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CD330AA7-FB26-40A1-B843-BA2F89E8456E}"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I227" i="160" s="1"/>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<sst xmlns="http://schemas.openxmlformats.org/spreadsheetml/2006/main" count="24445" uniqueCount="2364">
  <si>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</si>
  <si>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</si>
  <si>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</si>
  <si>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</si>
  <si>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</si>
  <si>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</si>
  <si>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</si>
  <si>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</si>
  <si>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</si>
  <si>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</si>
  <si>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</si>
  <si>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</si>
  <si>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</si>
  <si>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</si>
  <si>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</si>
  <si>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</si>
  <si>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</si>
  <si>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</si>
  <si>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</si>
  <si>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</si>
  <si>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</si>
  <si>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</si>
  <si>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</si>
  <si>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</si>
  <si>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</si>
  <si>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</si>
  <si>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</si>
  <si>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</si>
  <si>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</si>
  <si>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</si>
  <si>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</si>
  <si>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</si>
  <si>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</si>
  <si>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</si>
  <si>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</si>
  <si>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</si>
  <si>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</si>
  <si>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</si>
  <si>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</si>
  <si>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</si>
  <si>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</si>
  <si>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</si>
  <si>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</si>
  <si>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</si>
  <si>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</si>
  <si>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</si>
  <si>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</si>
  <si>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</si>
  <si>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</si>
  <si>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</si>
  <si>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</si>
  <si>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</si>
  <si>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</si>
  <si>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</si>
  <si>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</si>
  <si>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</si>
  <si>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</si>
  <si>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</si>
  <si>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</si>
  <si>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</si>
  <si>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</si>
  <si>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</si>
  <si>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</si>
  <si>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</si>
  <si>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</si>
  <si>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</si>
  <si>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</si>
  <si>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</si>
  <si>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</si>
  <si>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</si>
  <si>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</si>
  <si>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</si>
  <si>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</si>
  <si>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</si>
  <si>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</si>
  <si>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</si>
  <si>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</si>
  <si>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</si>
  <si>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</si>
  <si>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</si>
  <si>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</si>
  <si>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</si>
  <si>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</si>
  <si>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</si>
  <si>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</si>
  <si>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</si>
  <si>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</si>
  <si>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</si>
  <si>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</si>
  <si>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</si>
  <si>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</si>
  <si>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</si>
  <si>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</si>
  <si>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</si>
  <si>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</si>
  <si>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</si>
  <si>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</si>
  <si>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</si>
  <si>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</si>
  <si>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</si>
  <si>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</si>
  <si>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</si>
  <si>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</si>
  <si>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</si>
  <si>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</si>
  <si>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</si>
  <si>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</si>
  <si>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</si>
  <si>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</si>
  <si>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</si>
  <si>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</si>
  <si>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</si>
  <si>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</si>
  <si>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</si>
  <si>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</si>
  <si>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</si>
  <si>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</si>
  <si>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</si>
  <si>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</si>
  <si>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</si>
  <si>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</si>
  <si>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</si>
  <si>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</si>
  <si>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</si>
  <si>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</si>
  <si>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</si>
  <si>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</si>
  <si>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</si>
  <si>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</si>
  <si>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</si>
  <si>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</si>
  <si>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</si>
  <si>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</si>
  <si>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</si>
  <si>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</si>
  <si>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</si>
  <si>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</si>
  <si>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</si>
  <si>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</si>
  <si>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</si>
  <si>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</si>
  <si>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</si>
  <si>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</si>
  <si>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</si>
  <si>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</si>
  <si>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</si>
  <si>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</si>
  <si>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</si>
  <si>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</si>
  <si>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</si>
  <si>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</si>
  <si>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</si>
  <si>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</si>
  <si>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</si>
  <si>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</si>
  <si>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</si>
  <si>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</si>
  <si>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</si>
  <si>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</si>
  <si>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</si>
  <si>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</si>
  <si>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</si>
  <si>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</si>
  <si>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</si>
  <si>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</si>
  <si>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</si>
  <si>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</si>
  <si>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</si>
  <si>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</si>
  <si>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</si>
  <si>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</si>
  <si>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</si>
  <si>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</si>
  <si>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</si>
  <si>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</si>
  <si>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</si>
  <si>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</si>
  <si>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</si>
  <si>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</si>
  <si>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</si>
  <si>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</si>
  <si>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</si>
  <si>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</si>
  <si>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</si>
  <si>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</si>
  <si>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</si>
  <si>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</si>
  <si>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</si>
  <si>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</si>
  <si>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</si>
  <si>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</si>
  <si>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</si>
  <si>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</si>
  <si>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</si>
  <si>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</si>
  <si>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</si>
  <si>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</si>
  <si>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</si>
  <si>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</si>
  <si>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</si>
  <si>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</si>
  <si>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</si>
  <si>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</si>
  <si>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</si>
  <si>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</si>
  <si>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</si>
  <si>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</si>
  <si>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</si>
  <si>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</si>
  <si>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</si>
  <si>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</si>
  <si>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</si>
  <si>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</si>
  <si>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</si>
  <si>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</si>
  <si>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</si>
  <si>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</si>
  <si>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</si>
  <si>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</si>
  <si>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</si>
  <si>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</si>
  <si>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</si>
  <si>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</si>
  <si>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</si>
  <si>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</si>
  <si>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</si>
  <si>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</si>
  <si>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</si>
  <si>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</si>
  <si>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</si>
  <si>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</si>
  <si>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</si>
  <si>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</si>
  <si>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</si>
  <si>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</si>
  <si>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</si>
  <si>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</si>
  <si>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</si>
  <si>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</si>
  <si>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</si>
  <si>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</si>
  <si>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</si>
  <si>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</si>
  <si>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</si>
  <si>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</si>
  <si>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</si>
  <si>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</si>
  <si>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</si>
  <si>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</si>
  <si>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</si>
  <si>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</si>
  <si>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</si>
  <si>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</si>
  <si>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</si>
  <si>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</si>
  <si>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</si>
  <si>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</si>
  <si>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</si>
  <si>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</si>
  <si>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</si>
  <si>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</si>
  <si>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</si>
  <si>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</si>
  <si>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</si>
  <si>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</si>
  <si>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</si>
  <si>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</si>
  <si>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</si>
  <si>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</si>
  <si>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</si>
  <si>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</si>
  <si>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</si>
  <si>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</si>
  <si>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</si>
  <si>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</si>
  <si>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</si>
  <si>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</si>
  <si>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</si>
  <si>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</si>
  <si>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</si>
  <si>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</si>
  <si>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</si>
  <si>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</si>
  <si>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</si>
  <si>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</si>
  <si>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</si>
  <si>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</si>
  <si>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</si>
  <si>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</si>
  <si>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</si>
  <si>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</si>
  <si>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</si>
  <si>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</si>
  <si>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</si>
  <si>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</si>
  <si>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</si>
  <si>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</si>
  <si>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</si>
  <si>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</si>
  <si>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</si>
  <si>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</si>
  <si>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</si>
  <si>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</si>
  <si>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</si>
  <si>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</si>
  <si>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</si>
  <si>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</si>
  <si>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</si>
  <si>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</si>
  <si>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</si>
  <si>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</si>
  <si>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</si>
  <si>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</si>
  <si>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</si>
  <si>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</si>
  <si>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</si>
  <si>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</si>
  <si>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</si>
  <si>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</si>
  <si>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</si>
  <si>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</si>
  <si>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</si>
  <si>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</si>
  <si>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</si>
  <si>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</si>
  <si>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</si>
  <si>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</si>
  <si>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</si>
  <si>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</si>
  <si>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</si>
  <si>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</si>
  <si>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</si>
  <si>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</si>
  <si>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</si>
  <si>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</si>
  <si>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</si>
  <si>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</si>
  <si>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</si>
  <si>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</si>
  <si>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</si>
  <si>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</si>
  <si>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</si>
  <si>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</si>
  <si>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</si>
  <si>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</si>
  <si>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</si>
  <si>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</si>
  <si>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</si>
  <si>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</si>
  <si>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</si>
  <si>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</si>
  <si>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</si>
  <si>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</si>
  <si>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</si>
  <si>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</si>
  <si>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</si>
  <si>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</si>
  <si>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</si>
  <si>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</si>
  <si>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</si>
  <si>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</si>
  <si>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</si>
  <si>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</si>
  <si>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</si>
  <si>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</si>
  <si>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</si>
  <si>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</si>
  <si>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</si>
  <si>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</si>
  <si>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</si>
  <si>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</si>
  <si>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</si>
  <si>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</si>
  <si>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</si>
  <si>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</si>
  <si>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</si>
  <si>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</si>
  <si>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</si>
  <si>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</si>
  <si>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</si>
  <si>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</si>
  <si>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</si>
  <si>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</si>
  <si>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</si>
  <si>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</si>
  <si>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</si>
  <si>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</si>
  <si>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</si>
  <si>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</si>
  <si>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</si>
  <si>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</si>
  <si>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</si>
  <si>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</si>
  <si>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</si>
  <si>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</si>
  <si>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</si>
  <si>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</si>
  <si>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</si>
  <si>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</si>
  <si>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</si>
  <si>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</si>
  <si>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</si>
  <si>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</si>
  <si>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</si>
  <si>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</si>
  <si>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</si>
  <si>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</si>
  <si>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</si>
  <si>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</si>
  <si>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</si>
  <si>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</si>
  <si>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</si>
  <si>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</si>
  <si>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</si>
  <si>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</si>
  <si>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</si>
  <si>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</si>
  <si>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</si>
  <si>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</si>
  <si>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</si>
  <si>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</si>
  <si>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</si>
  <si>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</si>
  <si>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</si>
  <si>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</si>
  <si>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</si>
  <si>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</si>
  <si>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</si>
  <si>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</si>
  <si>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</si>
  <si>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</si>
  <si>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</si>
  <si>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</si>
  <si>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</si>
  <si>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</si>
  <si>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</si>
  <si>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</si>
  <si>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</si>
  <si>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</si>
  <si>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</si>
  <si>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</si>
  <si>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</si>
  <si>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</si>
  <si>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</si>
  <si>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</si>
  <si>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</si>
  <si>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</si>
  <si>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</si>
  <si>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</si>
  <si>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</si>
  <si>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</si>
  <si>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</si>
  <si>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</si>
  <si>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</si>
  <si>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</si>
  <si>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</si>
  <si>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</si>
  <si>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</si>
  <si>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</si>
  <si>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</si>
  <si>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</si>
  <si>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</si>
  <si>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</si>
  <si>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</si>
  <si>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</si>
  <si>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</si>
  <si>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</si>
  <si>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</si>
  <si>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</si>
  <si>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</si>
  <si>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</si>
  <si>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</si>
  <si>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</si>
  <si>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</si>
  <si>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</si>
  <si>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</si>
  <si>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</si>
  <si>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</si>
  <si>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</si>
  <si>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</si>
  <si>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</si>
  <si>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</si>
  <si>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</si>
  <si>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</si>
  <si>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</si>
  <si>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</si>
  <si>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</si>
  <si>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</si>
  <si>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</si>
  <si>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</si>
  <si>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</si>
  <si>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</si>
  <si>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</si>
  <si>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</si>
  <si>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</si>
  <si>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</si>
  <si>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</si>
  <si>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</si>
  <si>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</si>
  <si>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</si>
  <si>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</si>
  <si>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</si>
  <si>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</si>
  <si>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</si>
  <si>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</si>
  <si>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</si>
  <si>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</si>
  <si>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</si>
  <si>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</si>
  <si>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</si>
  <si>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</si>
  <si>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</si>
  <si>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</si>
  <si>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</si>
  <si>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</si>
  <si>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</si>
  <si>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</si>
  <si>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</si>
  <si>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</si>
  <si>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</si>
  <si>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</si>
  <si>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</si>
  <si>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</si>
  <si>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</si>
  <si>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</si>
  <si>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</si>
  <si>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</si>
  <si>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</si>
  <si>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</si>
  <si>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</si>
  <si>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</si>
  <si>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</si>
  <si>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</si>
  <si>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</si>
  <si>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</si>
  <si>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</si>
  <si>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</si>
  <si>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</si>
  <si>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</si>
  <si>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</si>
  <si>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</si>
  <si>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</si>
  <si>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</si>
  <si>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</si>
  <si>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</si>
  <si>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</si>
  <si>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</si>
  <si>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</si>
  <si>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</si>
  <si>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</si>
  <si>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</si>
  <si>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</si>
  <si>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</si>
  <si>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</si>
  <si>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</si>
  <si>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</si>
  <si>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</si>
  <si>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</si>
  <si>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</si>
  <si>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</si>
  <si>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</si>
  <si>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</si>
  <si>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</si>
  <si>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</si>
  <si>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</si>
  <si>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</si>
  <si>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</si>
  <si>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</si>
  <si>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</si>
  <si>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</si>
  <si>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</si>
  <si>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</si>
  <si>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</si>
  <si>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</si>
  <si>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</si>
  <si>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</si>
  <si>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</si>
  <si>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</si>
  <si>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</si>
  <si>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</si>
  <si>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</si>
  <si>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</si>
  <si>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</si>
  <si>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</si>
  <si>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</si>
  <si>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</si>
  <si>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</si>
  <si>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</si>
  <si>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</si>
  <si>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</si>
  <si>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</si>
  <si>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</si>
  <si>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</si>
  <si>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</si>
  <si>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</si>
  <si>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</si>
  <si>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</si>
  <si>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</si>
  <si>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</si>
  <si>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</si>
  <si>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</si>
  <si>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</si>
  <si>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</si>
  <si>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</si>
  <si>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</si>
  <si>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</si>
  <si>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</si>
  <si>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</si>
  <si>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</si>
  <si>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</si>
  <si>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</si>
  <si>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</si>
  <si>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</si>
  <si>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</si>
  <si>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</si>
  <si>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</si>
  <si>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</si>
  <si>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</si>
  <si>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</si>
  <si>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</si>
  <si>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</si>
  <si>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</si>
  <si>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</si>
  <si>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</si>
  <si>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</si>
  <si>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</si>
  <si>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</si>
  <si>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</si>
  <si>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</si>
  <si>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</si>
  <si>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</si>
  <si>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</si>
  <si>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</si>
  <si>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</si>
  <si>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</si>
  <si>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</si>
  <si>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</si>
  <si>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</si>
  <si>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</si>
  <si>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</si>
  <si>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</si>
  <si>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</si>
  <si>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</si>
  <si>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</si>
  <si>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</si>
  <si>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</si>
  <si>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</si>
  <si>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</si>
  <si>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</si>
  <si>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</si>
  <si>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</si>
  <si>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</si>
  <si>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</si>
  <si>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</si>
  <si>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</si>
  <si>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</si>
  <si>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</si>
  <si>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</si>
  <si>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</si>
  <si>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</si>
  <si>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</si>
  <si>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</si>
  <si>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</si>
  <si>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</si>
  <si>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</si>
  <si>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</si>
  <si>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</si>
  <si>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</si>
  <si>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</si>
  <si>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</si>
  <si>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</si>
  <si>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</si>
  <si>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</si>
  <si>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</si>
  <si>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</si>
  <si>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</si>
  <si>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</si>
  <si>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</si>
  <si>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</si>
  <si>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</si>
  <si>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</si>
  <si>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</si>
  <si>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</si>
  <si>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</si>
  <si>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</si>
  <si>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</si>
  <si>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</si>
  <si>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</si>
  <si>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</si>
  <si>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</si>
  <si>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</si>
  <si>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</si>
  <si>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</si>
  <si>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</si>
  <si>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</si>
  <si>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</si>
  <si>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</si>
  <si>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</si>
  <si>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</si>
  <si>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</si>
  <si>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</si>
  <si>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</si>
  <si>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</si>
  <si>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</si>
  <si>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</si>
  <si>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</si>
  <si>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</si>
  <si>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</si>
  <si>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</si>
  <si>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</si>
  <si>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</si>
  <si>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</si>
  <si>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</si>
  <si>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</si>
  <si>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</si>
  <si>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</si>
  <si>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</si>
  <si>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</si>
  <si>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</si>
  <si>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</si>
  <si>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</si>
  <si>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</si>
  <si>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</si>
  <si>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</si>
  <si>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</si>
  <si>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</si>
  <si>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</si>
  <si>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</si>
  <si>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</si>
  <si>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</si>
  <si>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</si>
  <si>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</si>
  <si>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</si>
  <si>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</si>
  <si>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</si>
  <si>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</si>
  <si>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</si>
  <si>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</si>
  <si>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</si>
  <si>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</si>
  <si>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</si>
  <si>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</si>
  <si>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</si>
  <si>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</si>
  <si>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</si>
  <si>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</si>
  <si>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</si>
  <si>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</si>
  <si>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</si>
  <si>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</si>
  <si>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</si>
  <si>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</si>
  <si>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</si>
  <si>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</si>
  <si>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</si>
  <si>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</si>
  <si>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</si>
  <si>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</si>
  <si>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</si>
  <si>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</si>
  <si>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</si>
  <si>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</si>
  <si>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</si>
  <si>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</si>
  <si>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</si>
  <si>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</si>
  <si>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</si>
  <si>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</si>
  <si>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</si>
  <si>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</si>
  <si>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</si>
  <si>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</si>
  <si>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</si>
  <si>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</si>
  <si>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</si>
  <si>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</si>
  <si>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</si>
  <si>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</si>
  <si>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</si>
  <si>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</si>
  <si>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</si>
  <si>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</si>
  <si>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</si>
  <si>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</si>
  <si>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</si>
  <si>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</si>
  <si>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</si>
  <si>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</si>
  <si>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</si>
  <si>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</si>
  <si>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</si>
  <si>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</si>
  <si>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</si>
  <si>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</si>
  <si>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</si>
  <si>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</si>
  <si>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</si>
  <si>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</si>
  <si>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</si>
  <si>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</si>
  <si>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</si>
  <si>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</si>
  <si>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</si>
  <si>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</si>
  <si>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</si>
  <si>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</si>
  <si>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</si>
  <si>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</si>
  <si>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</si>
  <si>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</si>
  <si>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</si>
  <si>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</si>
  <si>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</si>
  <si>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</si>
  <si>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</si>
  <si>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</si>
  <si>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</si>
  <si>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</si>
  <si>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</si>
  <si>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</si>
  <si>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</si>
  <si>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</si>
  <si>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</si>
  <si>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</si>
  <si>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</si>
  <si>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</si>
  <si>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</si>
  <si>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</si>
  <si>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</si>
  <si>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</si>
  <si>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</si>
  <si>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</si>
  <si>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</si>
  <si>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</si>
  <si>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</si>
  <si>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</si>
  <si>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</si>
  <si>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</si>
  <si>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</si>
  <si>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</si>
  <si>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</si>
  <si>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</si>
  <si>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</si>
  <si>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</si>
  <si>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</si>
  <si>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</si>
  <si>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</si>
  <si>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</si>
  <si>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</si>
  <si>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</si>
  <si>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</si>
  <si>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</si>
  <si>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</si>
  <si>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</si>
  <si>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</si>
  <si>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</si>
  <si>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</si>
  <si>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</si>
  <si>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</si>
  <si>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</si>
  <si>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</si>
  <si>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</si>
  <si>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</si>
  <si>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</si>
  <si>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</si>
  <si>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</si>
  <si>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</si>
  <si>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</si>
  <si>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</si>
  <si>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</si>
  <si>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</si>
  <si>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</si>
  <si>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</si>
  <si>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</si>
  <si>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</si>
  <si>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</si>
  <si>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</si>
  <si>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</si>
  <si>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</si>
  <si>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</si>
  <si>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</si>
  <si>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</si>
  <si>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</si>
  <si>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</si>
  <si>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</si>
  <si>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</si>
  <si>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</si>
  <si>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</si>
  <si>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</si>
  <si>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</si>
  <si>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</si>
  <si>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</si>
  <si>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</si>
  <si>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</si>
  <si>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</si>
  <si>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</si>
  <si>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</si>
  <si>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</si>
  <si>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</si>
  <si>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</si>
  <si>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</si>
  <si>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</si>
  <si>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</si>
  <si>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</si>
  <si>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</si>
  <si>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</si>
  <si>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</si>
  <si>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</si>
  <si>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</si>
  <si>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</si>
  <si>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</si>
  <si>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</si>
  <si>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</si>
  <si>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</si>
  <si>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</si>
  <si>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</si>
  <si>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</si>
  <si>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</si>
  <si>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</si>
  <si>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</si>
  <si>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</si>
  <si>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</si>
  <si>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</si>
  <si>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</si>
  <si>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</si>
  <si>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</si>
  <si>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</si>
  <si>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</si>
  <si>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</si>
  <si>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</si>
  <si>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</si>
  <si>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</si>
  <si>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</si>
  <si>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</si>
  <si>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</si>
  <si>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</si>
  <si>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</si>
  <si>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</si>
  <si>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</si>
  <si>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</si>
  <si>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</si>
  <si>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</si>
  <si>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</si>
  <si>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</si>
  <si>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</si>
  <si>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</si>
  <si>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</si>
  <si>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</si>
  <si>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</si>
  <si>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</si>
  <si>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</si>
  <si>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</si>
  <si>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</si>
  <si>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</si>
  <si>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</si>
  <si>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</si>
  <si>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</si>
  <si>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</si>
  <si>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</si>
  <si>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</si>
  <si>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</si>
  <si>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</si>
  <si>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</si>
  <si>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</si>
  <si>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</si>
  <si>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</si>
  <si>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</si>
  <si>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</si>
  <si>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</si>
  <si>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</si>
  <si>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</si>
  <si>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</si>
  <si>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</si>
  <si>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</si>
  <si>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</si>
  <si>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</si>
  <si>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</si>
  <si>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</si>
  <si>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</si>
  <si>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</si>
  <si>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</si>
  <si>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</si>
  <si>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</si>
  <si>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</si>
  <si>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</si>
  <si>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</si>
  <si>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</si>
  <si>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</si>
  <si>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</si>
  <si>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</si>
  <si>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</si>
  <si>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</si>
  <si>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</si>
  <si>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</si>
  <si>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</si>
  <si>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</si>
  <si>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</si>
  <si>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</si>
  <si>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</si>
  <si>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</si>
  <si>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</si>
  <si>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</si>
  <si>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</si>
  <si>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</si>
  <si>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</si>
  <si>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</si>
  <si>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</si>
  <si>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</si>
  <si>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</si>
  <si>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</si>
  <si>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</si>
  <si>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</si>
  <si>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</si>
  <si>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</si>
  <si>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</si>
  <si>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</si>
  <si>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</si>
  <si>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</si>
  <si>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</si>
  <si>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</si>
  <si>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</si>
  <si>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</si>
  <si>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</si>
  <si>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</si>
  <si>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</si>
  <si>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</si>
  <si>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</si>
  <si>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</si>
  <si>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</si>
  <si>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</si>
  <si>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</si>
  <si>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</si>
  <si>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</si>
  <si>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</si>
  <si>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</si>
  <si>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</si>
  <si>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</si>
  <si>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</si>
  <si>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</si>
  <si>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</si>
  <si>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</si>
  <si>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</si>
  <si>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</si>
  <si>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</si>
  <si>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</si>
  <si>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</si>
  <si>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</si>
  <si>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</si>
  <si>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</si>
  <si>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</si>
  <si>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</si>
  <si>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</si>
  <si>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</si>
  <si>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</si>
  <si>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</si>
  <si>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</si>
  <si>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</si>
  <si>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</si>
  <si>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</si>
  <si>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</si>
  <si>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</si>
  <si>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</si>
  <si>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</si>
  <si>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</si>
  <si>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</si>
  <si>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</si>
  <si>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</si>
  <si>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</si>
  <si>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</si>
  <si>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</si>
  <si>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</si>
  <si>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</si>
  <si>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</si>
  <si>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</si>
  <si>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</si>
  <si>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</si>
  <si>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</si>
  <si>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</si>
  <si>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</si>
  <si>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</si>
  <si>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</si>
  <si>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</si>
  <si>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</si>
  <si>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</si>
  <si>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</si>
  <si>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</si>
  <si>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</si>
  <si>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</si>
  <si>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</si>
  <si>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</si>
  <si>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</si>
  <si>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</si>
  <si>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</si>
  <si>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</si>
  <si>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</si>
  <si>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</si>
  <si>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</si>
  <si>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</si>
  <si>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</si>
  <si>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</si>
  <si>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</si>
  <si>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</si>
  <si>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</si>
  <si>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</si>
  <si>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</si>
  <si>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</si>
  <si>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</si>
  <si>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</si>
  <si>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</si>
  <si>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</si>
  <si>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</si>
  <si>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</si>
  <si>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</si>
  <si>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</si>
  <si>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</si>
  <si>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</si>
  <si>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</si>
  <si>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</si>
  <si>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</si>
  <si>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</si>
  <si>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</si>
  <si>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</si>
  <si>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</si>
  <si>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</si>
  <si>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</si>
  <si>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</si>
  <si>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</si>
  <si>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</si>
  <si>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</si>
  <si>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</si>
  <si>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</si>
  <si>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</si>
  <si>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</si>
  <si>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</si>
  <si>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</si>
  <si>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</si>
  <si>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</si>
  <si>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</si>
  <si>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</si>
  <si>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</si>
  <si>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</si>
  <si>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</si>
  <si>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</si>
  <si>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</si>
  <si>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</si>
  <si>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</si>
  <si>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</si>
  <si>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</si>
  <si>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</si>
  <si>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</si>
  <si>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</si>
  <si>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</si>
  <si>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</si>
  <si>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</si>
  <si>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</si>
  <si>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</si>
  <si>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</si>
  <si>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</si>
  <si>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</si>
  <si>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</si>
  <si>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</si>
  <si>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</si>
  <si>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</si>
  <si>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</si>
  <si>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</si>
  <si>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</si>
  <si>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</si>
  <si>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</si>
  <si>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</si>
  <si>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</si>
  <si>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</si>
  <si>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</si>
  <si>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</si>
  <si>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</si>
  <si>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</si>
  <si>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</si>
  <si>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</si>
  <si>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</si>
  <si>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</si>
  <si>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</si>
  <si>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</si>
  <si>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</si>
  <si>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</si>
  <si>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</si>
  <si>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</si>
  <si>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</si>
  <si>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</si>
  <si>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</si>
  <si>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</si>
  <si>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</si>
  <si>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</si>
  <si>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</si>
  <si>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</si>
  <si>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</si>
  <si>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</si>
  <si>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</si>
  <si>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</si>
  <si>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</si>
  <si>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</si>
  <si>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</si>
  <si>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</si>
  <si>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</si>
  <si>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</si>
  <si>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</si>
  <si>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</si>
  <si>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</si>
  <si>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</si>
  <si>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</si>
  <si>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</si>
  <si>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</si>
  <si>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</si>
  <si>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</si>
  <si>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</si>
  <si>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</si>
  <si>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</si>
  <si>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</si>
  <si>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</si>
  <si>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</si>
  <si>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</si>
  <si>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</si>
  <si>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</si>
  <si>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</si>
  <si>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</si>
  <si>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</si>
  <si>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</si>
  <si>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</si>
  <si>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</si>
  <si>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</si>
  <si>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</si>
  <si>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</si>
  <si>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</si>
  <si>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</si>
  <si>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</si>
  <si>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</si>
  <si>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</si>
  <si>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</si>
  <si>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</si>
  <si>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</si>
  <si>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</si>
  <si>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</si>
  <si>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</si>
  <si>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</si>
  <si>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</si>
  <si>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</si>
  <si>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</si>
  <si>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</si>
  <si>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</si>
  <si>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</si>
  <si>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</si>
  <si>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</si>
  <si>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</si>
  <si>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</si>
  <si>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</si>
  <si>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</si>
  <si>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</si>
  <si>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</si>
  <si>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</si>
  <si>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</si>
  <si>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</si>
  <si>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</si>
  <si>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</si>
  <si>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</si>
  <si>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</si>
  <si>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</si>
  <si>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</si>
  <si>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</si>
  <si>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</si>
  <si>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</si>
  <si>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</si>
  <si>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</si>
  <si>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</si>
  <si>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</si>
  <si>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</si>
  <si>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</si>
  <si>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</si>
  <si>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</si>
  <si>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</si>
  <si>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</si>
  <si>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</si>
  <si>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</si>
  <si>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</si>
  <si>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</si>
  <si>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</si>
  <si>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</si>
  <si>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</si>
  <si>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</si>
  <si>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</si>
  <si>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</si>
  <si>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</si>
  <si>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</si>
  <si>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</si>
  <si>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</si>
  <si>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</si>
  <si>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</si>
  <si>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</si>
  <si>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</si>
  <si>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</si>
  <si>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</si>
  <si>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</si>
  <si>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</si>
  <si>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</si>
  <si>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</si>
  <si>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</si>
  <si>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</si>
  <si>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</si>
  <si>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</si>
  <si>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</si>
  <si>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</si>
  <si>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</si>
  <si>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</si>
  <si>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</si>
  <si>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</si>
  <si>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</si>
  <si>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</si>
  <si>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</si>
  <si>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</si>
  <si>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</si>
  <si>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</si>
  <si>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</si>
  <si>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</si>
  <si>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</si>
  <si>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</si>
  <si>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</si>
  <si>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</si>
  <si>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</si>
  <si>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</si>
  <si>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</si>
  <si>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</si>
  <si>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</si>
  <si>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</si>
  <si>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</si>
  <si>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</si>
  <si>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</si>
  <si>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</si>
  <si>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</si>
  <si>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</si>
  <si>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</si>
  <si>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</si>
  <si>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</si>
  <si>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</si>
  <si>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</si>
  <si>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</si>
  <si>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</si>
  <si>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</si>
  <si>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</si>
  <si>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</si>
  <si>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</si>
  <si>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</si>
  <si>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</si>
  <si>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</si>
  <si>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</si>
  <si>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</si>
  <si>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</si>
  <si>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</si>
  <si>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</si>
  <si>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</si>
  <si>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</si>
  <si>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</si>
  <si>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</si>
  <si>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</si>
  <si>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</si>
  <si>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</si>
  <si>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</si>
  <si>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</si>
  <si>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</si>
  <si>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</si>
  <si>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</si>
  <si>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</si>
  <si>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</si>
  <si>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</si>
  <si>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</si>
  <si>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</si>
  <si>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</si>
  <si>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</si>
  <si>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</si>
  <si>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</si>
  <si>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</si>
  <si>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</si>
  <si>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</si>
  <si>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</si>
  <si>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</si>
  <si>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</si>
  <si>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</si>
  <si>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</si>
  <si>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</si>
  <si>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</si>
  <si>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</si>
  <si>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</si>
  <si>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</si>
  <si>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</si>
  <si>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</si>
  <si>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</si>
  <si>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</si>
  <si>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</si>
  <si>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</si>
  <si>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</si>
  <si>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</si>
  <si>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</si>
  <si>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</si>
  <si>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</si>
  <si>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</si>
  <si>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</si>
  <si>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</si>
  <si>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</si>
  <si>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</si>
  <si>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</si>
  <si>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</si>
  <si>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</si>
  <si>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</si>
  <si>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</si>
  <si>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</si>
  <si>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</si>
  <si>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</si>
  <si>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</si>
  <si>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</si>
  <si>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</si>
  <si>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</si>
  <si>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</si>
  <si>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</si>
  <si>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</si>
  <si>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</si>
  <si>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</si>
  <si>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</si>
  <si>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</si>
  <si>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</si>
  <si>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</si>
  <si>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</si>
  <si>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</si>
  <si>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</si>
  <si>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</si>
  <si>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</si>
  <si>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</si>
  <si>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</si>
  <si>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</si>
  <si>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</si>
  <si>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</si>
  <si>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</si>
  <si>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</si>
  <si>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</si>
  <si>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</si>
  <si>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</si>
  <si>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</si>
  <si>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</si>
  <si>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</si>
  <si>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</si>
  <si>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</si>
  <si>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</si>
  <si>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</si>
  <si>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</si>
  <si>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</si>
  <si>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</si>
  <si>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</si>
  <si>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</si>
  <si>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</si>
  <si>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</si>
  <si>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</si>
  <si>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</si>
  <si>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</si>
  <si>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</si>
  <si>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</si>
  <si>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</si>
  <si>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</si>
  <si>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</si>
  <si>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</si>
  <si>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</si>
  <si>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</si>
  <si>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</si>
  <si>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</si>
  <si>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</si>
  <si>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</si>
  <si>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</si>
  <si>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</si>
  <si>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</si>
  <si>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</si>
  <si>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</si>
  <si>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</si>
  <si>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</si>
  <si>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</si>
  <si>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</si>
  <si>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</si>
  <si>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</si>
  <si>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</si>
  <si>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</si>
  <si>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</si>
  <si>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</si>
  <si>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</si>
  <si>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</si>
  <si>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</si>
  <si>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</si>
  <si>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</si>
  <si>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</si>
  <si>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</si>
  <si>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</si>
  <si>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</si>
  <si>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</si>
  <si>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</si>
  <si>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</si>
  <si>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</si>
  <si>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</si>
  <si>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</si>
  <si>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</si>
  <si>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</si>
  <si>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</si>
  <si>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</si>
  <si>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</si>
  <si>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</si>
  <si>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</si>
  <si>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</si>
  <si>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</si>
  <si>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</si>
  <si>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</si>
  <si>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</si>
  <si>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</si>
  <si>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</si>
  <si>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</si>
  <si>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</si>
  <si>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</si>
  <si>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</si>
  <si>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</si>
  <si>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</si>
  <si>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</si>
  <si>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</si>
  <si>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</si>
  <si>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</si>
  <si>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</si>
  <si>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</si>
  <si>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</si>
  <si>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</si>
  <si>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</si>
  <si>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</si>
  <si>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</si>
  <si>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</si>
  <si>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</si>
  <si>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</si>
  <si>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</si>
  <si>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</si>
  <si>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</si>
  <si>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</si>
  <si>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</si>
  <si>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</si>
  <si>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</si>
  <si>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</si>
  <si>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</si>
  <si>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</si>
  <si>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</si>
  <si>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</si>
  <si>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</si>
  <si>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</si>
  <si>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</si>
  <si>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</si>
  <si>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</si>
  <si>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</si>
  <si>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</si>
  <si>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</si>
  <si>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</si>
  <si>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</si>
  <si>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</si>
  <si>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</si>
  <si>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</si>
  <si>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</si>
  <si>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</si>
  <si>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</si>
  <si>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</si>
  <si>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</si>
  <si>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</si>
  <si>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</si>
  <si>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</si>
  <si>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</si>
  <si>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</si>
  <si>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</si>
  <si>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</si>
  <si>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</si>
  <si>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</si>
  <si>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</si>
  <si>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</si>
  <si>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</si>
  <si>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</si>
  <si>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</si>
  <si>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</si>
  <si>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</si>
  <si>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</si>
  <si>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</si>
  <si>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</si>
  <si>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</si>
  <si>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</si>
  <si>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</si>
  <si>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</si>
  <si>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</si>
  <si>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</si>
  <si>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</si>
  <si>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</si>
  <si>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</si>
  <si>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</si>
  <si>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</si>
  <si>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</si>
  <si>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</si>
  <si>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</si>
  <si>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</si>
  <si>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</si>
  <si>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</si>
  <si>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</si>
  <si>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</si>
  <si>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</si>
  <si>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</si>
  <si>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</si>
  <si>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</si>
  <si>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</si>
  <si>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</si>
  <si>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</si>
  <si>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</si>
  <si>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</si>
  <si>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</si>
  <si>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</si>
  <si>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</si>
  <si>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</si>
  <si>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</si>
  <si>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</si>
  <si>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</si>
  <si>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</si>
  <si>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</si>
  <si>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</si>
  <si>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</si>
  <si>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</si>
  <si>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</si>
  <si>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</si>
  <si>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</si>
  <si>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</si>
  <si>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</si>
  <si>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</si>
  <si>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</si>
  <si>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</si>
  <si>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</si>
  <si>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</si>
  <si>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</si>
  <si>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</si>
  <si>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</si>
  <si>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</si>
  <si>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42202</t>
  </si>
  <si>
    <t>佐世保市</t>
  </si>
  <si>
    <t>42202_令和3年度</t>
  </si>
  <si>
    <t>42202_令和4年度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</si>
  <si>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</si>
  <si>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</si>
  <si>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</si>
  <si>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</si>
  <si>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</si>
  <si>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</si>
  <si>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</si>
  <si>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</si>
  <si>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</si>
  <si>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</si>
  <si>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</si>
  <si>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</si>
  <si>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</si>
  <si>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</si>
  <si>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</si>
  <si>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</si>
  <si>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</si>
  <si>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01408_令和4年度</t>
  </si>
  <si>
    <t>01408</t>
  </si>
  <si>
    <t>余市町</t>
  </si>
  <si>
    <t>01408_令和3年度</t>
  </si>
  <si>
    <t>森町</t>
  </si>
  <si>
    <t>42205</t>
  </si>
  <si>
    <t>大村市</t>
  </si>
  <si>
    <t>42205_令和3年度</t>
  </si>
  <si>
    <t>42205_令和4年度</t>
  </si>
  <si>
    <t>01220_令和4年度</t>
  </si>
  <si>
    <t>01220</t>
  </si>
  <si>
    <t>士別市</t>
  </si>
  <si>
    <t>01220_令和3年度</t>
  </si>
  <si>
    <t>01543_令和4年度</t>
  </si>
  <si>
    <t>01543</t>
  </si>
  <si>
    <t>美幌町</t>
  </si>
  <si>
    <t>01637_令和4年度</t>
  </si>
  <si>
    <t>01637</t>
  </si>
  <si>
    <t>芽室町</t>
  </si>
  <si>
    <t>01543_令和3年度</t>
  </si>
  <si>
    <t>01637_令和3年度</t>
  </si>
  <si>
    <t>42204</t>
  </si>
  <si>
    <t>諫早市</t>
  </si>
  <si>
    <t>42204_令和3年度</t>
  </si>
  <si>
    <t>42204_令和4年度</t>
  </si>
  <si>
    <t>42208</t>
  </si>
  <si>
    <t>松浦市</t>
  </si>
  <si>
    <t>42208_令和3年度</t>
  </si>
  <si>
    <t>42208_令和4年度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</si>
  <si>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</si>
  <si>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</si>
  <si>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</si>
  <si>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</si>
  <si>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</si>
  <si>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</si>
  <si>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</si>
  <si>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</si>
  <si>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</si>
  <si>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</si>
  <si>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</si>
  <si>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</si>
  <si>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</si>
  <si>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</si>
  <si>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</si>
  <si>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</si>
  <si>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</si>
  <si>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</si>
  <si>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</si>
  <si>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</si>
  <si>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</si>
  <si>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08310_平成2年度</t>
  </si>
  <si>
    <t>08310</t>
  </si>
  <si>
    <t>城里町</t>
  </si>
  <si>
    <t>08310_平成17年度</t>
  </si>
  <si>
    <t>08310_平成18年度</t>
  </si>
  <si>
    <t>08310_平成19年度</t>
  </si>
  <si>
    <t>08310_平成20年度</t>
  </si>
  <si>
    <t>08310_平成21年度</t>
  </si>
  <si>
    <t>08310_平成22年度</t>
  </si>
  <si>
    <t>08310_平成23年度</t>
  </si>
  <si>
    <t>08310_平成24年度</t>
  </si>
  <si>
    <t>08310_平成25年度</t>
  </si>
  <si>
    <t>08310_平成26年度</t>
  </si>
  <si>
    <t>08310_平成27年度</t>
  </si>
  <si>
    <t>08310_平成28年度</t>
  </si>
  <si>
    <t>08310_平成29年度</t>
  </si>
  <si>
    <t>08310_平成30年度</t>
  </si>
  <si>
    <t>08310_令和元年度</t>
  </si>
  <si>
    <t>08310_令和2年度</t>
  </si>
  <si>
    <t>08310_令和3年度</t>
  </si>
  <si>
    <t>08310_令和4年度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</si>
  <si>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</si>
  <si>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</si>
  <si>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</si>
  <si>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</si>
  <si>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</si>
  <si>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</si>
  <si>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</si>
  <si>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</si>
  <si>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</si>
  <si>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</si>
  <si>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</si>
  <si>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</si>
  <si>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</si>
  <si>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</si>
  <si>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</si>
  <si>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</si>
  <si>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</si>
  <si>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</si>
  <si>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</si>
  <si>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</si>
  <si>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</si>
  <si>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</si>
  <si>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</si>
  <si>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</si>
  <si>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</si>
  <si>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</si>
  <si>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</si>
  <si>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</si>
  <si>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</si>
  <si>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</si>
  <si>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</si>
  <si>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</si>
  <si>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</si>
  <si>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</si>
  <si>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</si>
  <si>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</si>
  <si>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</si>
  <si>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</si>
  <si>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</si>
  <si>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</si>
  <si>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</si>
  <si>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</si>
  <si>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</si>
  <si>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</si>
  <si>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</si>
  <si>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</si>
  <si>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</si>
  <si>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</si>
  <si>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</si>
  <si>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</si>
  <si>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</si>
  <si>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</si>
  <si>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</si>
  <si>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</si>
  <si>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</si>
  <si>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</si>
  <si>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</si>
  <si>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</si>
  <si>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</si>
  <si>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</si>
  <si>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</si>
  <si>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</si>
  <si>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</si>
  <si>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</si>
  <si>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</si>
  <si>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</si>
  <si>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</si>
  <si>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</si>
  <si>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</si>
  <si>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</si>
  <si>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</si>
  <si>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</si>
  <si>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</si>
  <si>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</si>
  <si>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</si>
  <si>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</si>
  <si>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</si>
  <si>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</si>
  <si>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</si>
  <si>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</si>
  <si>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</si>
  <si>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</si>
  <si>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</si>
  <si>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</si>
  <si>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</si>
  <si>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</si>
  <si>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</si>
  <si>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</si>
  <si>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</si>
  <si>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</si>
  <si>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</si>
  <si>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</si>
  <si>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</si>
  <si>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</si>
  <si>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</si>
  <si>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</si>
  <si>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</si>
  <si>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</si>
  <si>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</si>
  <si>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</si>
  <si>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</si>
  <si>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</si>
  <si>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</si>
  <si>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</si>
  <si>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</si>
  <si>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</si>
  <si>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</si>
  <si>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</si>
  <si>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</si>
  <si>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</si>
  <si>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</si>
  <si>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</si>
  <si>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</si>
  <si>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</si>
  <si>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</si>
  <si>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</si>
  <si>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</si>
  <si>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</si>
  <si>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</si>
  <si>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</si>
  <si>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</si>
  <si>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</si>
  <si>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</si>
  <si>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</si>
  <si>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</si>
  <si>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</si>
  <si>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</si>
  <si>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</si>
  <si>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</si>
  <si>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</si>
  <si>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</si>
  <si>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</si>
  <si>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</si>
  <si>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</si>
  <si>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</si>
  <si>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</si>
  <si>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</si>
  <si>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</si>
  <si>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</si>
  <si>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</si>
  <si>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</si>
  <si>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</si>
  <si>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</si>
  <si>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</si>
  <si>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</si>
  <si>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</si>
  <si>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</si>
  <si>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</si>
  <si>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</si>
  <si>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</si>
  <si>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</si>
  <si>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</si>
  <si>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</si>
  <si>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</si>
  <si>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</si>
  <si>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</si>
  <si>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</si>
  <si>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</si>
  <si>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</si>
  <si>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</si>
  <si>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</si>
  <si>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</si>
  <si>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</si>
  <si>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</si>
  <si>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</si>
  <si>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</si>
  <si>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</si>
  <si>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</si>
  <si>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</si>
  <si>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</si>
  <si>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</si>
  <si>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</si>
  <si>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</si>
  <si>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</si>
  <si>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</si>
  <si>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</si>
  <si>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</si>
  <si>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</si>
  <si>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</si>
  <si>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</si>
  <si>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</si>
  <si>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</si>
  <si>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</si>
  <si>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</si>
  <si>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</si>
  <si>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</si>
  <si>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</si>
  <si>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</si>
  <si>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</si>
  <si>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</si>
  <si>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</si>
  <si>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</si>
  <si>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</si>
  <si>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</si>
  <si>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</si>
  <si>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</si>
  <si>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</si>
  <si>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</si>
  <si>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</si>
  <si>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</si>
  <si>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</si>
  <si>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</si>
  <si>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</si>
  <si>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</si>
  <si>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</si>
  <si>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</si>
  <si>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</si>
  <si>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</si>
  <si>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</si>
  <si>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</si>
  <si>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</si>
  <si>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</si>
  <si>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</si>
  <si>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</si>
  <si>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</si>
  <si>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</si>
  <si>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</si>
  <si>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</si>
  <si>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</si>
  <si>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</si>
  <si>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</si>
  <si>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</si>
  <si>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</si>
  <si>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</si>
  <si>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</si>
  <si>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</si>
  <si>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</si>
  <si>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</si>
  <si>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</si>
  <si>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</si>
  <si>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</si>
  <si>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</si>
  <si>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</si>
  <si>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</si>
  <si>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</si>
  <si>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</si>
  <si>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</si>
  <si>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</si>
  <si>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</si>
  <si>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</si>
  <si>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</si>
  <si>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</si>
  <si>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</si>
  <si>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</si>
  <si>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</si>
  <si>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</si>
  <si>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</si>
  <si>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</si>
  <si>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</si>
  <si>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</si>
  <si>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</si>
  <si>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</si>
  <si>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</si>
  <si>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</si>
  <si>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</si>
  <si>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</si>
  <si>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</si>
  <si>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</si>
  <si>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</si>
  <si>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</si>
  <si>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</si>
  <si>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</si>
  <si>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</si>
  <si>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</si>
  <si>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</si>
  <si>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</si>
  <si>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</si>
  <si>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</si>
  <si>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</si>
  <si>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</si>
  <si>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</si>
  <si>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</si>
  <si>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</si>
  <si>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</si>
  <si>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</si>
  <si>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</si>
  <si>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</si>
  <si>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</si>
  <si>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</si>
  <si>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</si>
  <si>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</si>
  <si>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</si>
  <si>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</si>
  <si>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</si>
  <si>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</si>
  <si>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</si>
  <si>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</si>
  <si>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</si>
  <si>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</si>
  <si>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</si>
  <si>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</si>
  <si>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</si>
  <si>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</si>
  <si>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</si>
  <si>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</si>
  <si>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</si>
  <si>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</si>
  <si>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</si>
  <si>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</si>
  <si>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</si>
  <si>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</si>
  <si>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</si>
  <si>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</si>
  <si>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</si>
  <si>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</si>
  <si>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</si>
  <si>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</si>
  <si>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</si>
  <si>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</si>
  <si>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</si>
  <si>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</si>
  <si>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</si>
  <si>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</si>
  <si>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</si>
  <si>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</si>
  <si>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</si>
  <si>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</si>
  <si>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</si>
  <si>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</si>
  <si>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</si>
  <si>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</si>
  <si>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</si>
  <si>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</si>
  <si>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</si>
  <si>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</si>
  <si>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</si>
  <si>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</si>
  <si>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</si>
  <si>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</si>
  <si>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</si>
  <si>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</si>
  <si>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</si>
  <si>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</si>
  <si>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</si>
  <si>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</si>
  <si>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</si>
  <si>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</si>
  <si>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</si>
  <si>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</si>
  <si>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</si>
  <si>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</si>
  <si>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</si>
  <si>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</si>
  <si>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</si>
  <si>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</si>
  <si>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</si>
  <si>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</si>
  <si>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</si>
  <si>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</si>
  <si>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</si>
  <si>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</si>
  <si>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</si>
  <si>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</si>
  <si>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</si>
  <si>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</si>
  <si>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</si>
  <si>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</si>
  <si>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</si>
  <si>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</si>
  <si>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</si>
  <si>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</si>
  <si>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</si>
  <si>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</si>
  <si>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</si>
  <si>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</si>
  <si>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</si>
  <si>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</si>
  <si>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</si>
  <si>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</si>
  <si>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</si>
  <si>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</si>
  <si>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</si>
  <si>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</si>
  <si>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</si>
  <si>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</si>
  <si>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</si>
  <si>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</si>
  <si>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</si>
  <si>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</si>
  <si>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</si>
  <si>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</si>
  <si>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</si>
  <si>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</si>
  <si>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</si>
  <si>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</si>
  <si>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</si>
  <si>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</si>
  <si>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</si>
  <si>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</si>
  <si>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</si>
  <si>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</si>
  <si>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</si>
  <si>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</si>
  <si>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</si>
  <si>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</si>
  <si>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</si>
  <si>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</si>
  <si>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</si>
  <si>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</si>
  <si>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</si>
  <si>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</si>
  <si>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</si>
  <si>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</si>
  <si>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</si>
  <si>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</si>
  <si>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</si>
  <si>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</si>
  <si>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</si>
  <si>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</si>
  <si>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</si>
  <si>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</si>
  <si>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</si>
  <si>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</si>
  <si>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</si>
  <si>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</si>
  <si>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</si>
  <si>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</si>
  <si>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</si>
  <si>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</si>
  <si>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</si>
  <si>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</si>
  <si>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</si>
  <si>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</si>
  <si>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</si>
  <si>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</si>
  <si>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</si>
  <si>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</si>
  <si>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</si>
  <si>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</si>
  <si>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</si>
  <si>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</si>
  <si>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</si>
  <si>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</si>
  <si>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</si>
  <si>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</si>
  <si>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</si>
  <si>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</si>
  <si>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</si>
  <si>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</si>
  <si>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</si>
  <si>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</si>
  <si>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</si>
  <si>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</si>
  <si>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</si>
  <si>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</si>
  <si>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</si>
  <si>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</si>
  <si>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</si>
  <si>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</si>
  <si>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</si>
  <si>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</si>
  <si>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</si>
  <si>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</si>
  <si>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</si>
  <si>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</si>
  <si>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</si>
  <si>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</si>
  <si>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</si>
  <si>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</si>
  <si>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</si>
  <si>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</si>
  <si>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</si>
  <si>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</si>
  <si>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</si>
  <si>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</si>
  <si>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</si>
  <si>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</si>
  <si>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</si>
  <si>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</si>
  <si>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</si>
  <si>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</si>
  <si>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</si>
  <si>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</si>
  <si>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</si>
  <si>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</si>
  <si>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</si>
  <si>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</si>
  <si>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</si>
  <si>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</si>
  <si>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</si>
  <si>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</si>
  <si>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</si>
  <si>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</si>
  <si>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</si>
  <si>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</si>
  <si>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</si>
  <si>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</si>
  <si>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</si>
  <si>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</si>
  <si>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</si>
  <si>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</si>
  <si>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</si>
  <si>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</si>
  <si>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</si>
  <si>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</si>
  <si>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</si>
  <si>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</si>
  <si>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</si>
  <si>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</si>
  <si>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</si>
  <si>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</si>
  <si>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</si>
  <si>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</si>
  <si>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</si>
  <si>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</si>
  <si>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</si>
  <si>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</si>
  <si>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</si>
  <si>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</si>
  <si>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</si>
  <si>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</si>
  <si>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</si>
  <si>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</si>
  <si>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</si>
  <si>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</si>
  <si>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</si>
  <si>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</si>
  <si>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</si>
  <si>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</si>
  <si>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</si>
  <si>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</si>
  <si>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</si>
  <si>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</si>
  <si>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</si>
  <si>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</si>
  <si>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</si>
  <si>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</si>
  <si>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</si>
  <si>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</si>
  <si>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</si>
  <si>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</si>
  <si>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</si>
  <si>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</si>
  <si>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</si>
  <si>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</si>
  <si>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</si>
  <si>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</si>
  <si>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</si>
  <si>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</si>
  <si>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</si>
  <si>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</si>
  <si>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</si>
  <si>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</si>
  <si>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</si>
  <si>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</si>
  <si>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</si>
  <si>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</si>
  <si>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</si>
  <si>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</si>
  <si>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</si>
  <si>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42212</t>
  </si>
  <si>
    <t>西海市</t>
  </si>
  <si>
    <t>42212_令和3年度</t>
  </si>
  <si>
    <t>42212_令和4年度</t>
  </si>
  <si>
    <t>42321</t>
  </si>
  <si>
    <t>東彼杵町</t>
  </si>
  <si>
    <t>42321_令和3年度</t>
  </si>
  <si>
    <t>42321_令和4年度</t>
  </si>
  <si>
    <t>42210</t>
  </si>
  <si>
    <t>壱岐市</t>
  </si>
  <si>
    <t>42210_令和3年度</t>
  </si>
  <si>
    <t>42210_令和4年度</t>
  </si>
  <si>
    <t>42203</t>
  </si>
  <si>
    <t>島原市</t>
  </si>
  <si>
    <t>42203_令和3年度</t>
  </si>
  <si>
    <t>42203_令和4年度</t>
  </si>
  <si>
    <t>42214</t>
  </si>
  <si>
    <t>南島原市</t>
  </si>
  <si>
    <t>42214_令和3年度</t>
  </si>
  <si>
    <t>42214_令和4年度</t>
  </si>
  <si>
    <t>42209</t>
  </si>
  <si>
    <t>対馬市</t>
  </si>
  <si>
    <t>42209_令和3年度</t>
  </si>
  <si>
    <t>42209_令和4年度</t>
  </si>
  <si>
    <t>42391</t>
  </si>
  <si>
    <t>佐々町</t>
  </si>
  <si>
    <t>42391_令和3年度</t>
  </si>
  <si>
    <t>42391_令和4年度</t>
  </si>
  <si>
    <t>42322</t>
  </si>
  <si>
    <t>川棚町</t>
  </si>
  <si>
    <t>42322_令和3年度</t>
  </si>
  <si>
    <t>42322_令和4年度</t>
  </si>
  <si>
    <t>42383</t>
  </si>
  <si>
    <t>小値賀町</t>
  </si>
  <si>
    <t>42383_令和3年度</t>
  </si>
  <si>
    <t>42383_令和4年度</t>
  </si>
  <si>
    <t>42323</t>
  </si>
  <si>
    <t>波佐見町</t>
  </si>
  <si>
    <t>42323_令和3年度</t>
  </si>
  <si>
    <t>42323_令和4年度</t>
  </si>
  <si>
    <t>42308</t>
  </si>
  <si>
    <t>時津町</t>
  </si>
  <si>
    <t>42308_令和3年度</t>
  </si>
  <si>
    <t>42308_令和4年度</t>
  </si>
  <si>
    <t>42207</t>
  </si>
  <si>
    <t>平戸市</t>
  </si>
  <si>
    <t>42207_令和3年度</t>
  </si>
  <si>
    <t>42207_令和4年度</t>
  </si>
  <si>
    <t>42211</t>
  </si>
  <si>
    <t>五島市</t>
  </si>
  <si>
    <t>42211_令和3年度</t>
  </si>
  <si>
    <t>42211_令和4年度</t>
  </si>
  <si>
    <t>42213</t>
  </si>
  <si>
    <t>雲仙市</t>
  </si>
  <si>
    <t>42213_令和3年度</t>
  </si>
  <si>
    <t>42213_令和4年度</t>
  </si>
  <si>
    <t>42307</t>
  </si>
  <si>
    <t>長与町</t>
  </si>
  <si>
    <t>42307_令和3年度</t>
  </si>
  <si>
    <t>42307_令和4年度</t>
  </si>
  <si>
    <t>42201</t>
  </si>
  <si>
    <t>長崎市</t>
  </si>
  <si>
    <t>42201_令和3年度</t>
  </si>
  <si>
    <t>42201_令和4年度</t>
  </si>
  <si>
    <t>42_平成2年度</t>
  </si>
  <si>
    <t>42</t>
  </si>
  <si>
    <t>長崎県</t>
  </si>
  <si>
    <t>42_平成17年度</t>
  </si>
  <si>
    <t>42_平成18年度</t>
  </si>
  <si>
    <t>42_平成19年度</t>
  </si>
  <si>
    <t>42_平成20年度</t>
  </si>
  <si>
    <t>42_平成21年度</t>
  </si>
  <si>
    <t>42_平成22年度</t>
  </si>
  <si>
    <t>42_平成23年度</t>
  </si>
  <si>
    <t>42_平成24年度</t>
  </si>
  <si>
    <t>42_平成25年度</t>
  </si>
  <si>
    <t>42_平成26年度</t>
  </si>
  <si>
    <t>42_平成27年度</t>
  </si>
  <si>
    <t>42_平成28年度</t>
  </si>
  <si>
    <t>42_平成29年度</t>
  </si>
  <si>
    <t>42_平成30年度</t>
  </si>
  <si>
    <t>42_令和元年度</t>
  </si>
  <si>
    <t>42_令和2年度</t>
  </si>
  <si>
    <t>42_令和3年度</t>
  </si>
  <si>
    <t>42_令和4年度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</si>
</sst>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2.7526596031800006</c:v>
                </c:pt>
                <c:pt idx="1">
                  <c:v>2.6828288275600003</c:v>
                </c:pt>
                <c:pt idx="2">
                  <c:v>2.1352264203400004</c:v>
                </c:pt>
                <c:pt idx="3">
                  <c:v>3.1313013211200005</c:v>
                </c:pt>
                <c:pt idx="4">
                  <c:v>2.6900574870000002</c:v>
                </c:pt>
                <c:pt idx="5">
                  <c:v>2.6640850825600002</c:v>
                </c:pt>
                <c:pt idx="6">
                  <c:v>2.5018497980999999</c:v>
                </c:pt>
                <c:pt idx="7">
                  <c:v>3.2192713212800004</c:v>
                </c:pt>
                <c:pt idx="8">
                  <c:v>2.8058625000000008</c:v>
                </c:pt>
                <c:pt idx="9">
                  <c:v>3.0853343700000004</c:v>
                </c:pt>
                <c:pt idx="10">
                  <c:v>2.7967441756799998</c:v>
                </c:pt>
                <c:pt idx="11">
                  <c:v>2.7865788878400006</c:v>
                </c:pt>
                <c:pt idx="12">
                  <c:v>3.0600656640000001</c:v>
                </c:pt>
                <c:pt idx="13">
                  <c:v>3.2840520192000011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58.753165666699672</c:v>
                </c:pt>
                <c:pt idx="1">
                  <c:v>57.933898638128568</c:v>
                </c:pt>
                <c:pt idx="2">
                  <c:v>58.407430611592424</c:v>
                </c:pt>
                <c:pt idx="3">
                  <c:v>61.067000940068453</c:v>
                </c:pt>
                <c:pt idx="4">
                  <c:v>64.971148628457541</c:v>
                </c:pt>
                <c:pt idx="5">
                  <c:v>62.642032222321589</c:v>
                </c:pt>
                <c:pt idx="6">
                  <c:v>57.205506937781934</c:v>
                </c:pt>
                <c:pt idx="7">
                  <c:v>59.093135559630134</c:v>
                </c:pt>
                <c:pt idx="8">
                  <c:v>58.467834321157696</c:v>
                </c:pt>
                <c:pt idx="9">
                  <c:v>57.853499932741457</c:v>
                </c:pt>
                <c:pt idx="10">
                  <c:v>52.828917379485787</c:v>
                </c:pt>
                <c:pt idx="11">
                  <c:v>51.866700621610008</c:v>
                </c:pt>
                <c:pt idx="12">
                  <c:v>48.362528217927519</c:v>
                </c:pt>
                <c:pt idx="13">
                  <c:v>49.619892378720614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29.223384494740717</c:v>
                </c:pt>
                <c:pt idx="1">
                  <c:v>26.387862924787957</c:v>
                </c:pt>
                <c:pt idx="2">
                  <c:v>29.725956690272685</c:v>
                </c:pt>
                <c:pt idx="3">
                  <c:v>34.04924339668954</c:v>
                </c:pt>
                <c:pt idx="4">
                  <c:v>38.988548717813785</c:v>
                </c:pt>
                <c:pt idx="5">
                  <c:v>37.653693541341447</c:v>
                </c:pt>
                <c:pt idx="6">
                  <c:v>34.730954320272076</c:v>
                </c:pt>
                <c:pt idx="7">
                  <c:v>29.892262950990499</c:v>
                </c:pt>
                <c:pt idx="8">
                  <c:v>27.210869151032245</c:v>
                </c:pt>
                <c:pt idx="9">
                  <c:v>27.139005562375054</c:v>
                </c:pt>
                <c:pt idx="10">
                  <c:v>20.145539020781822</c:v>
                </c:pt>
                <c:pt idx="11">
                  <c:v>21.344655149630505</c:v>
                </c:pt>
                <c:pt idx="12">
                  <c:v>21.143576420771542</c:v>
                </c:pt>
                <c:pt idx="13">
                  <c:v>17.604676461109662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27.465563532148391</c:v>
                </c:pt>
                <c:pt idx="1">
                  <c:v>24.916355125268328</c:v>
                </c:pt>
                <c:pt idx="2">
                  <c:v>26.722442625635974</c:v>
                </c:pt>
                <c:pt idx="3">
                  <c:v>30.969475622772084</c:v>
                </c:pt>
                <c:pt idx="4">
                  <c:v>33.550588373599226</c:v>
                </c:pt>
                <c:pt idx="5">
                  <c:v>33.981675092693983</c:v>
                </c:pt>
                <c:pt idx="6">
                  <c:v>31.313982713721369</c:v>
                </c:pt>
                <c:pt idx="7">
                  <c:v>26.497380788664614</c:v>
                </c:pt>
                <c:pt idx="8">
                  <c:v>22.081942486682905</c:v>
                </c:pt>
                <c:pt idx="9">
                  <c:v>21.203481100550455</c:v>
                </c:pt>
                <c:pt idx="10">
                  <c:v>19.163472209235508</c:v>
                </c:pt>
                <c:pt idx="11">
                  <c:v>19.547364279397446</c:v>
                </c:pt>
                <c:pt idx="12">
                  <c:v>17.772464389874209</c:v>
                </c:pt>
                <c:pt idx="13">
                  <c:v>16.007650842466251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60.581545521867326</c:v>
                </c:pt>
                <c:pt idx="1">
                  <c:v>62.01265856603473</c:v>
                </c:pt>
                <c:pt idx="2">
                  <c:v>56.04621947299745</c:v>
                </c:pt>
                <c:pt idx="3">
                  <c:v>52.619370244541706</c:v>
                </c:pt>
                <c:pt idx="4">
                  <c:v>51.454609827803253</c:v>
                </c:pt>
                <c:pt idx="5">
                  <c:v>53.012176292777347</c:v>
                </c:pt>
                <c:pt idx="6">
                  <c:v>25.327639450696445</c:v>
                </c:pt>
                <c:pt idx="7">
                  <c:v>27.270961689695405</c:v>
                </c:pt>
                <c:pt idx="8">
                  <c:v>26.242765530780034</c:v>
                </c:pt>
                <c:pt idx="9">
                  <c:v>22.800802595671303</c:v>
                </c:pt>
                <c:pt idx="10">
                  <c:v>20.379712280243851</c:v>
                </c:pt>
                <c:pt idx="11">
                  <c:v>20.6824170431236</c:v>
                </c:pt>
                <c:pt idx="12">
                  <c:v>25.696384984890212</c:v>
                </c:pt>
                <c:pt idx="13">
                  <c:v>23.857659199532971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8638</c:v>
                </c:pt>
                <c:pt idx="1">
                  <c:v>8688</c:v>
                </c:pt>
                <c:pt idx="2">
                  <c:v>8731</c:v>
                </c:pt>
                <c:pt idx="3">
                  <c:v>8844</c:v>
                </c:pt>
                <c:pt idx="4">
                  <c:v>8950</c:v>
                </c:pt>
                <c:pt idx="5">
                  <c:v>9042</c:v>
                </c:pt>
                <c:pt idx="6">
                  <c:v>9118</c:v>
                </c:pt>
                <c:pt idx="7">
                  <c:v>9149</c:v>
                </c:pt>
                <c:pt idx="8">
                  <c:v>9158</c:v>
                </c:pt>
                <c:pt idx="9">
                  <c:v>9136</c:v>
                </c:pt>
                <c:pt idx="10">
                  <c:v>9176</c:v>
                </c:pt>
                <c:pt idx="11">
                  <c:v>9158</c:v>
                </c:pt>
                <c:pt idx="12">
                  <c:v>9187</c:v>
                </c:pt>
                <c:pt idx="13">
                  <c:v>9135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3646</c:v>
                </c:pt>
                <c:pt idx="1">
                  <c:v>3632</c:v>
                </c:pt>
                <c:pt idx="2">
                  <c:v>3554</c:v>
                </c:pt>
                <c:pt idx="3">
                  <c:v>3486</c:v>
                </c:pt>
                <c:pt idx="4">
                  <c:v>3436</c:v>
                </c:pt>
                <c:pt idx="5">
                  <c:v>3390</c:v>
                </c:pt>
                <c:pt idx="6">
                  <c:v>3333</c:v>
                </c:pt>
                <c:pt idx="7">
                  <c:v>3303</c:v>
                </c:pt>
                <c:pt idx="8">
                  <c:v>3402</c:v>
                </c:pt>
                <c:pt idx="9">
                  <c:v>3359</c:v>
                </c:pt>
                <c:pt idx="10">
                  <c:v>3293</c:v>
                </c:pt>
                <c:pt idx="11">
                  <c:v>3191</c:v>
                </c:pt>
                <c:pt idx="12">
                  <c:v>3287</c:v>
                </c:pt>
                <c:pt idx="13">
                  <c:v>3289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10731</c:v>
                </c:pt>
                <c:pt idx="1">
                  <c:v>10651</c:v>
                </c:pt>
                <c:pt idx="2">
                  <c:v>10584</c:v>
                </c:pt>
                <c:pt idx="3">
                  <c:v>10491</c:v>
                </c:pt>
                <c:pt idx="4">
                  <c:v>10382</c:v>
                </c:pt>
                <c:pt idx="5">
                  <c:v>10350</c:v>
                </c:pt>
                <c:pt idx="6">
                  <c:v>10269</c:v>
                </c:pt>
                <c:pt idx="7">
                  <c:v>10134</c:v>
                </c:pt>
                <c:pt idx="8">
                  <c:v>10049</c:v>
                </c:pt>
                <c:pt idx="9">
                  <c:v>9944</c:v>
                </c:pt>
                <c:pt idx="10">
                  <c:v>9850</c:v>
                </c:pt>
                <c:pt idx="11">
                  <c:v>9761</c:v>
                </c:pt>
                <c:pt idx="12">
                  <c:v>9708</c:v>
                </c:pt>
                <c:pt idx="13">
                  <c:v>9625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625</c:v>
                </c:pt>
                <c:pt idx="1">
                  <c:v>691</c:v>
                </c:pt>
                <c:pt idx="2">
                  <c:v>691</c:v>
                </c:pt>
                <c:pt idx="3">
                  <c:v>691</c:v>
                </c:pt>
                <c:pt idx="4">
                  <c:v>691</c:v>
                </c:pt>
                <c:pt idx="5">
                  <c:v>691</c:v>
                </c:pt>
                <c:pt idx="6">
                  <c:v>274</c:v>
                </c:pt>
                <c:pt idx="7">
                  <c:v>274</c:v>
                </c:pt>
                <c:pt idx="8">
                  <c:v>274</c:v>
                </c:pt>
                <c:pt idx="9">
                  <c:v>274</c:v>
                </c:pt>
                <c:pt idx="10">
                  <c:v>274</c:v>
                </c:pt>
                <c:pt idx="11">
                  <c:v>274</c:v>
                </c:pt>
                <c:pt idx="12">
                  <c:v>312</c:v>
                </c:pt>
                <c:pt idx="13">
                  <c:v>312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949</c:v>
                </c:pt>
                <c:pt idx="1">
                  <c:v>824</c:v>
                </c:pt>
                <c:pt idx="2">
                  <c:v>824</c:v>
                </c:pt>
                <c:pt idx="3">
                  <c:v>824</c:v>
                </c:pt>
                <c:pt idx="4">
                  <c:v>824</c:v>
                </c:pt>
                <c:pt idx="5">
                  <c:v>824</c:v>
                </c:pt>
                <c:pt idx="6">
                  <c:v>788</c:v>
                </c:pt>
                <c:pt idx="7">
                  <c:v>788</c:v>
                </c:pt>
                <c:pt idx="8">
                  <c:v>788</c:v>
                </c:pt>
                <c:pt idx="9">
                  <c:v>788</c:v>
                </c:pt>
                <c:pt idx="10">
                  <c:v>788</c:v>
                </c:pt>
                <c:pt idx="11">
                  <c:v>788</c:v>
                </c:pt>
                <c:pt idx="12">
                  <c:v>763</c:v>
                </c:pt>
                <c:pt idx="13">
                  <c:v>763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21.452999999999999</c:v>
                </c:pt>
                <c:pt idx="1">
                  <c:v>24.075299999999999</c:v>
                </c:pt>
                <c:pt idx="2">
                  <c:v>23.107199999999999</c:v>
                </c:pt>
                <c:pt idx="3">
                  <c:v>20.022300000000001</c:v>
                </c:pt>
                <c:pt idx="4">
                  <c:v>23.476500000000001</c:v>
                </c:pt>
                <c:pt idx="5">
                  <c:v>27.427199999999999</c:v>
                </c:pt>
                <c:pt idx="6">
                  <c:v>22.418700000000001</c:v>
                </c:pt>
                <c:pt idx="7">
                  <c:v>19.7514</c:v>
                </c:pt>
                <c:pt idx="8">
                  <c:v>23.514199999999999</c:v>
                </c:pt>
                <c:pt idx="9">
                  <c:v>21.672999999999998</c:v>
                </c:pt>
                <c:pt idx="10">
                  <c:v>22.880500000000001</c:v>
                </c:pt>
                <c:pt idx="11">
                  <c:v>20.8431</c:v>
                </c:pt>
                <c:pt idx="12">
                  <c:v>21.282499999999999</c:v>
                </c:pt>
                <c:pt idx="13">
                  <c:v>22.331099999999999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3.4430000000000001</c:v>
                </c:pt>
                <c:pt idx="1">
                  <c:v>4.7220000000000004</c:v>
                </c:pt>
                <c:pt idx="2">
                  <c:v>4.6980000000000004</c:v>
                </c:pt>
                <c:pt idx="3">
                  <c:v>3.6589999999999998</c:v>
                </c:pt>
                <c:pt idx="4">
                  <c:v>3.996</c:v>
                </c:pt>
                <c:pt idx="5">
                  <c:v>4.694</c:v>
                </c:pt>
                <c:pt idx="6">
                  <c:v>4.0750000000000002</c:v>
                </c:pt>
                <c:pt idx="7">
                  <c:v>4.6230000000000002</c:v>
                </c:pt>
                <c:pt idx="8">
                  <c:v>4.6230000000000002</c:v>
                </c:pt>
                <c:pt idx="9">
                  <c:v>4.0250000000000004</c:v>
                </c:pt>
                <c:pt idx="10">
                  <c:v>4.5119999999999996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0</c:v>
                </c:pt>
                <c:pt idx="1">
                  <c:v>0</c:v>
                </c:pt>
                <c:pt idx="2">
                  <c:v>8.7249999999999996</c:v>
                </c:pt>
                <c:pt idx="3">
                  <c:v>4.1520000000000001</c:v>
                </c:pt>
                <c:pt idx="4">
                  <c:v>3.5169999999999999</c:v>
                </c:pt>
                <c:pt idx="5">
                  <c:v>2.8119999999999998</c:v>
                </c:pt>
                <c:pt idx="6">
                  <c:v>3.82</c:v>
                </c:pt>
                <c:pt idx="7">
                  <c:v>5.2880000000000003</c:v>
                </c:pt>
                <c:pt idx="8">
                  <c:v>2.2069999999999999</c:v>
                </c:pt>
                <c:pt idx="9">
                  <c:v>1.825</c:v>
                </c:pt>
                <c:pt idx="10">
                  <c:v>1.9690000000000001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5.851</c:v>
                </c:pt>
                <c:pt idx="3">
                  <c:v>2.754</c:v>
                </c:pt>
                <c:pt idx="4">
                  <c:v>2.7010000000000001</c:v>
                </c:pt>
                <c:pt idx="5">
                  <c:v>2.8119999999999998</c:v>
                </c:pt>
                <c:pt idx="6">
                  <c:v>3.82</c:v>
                </c:pt>
                <c:pt idx="7">
                  <c:v>5.2880000000000003</c:v>
                </c:pt>
                <c:pt idx="8">
                  <c:v>2.2069999999999999</c:v>
                </c:pt>
                <c:pt idx="9">
                  <c:v>1.825</c:v>
                </c:pt>
                <c:pt idx="10">
                  <c:v>1.9690000000000001</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2.8740000000000001</c:v>
                </c:pt>
                <c:pt idx="3">
                  <c:v>1.3979999999999999</c:v>
                </c:pt>
                <c:pt idx="4">
                  <c:v>0.81599999999999995</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3.4430000000000001</c:v>
                </c:pt>
                <c:pt idx="1">
                  <c:v>4.7220000000000004</c:v>
                </c:pt>
                <c:pt idx="2">
                  <c:v>4.6980000000000004</c:v>
                </c:pt>
                <c:pt idx="3">
                  <c:v>3.6589999999999998</c:v>
                </c:pt>
                <c:pt idx="4">
                  <c:v>3.996</c:v>
                </c:pt>
                <c:pt idx="5">
                  <c:v>4.694</c:v>
                </c:pt>
                <c:pt idx="6">
                  <c:v>4.0750000000000002</c:v>
                </c:pt>
                <c:pt idx="7">
                  <c:v>4.6230000000000002</c:v>
                </c:pt>
                <c:pt idx="8">
                  <c:v>4.6230000000000002</c:v>
                </c:pt>
                <c:pt idx="9">
                  <c:v>4.0250000000000004</c:v>
                </c:pt>
                <c:pt idx="10">
                  <c:v>4.5119999999999996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26.722442625635974</c:v>
                </c:pt>
                <c:pt idx="1">
                  <c:v>30.969475622772084</c:v>
                </c:pt>
                <c:pt idx="2">
                  <c:v>33.550588373599226</c:v>
                </c:pt>
                <c:pt idx="3">
                  <c:v>33.981675092693983</c:v>
                </c:pt>
                <c:pt idx="4">
                  <c:v>31.313982713721369</c:v>
                </c:pt>
                <c:pt idx="5">
                  <c:v>26.497380788664614</c:v>
                </c:pt>
                <c:pt idx="6">
                  <c:v>22.081942486682905</c:v>
                </c:pt>
                <c:pt idx="7">
                  <c:v>21.203481100550455</c:v>
                </c:pt>
                <c:pt idx="8">
                  <c:v>19.163472209235508</c:v>
                </c:pt>
                <c:pt idx="9">
                  <c:v>19.547364279397446</c:v>
                </c:pt>
                <c:pt idx="10">
                  <c:v>17.772464389874209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56.04621947299745</c:v>
                </c:pt>
                <c:pt idx="1">
                  <c:v>52.619370244541706</c:v>
                </c:pt>
                <c:pt idx="2">
                  <c:v>51.454609827803253</c:v>
                </c:pt>
                <c:pt idx="3">
                  <c:v>53.012176292777347</c:v>
                </c:pt>
                <c:pt idx="4">
                  <c:v>25.327639450696445</c:v>
                </c:pt>
                <c:pt idx="5">
                  <c:v>27.270961689695405</c:v>
                </c:pt>
                <c:pt idx="6">
                  <c:v>26.242765530780034</c:v>
                </c:pt>
                <c:pt idx="7">
                  <c:v>22.800802595671303</c:v>
                </c:pt>
                <c:pt idx="8">
                  <c:v>20.379712280243851</c:v>
                </c:pt>
                <c:pt idx="9">
                  <c:v>20.6824170431236</c:v>
                </c:pt>
                <c:pt idx="10">
                  <c:v>25.696384984890212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0.12884301215402308</c:v>
                </c:pt>
                <c:pt idx="1">
                  <c:v>0.15247271402063647</c:v>
                </c:pt>
                <c:pt idx="2">
                  <c:v>0.14002735056941151</c:v>
                </c:pt>
                <c:pt idx="3">
                  <c:v>0.10767568079028218</c:v>
                </c:pt>
                <c:pt idx="4">
                  <c:v>0.12761072382686747</c:v>
                </c:pt>
                <c:pt idx="5">
                  <c:v>0.17714958461132349</c:v>
                </c:pt>
                <c:pt idx="6">
                  <c:v>0.18453992453143719</c:v>
                </c:pt>
                <c:pt idx="7">
                  <c:v>0.21803023654827999</c:v>
                </c:pt>
                <c:pt idx="8">
                  <c:v>0.24124020686460068</c:v>
                </c:pt>
                <c:pt idx="9">
                  <c:v>0.20591011363318557</c:v>
                </c:pt>
                <c:pt idx="10">
                  <c:v>0.25387587793230826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4.5119999999999996</c:v>
                </c:pt>
                <c:pt idx="5">
                  <c:v>0</c:v>
                </c:pt>
                <c:pt idx="6">
                  <c:v>1.9690000000000001</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4.5119999999999996</c:v>
                </c:pt>
                <c:pt idx="5" formatCode="#,##0">
                  <c:v>0</c:v>
                </c:pt>
                <c:pt idx="6" formatCode="#,##0">
                  <c:v>1.9690000000000001</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28：電子部品等製造業(N=0)</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O：教育，学習支援業(N=0)</c:v>
                </c:pt>
                <c:pt idx="33">
                  <c:v>P：医療，福祉(N=0)</c:v>
                </c:pt>
                <c:pt idx="34">
                  <c:v>Q：複合サービス事業(N=0)</c:v>
                </c:pt>
                <c:pt idx="35">
                  <c:v>R：ｻｰﾋﾞｽ業(他に分類されない)(N=1)</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4.5119999999999996</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1.5982945939916666</c:v>
                </c:pt>
                <c:pt idx="2">
                  <c:v>2.9992728667472131</c:v>
                </c:pt>
                <c:pt idx="3">
                  <c:v>49.369832432392641</c:v>
                </c:pt>
                <c:pt idx="4">
                  <c:v>24.618851912508944</c:v>
                </c:pt>
                <c:pt idx="5">
                  <c:v>29.986341507675228</c:v>
                </c:pt>
                <c:pt idx="7">
                  <c:v>38.538031105439273</c:v>
                </c:pt>
                <c:pt idx="8">
                  <c:v>1.5165848560861626</c:v>
                </c:pt>
                <c:pt idx="9">
                  <c:v>25.578985782023285</c:v>
                </c:pt>
                <c:pt idx="10">
                  <c:v>2.5092115119999998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53.967399893131521</c:v>
                </c:pt>
                <c:pt idx="4" formatCode="#,##0">
                  <c:v>24.618851912508944</c:v>
                </c:pt>
                <c:pt idx="5" formatCode="#,##0">
                  <c:v>29.986341507675228</c:v>
                </c:pt>
                <c:pt idx="6" formatCode="#,##0">
                  <c:v>65.633601743548724</c:v>
                </c:pt>
                <c:pt idx="10" formatCode="#,##0">
                  <c:v>2.5092115119999998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1.9690000000000001</c:v>
                </c:pt>
                <c:pt idx="2" formatCode="#,##0_);[Red]\(#,##0\)">
                  <c:v>4.5119999999999996</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1.9690000000000001</c:v>
                </c:pt>
                <c:pt idx="1">
                  <c:v>4.5119999999999996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新上五島町</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10：飲料・たばこ・飼料製造業(N=0)</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28：電子部品等製造業(N=0)</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新上五島町</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4.5119999999999996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新上五島町</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新上五島町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22,039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1460.4699999999998</c:v>
                </c:pt>
                <c:pt idx="1">
                  <c:v>4578.4999999999982</c:v>
                </c:pt>
                <c:pt idx="2">
                  <c:v>16000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42,569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1752.7392563999997</c:v>
                </c:pt>
                <c:pt idx="1">
                  <c:v>6056.2566599999973</c:v>
                </c:pt>
                <c:pt idx="2">
                  <c:v>34759.68</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37</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新上五島町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8.9768636639999997</c:v>
                </c:pt>
                <c:pt idx="1">
                  <c:v>17.04232296</c:v>
                </c:pt>
                <c:pt idx="2">
                  <c:v>0</c:v>
                </c:pt>
                <c:pt idx="3">
                  <c:v>0</c:v>
                </c:pt>
                <c:pt idx="4">
                  <c:v>0.78930032000000006</c:v>
                </c:pt>
                <c:pt idx="5">
                  <c:v>10.05068447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385,413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新上五島町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202713</c:v>
                </c:pt>
                <c:pt idx="1">
                  <c:v>182700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16000</c:v>
                </c:pt>
                <c:pt idx="1">
                  <c:v>16000</c:v>
                </c:pt>
                <c:pt idx="2">
                  <c:v>16000</c:v>
                </c:pt>
                <c:pt idx="3">
                  <c:v>16000</c:v>
                </c:pt>
                <c:pt idx="4">
                  <c:v>16000</c:v>
                </c:pt>
                <c:pt idx="5">
                  <c:v>16000</c:v>
                </c:pt>
                <c:pt idx="6">
                  <c:v>16000</c:v>
                </c:pt>
                <c:pt idx="7">
                  <c:v>16000</c:v>
                </c:pt>
                <c:pt idx="8">
                  <c:v>16000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1618.5</c:v>
                </c:pt>
                <c:pt idx="1">
                  <c:v>3905.3</c:v>
                </c:pt>
                <c:pt idx="2">
                  <c:v>4567.5</c:v>
                </c:pt>
                <c:pt idx="3">
                  <c:v>4567.5</c:v>
                </c:pt>
                <c:pt idx="4">
                  <c:v>4579</c:v>
                </c:pt>
                <c:pt idx="5">
                  <c:v>4578.5</c:v>
                </c:pt>
                <c:pt idx="6">
                  <c:v>4578.4999999999982</c:v>
                </c:pt>
                <c:pt idx="7">
                  <c:v>4578.4999999999982</c:v>
                </c:pt>
                <c:pt idx="8">
                  <c:v>4578.4999999999982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1009.9</c:v>
                </c:pt>
                <c:pt idx="1">
                  <c:v>1174.5</c:v>
                </c:pt>
                <c:pt idx="2">
                  <c:v>1304.5999999999999</c:v>
                </c:pt>
                <c:pt idx="3">
                  <c:v>1366.2</c:v>
                </c:pt>
                <c:pt idx="4">
                  <c:v>1409.5</c:v>
                </c:pt>
                <c:pt idx="5">
                  <c:v>1418.4</c:v>
                </c:pt>
                <c:pt idx="6">
                  <c:v>1419.4</c:v>
                </c:pt>
                <c:pt idx="7">
                  <c:v>1423.77</c:v>
                </c:pt>
                <c:pt idx="8">
                  <c:v>1460.4699999999998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0.39623226451128035</c:v>
                </c:pt>
                <c:pt idx="1">
                  <c:v>0.44860325691756198</c:v>
                </c:pt>
                <c:pt idx="2">
                  <c:v>0.4910493770490586</c:v>
                </c:pt>
                <c:pt idx="3">
                  <c:v>0.46452620552563884</c:v>
                </c:pt>
                <c:pt idx="4">
                  <c:v>0.47226611672585844</c:v>
                </c:pt>
                <c:pt idx="5">
                  <c:v>0.48115727664205166</c:v>
                </c:pt>
                <c:pt idx="6">
                  <c:v>0.51265555823039577</c:v>
                </c:pt>
                <c:pt idx="7">
                  <c:v>0.51484078892309582</c:v>
                </c:pt>
                <c:pt idx="8">
                  <c:v>0.51537402942152077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2.6892939091906438</c:v>
                </c:pt>
                <c:pt idx="2">
                  <c:v>2.0616977752162597</c:v>
                </c:pt>
                <c:pt idx="3">
                  <c:v>48.261184608370442</c:v>
                </c:pt>
                <c:pt idx="4">
                  <c:v>33.981675092693983</c:v>
                </c:pt>
                <c:pt idx="5">
                  <c:v>37.653693541341447</c:v>
                </c:pt>
                <c:pt idx="7">
                  <c:v>33.48336173297313</c:v>
                </c:pt>
                <c:pt idx="8">
                  <c:v>1.6715904635666519</c:v>
                </c:pt>
                <c:pt idx="9">
                  <c:v>27.487080025781804</c:v>
                </c:pt>
                <c:pt idx="10">
                  <c:v>2.6640850825600002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53.012176292777347</c:v>
                </c:pt>
                <c:pt idx="4" formatCode="#,##0">
                  <c:v>33.981675092693983</c:v>
                </c:pt>
                <c:pt idx="5" formatCode="#,##0">
                  <c:v>37.653693541341447</c:v>
                </c:pt>
                <c:pt idx="6" formatCode="#,##0">
                  <c:v>62.642032222321589</c:v>
                </c:pt>
                <c:pt idx="10" formatCode="#,##0">
                  <c:v>2.6640850825600002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231</c:v>
                </c:pt>
                <c:pt idx="1">
                  <c:v>261</c:v>
                </c:pt>
                <c:pt idx="2">
                  <c:v>284</c:v>
                </c:pt>
                <c:pt idx="3">
                  <c:v>294</c:v>
                </c:pt>
                <c:pt idx="4">
                  <c:v>301</c:v>
                </c:pt>
                <c:pt idx="5">
                  <c:v>303</c:v>
                </c:pt>
                <c:pt idx="6">
                  <c:v>303</c:v>
                </c:pt>
                <c:pt idx="7">
                  <c:v>304</c:v>
                </c:pt>
                <c:pt idx="8">
                  <c:v>310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82597.63489475986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42568.675916399996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722755.18400000001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249357.32399999999</c:v>
                </c:pt>
                <c:pt idx="1">
                  <c:v>473397.86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7808.9959163999974</c:v>
                </c:pt>
                <c:pt idx="1">
                  <c:v>34759.68</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排出量比較シート!$DN$21:$DN$50</c:f>
              <c:numCache>
                <c:formatCode>0.0%;;</c:formatCode>
                <c:ptCount val="30"/>
                <c:pt idx="0">
                  <c:v>1</c:v>
                </c:pt>
                <c:pt idx="1">
                  <c:v>1</c:v>
                </c:pt>
                <c:pt idx="2">
                  <c:v>1</c:v>
                </c:pt>
                <c:pt idx="3">
                  <c:v>1</c:v>
                </c:pt>
                <c:pt idx="4">
                  <c:v>1</c:v>
                </c:pt>
                <c:pt idx="5">
                  <c:v>0.95</c:v>
                </c:pt>
                <c:pt idx="6">
                  <c:v>0.78</c:v>
                </c:pt>
                <c:pt idx="7">
                  <c:v>0</c:v>
                </c:pt>
                <c:pt idx="8">
                  <c:v>0.98</c:v>
                </c:pt>
                <c:pt idx="9">
                  <c:v>0</c:v>
                </c:pt>
                <c:pt idx="10">
                  <c:v>0</c:v>
                </c:pt>
                <c:pt idx="11">
                  <c:v>0</c:v>
                </c:pt>
                <c:pt idx="12">
                  <c:v>1</c:v>
                </c:pt>
                <c:pt idx="13">
                  <c:v>0</c:v>
                </c:pt>
                <c:pt idx="14">
                  <c:v>0.87</c:v>
                </c:pt>
                <c:pt idx="15">
                  <c:v>1</c:v>
                </c:pt>
                <c:pt idx="16">
                  <c:v>0.94</c:v>
                </c:pt>
                <c:pt idx="17">
                  <c:v>0.76</c:v>
                </c:pt>
                <c:pt idx="18">
                  <c:v>0</c:v>
                </c:pt>
                <c:pt idx="19">
                  <c:v>0.97</c:v>
                </c:pt>
                <c:pt idx="20">
                  <c:v>0.95</c:v>
                </c:pt>
                <c:pt idx="21">
                  <c:v>1</c:v>
                </c:pt>
                <c:pt idx="22">
                  <c:v>1</c:v>
                </c:pt>
                <c:pt idx="23">
                  <c:v>1</c:v>
                </c:pt>
                <c:pt idx="24">
                  <c:v>1</c:v>
                </c:pt>
                <c:pt idx="25">
                  <c:v>0</c:v>
                </c:pt>
                <c:pt idx="26">
                  <c:v>1</c:v>
                </c:pt>
                <c:pt idx="27">
                  <c:v>0.18</c:v>
                </c:pt>
                <c:pt idx="28">
                  <c:v>0.82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0.18</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排出量比較シート!$DQ$21:$DQ$50</c:f>
              <c:numCache>
                <c:formatCode>0.0%;;</c:formatCode>
                <c:ptCount val="30"/>
                <c:pt idx="0">
                  <c:v>0</c:v>
                </c:pt>
                <c:pt idx="1">
                  <c:v>0</c:v>
                </c:pt>
                <c:pt idx="2">
                  <c:v>0</c:v>
                </c:pt>
                <c:pt idx="3">
                  <c:v>0</c:v>
                </c:pt>
                <c:pt idx="4">
                  <c:v>0</c:v>
                </c:pt>
                <c:pt idx="5">
                  <c:v>0.05</c:v>
                </c:pt>
                <c:pt idx="6">
                  <c:v>0.22</c:v>
                </c:pt>
                <c:pt idx="7">
                  <c:v>1</c:v>
                </c:pt>
                <c:pt idx="8">
                  <c:v>0.02</c:v>
                </c:pt>
                <c:pt idx="9">
                  <c:v>0</c:v>
                </c:pt>
                <c:pt idx="10">
                  <c:v>0</c:v>
                </c:pt>
                <c:pt idx="11">
                  <c:v>1</c:v>
                </c:pt>
                <c:pt idx="12">
                  <c:v>0</c:v>
                </c:pt>
                <c:pt idx="13">
                  <c:v>0.7</c:v>
                </c:pt>
                <c:pt idx="14">
                  <c:v>0.13</c:v>
                </c:pt>
                <c:pt idx="15">
                  <c:v>0</c:v>
                </c:pt>
                <c:pt idx="16">
                  <c:v>0.06</c:v>
                </c:pt>
                <c:pt idx="17">
                  <c:v>0.24</c:v>
                </c:pt>
                <c:pt idx="18">
                  <c:v>0</c:v>
                </c:pt>
                <c:pt idx="19">
                  <c:v>0.03</c:v>
                </c:pt>
                <c:pt idx="20">
                  <c:v>0.05</c:v>
                </c:pt>
                <c:pt idx="21">
                  <c:v>0</c:v>
                </c:pt>
                <c:pt idx="22">
                  <c:v>0</c:v>
                </c:pt>
                <c:pt idx="23">
                  <c:v>0</c:v>
                </c:pt>
                <c:pt idx="24">
                  <c:v>0</c:v>
                </c:pt>
                <c:pt idx="25">
                  <c:v>1</c:v>
                </c:pt>
                <c:pt idx="26">
                  <c:v>0</c:v>
                </c:pt>
                <c:pt idx="27">
                  <c:v>0.82</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排出量比較シート!$DF$21:$DF$50</c:f>
              <c:numCache>
                <c:formatCode>#,##0;;</c:formatCode>
                <c:ptCount val="30"/>
                <c:pt idx="0">
                  <c:v>1</c:v>
                </c:pt>
                <c:pt idx="1">
                  <c:v>1</c:v>
                </c:pt>
                <c:pt idx="2">
                  <c:v>1</c:v>
                </c:pt>
                <c:pt idx="3">
                  <c:v>1</c:v>
                </c:pt>
                <c:pt idx="4">
                  <c:v>3</c:v>
                </c:pt>
                <c:pt idx="5">
                  <c:v>6</c:v>
                </c:pt>
                <c:pt idx="6">
                  <c:v>1</c:v>
                </c:pt>
                <c:pt idx="7">
                  <c:v>0</c:v>
                </c:pt>
                <c:pt idx="8">
                  <c:v>3</c:v>
                </c:pt>
                <c:pt idx="9">
                  <c:v>0</c:v>
                </c:pt>
                <c:pt idx="10">
                  <c:v>0</c:v>
                </c:pt>
                <c:pt idx="11">
                  <c:v>0</c:v>
                </c:pt>
                <c:pt idx="12">
                  <c:v>8</c:v>
                </c:pt>
                <c:pt idx="13">
                  <c:v>0</c:v>
                </c:pt>
                <c:pt idx="14">
                  <c:v>9</c:v>
                </c:pt>
                <c:pt idx="15">
                  <c:v>4</c:v>
                </c:pt>
                <c:pt idx="16">
                  <c:v>5</c:v>
                </c:pt>
                <c:pt idx="17">
                  <c:v>6</c:v>
                </c:pt>
                <c:pt idx="18">
                  <c:v>0</c:v>
                </c:pt>
                <c:pt idx="19">
                  <c:v>7</c:v>
                </c:pt>
                <c:pt idx="20">
                  <c:v>10</c:v>
                </c:pt>
                <c:pt idx="21">
                  <c:v>4</c:v>
                </c:pt>
                <c:pt idx="22">
                  <c:v>3</c:v>
                </c:pt>
                <c:pt idx="23">
                  <c:v>1</c:v>
                </c:pt>
                <c:pt idx="24">
                  <c:v>3</c:v>
                </c:pt>
                <c:pt idx="25">
                  <c:v>0</c:v>
                </c:pt>
                <c:pt idx="26">
                  <c:v>3</c:v>
                </c:pt>
                <c:pt idx="27">
                  <c:v>1</c:v>
                </c:pt>
                <c:pt idx="28">
                  <c:v>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排出量比較シート!$DI$21:$DI$50</c:f>
              <c:numCache>
                <c:formatCode>#,##0;;</c:formatCode>
                <c:ptCount val="30"/>
                <c:pt idx="0">
                  <c:v>0</c:v>
                </c:pt>
                <c:pt idx="1">
                  <c:v>0</c:v>
                </c:pt>
                <c:pt idx="2">
                  <c:v>0</c:v>
                </c:pt>
                <c:pt idx="3">
                  <c:v>0</c:v>
                </c:pt>
                <c:pt idx="4">
                  <c:v>0</c:v>
                </c:pt>
                <c:pt idx="5">
                  <c:v>1</c:v>
                </c:pt>
                <c:pt idx="6">
                  <c:v>1</c:v>
                </c:pt>
                <c:pt idx="7">
                  <c:v>1</c:v>
                </c:pt>
                <c:pt idx="8">
                  <c:v>1</c:v>
                </c:pt>
                <c:pt idx="9">
                  <c:v>0</c:v>
                </c:pt>
                <c:pt idx="10">
                  <c:v>0</c:v>
                </c:pt>
                <c:pt idx="11">
                  <c:v>2</c:v>
                </c:pt>
                <c:pt idx="12">
                  <c:v>0</c:v>
                </c:pt>
                <c:pt idx="13">
                  <c:v>1</c:v>
                </c:pt>
                <c:pt idx="14">
                  <c:v>1</c:v>
                </c:pt>
                <c:pt idx="15">
                  <c:v>0</c:v>
                </c:pt>
                <c:pt idx="16">
                  <c:v>1</c:v>
                </c:pt>
                <c:pt idx="17">
                  <c:v>2</c:v>
                </c:pt>
                <c:pt idx="18">
                  <c:v>0</c:v>
                </c:pt>
                <c:pt idx="19">
                  <c:v>1</c:v>
                </c:pt>
                <c:pt idx="20">
                  <c:v>1</c:v>
                </c:pt>
                <c:pt idx="21">
                  <c:v>0</c:v>
                </c:pt>
                <c:pt idx="22">
                  <c:v>0</c:v>
                </c:pt>
                <c:pt idx="23">
                  <c:v>0</c:v>
                </c:pt>
                <c:pt idx="24">
                  <c:v>0</c:v>
                </c:pt>
                <c:pt idx="25">
                  <c:v>1</c:v>
                </c:pt>
                <c:pt idx="26">
                  <c:v>0</c:v>
                </c:pt>
                <c:pt idx="27">
                  <c:v>5</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排出量比較シート!$DL$21:$DL$50</c:f>
              <c:numCache>
                <c:formatCode>#,##0;;</c:formatCode>
                <c:ptCount val="30"/>
                <c:pt idx="0">
                  <c:v>1</c:v>
                </c:pt>
                <c:pt idx="1">
                  <c:v>1</c:v>
                </c:pt>
                <c:pt idx="2">
                  <c:v>1</c:v>
                </c:pt>
                <c:pt idx="3">
                  <c:v>1</c:v>
                </c:pt>
                <c:pt idx="4">
                  <c:v>3</c:v>
                </c:pt>
                <c:pt idx="5">
                  <c:v>7</c:v>
                </c:pt>
                <c:pt idx="6">
                  <c:v>2</c:v>
                </c:pt>
                <c:pt idx="7">
                  <c:v>1</c:v>
                </c:pt>
                <c:pt idx="8">
                  <c:v>4</c:v>
                </c:pt>
                <c:pt idx="9">
                  <c:v>1</c:v>
                </c:pt>
                <c:pt idx="10">
                  <c:v>0</c:v>
                </c:pt>
                <c:pt idx="11">
                  <c:v>2</c:v>
                </c:pt>
                <c:pt idx="12">
                  <c:v>8</c:v>
                </c:pt>
                <c:pt idx="13">
                  <c:v>2</c:v>
                </c:pt>
                <c:pt idx="14">
                  <c:v>10</c:v>
                </c:pt>
                <c:pt idx="15">
                  <c:v>4</c:v>
                </c:pt>
                <c:pt idx="16">
                  <c:v>6</c:v>
                </c:pt>
                <c:pt idx="17">
                  <c:v>8</c:v>
                </c:pt>
                <c:pt idx="18">
                  <c:v>0</c:v>
                </c:pt>
                <c:pt idx="19">
                  <c:v>8</c:v>
                </c:pt>
                <c:pt idx="20">
                  <c:v>11</c:v>
                </c:pt>
                <c:pt idx="21">
                  <c:v>4</c:v>
                </c:pt>
                <c:pt idx="22">
                  <c:v>3</c:v>
                </c:pt>
                <c:pt idx="23">
                  <c:v>1</c:v>
                </c:pt>
                <c:pt idx="24">
                  <c:v>3</c:v>
                </c:pt>
                <c:pt idx="25">
                  <c:v>1</c:v>
                </c:pt>
                <c:pt idx="26">
                  <c:v>3</c:v>
                </c:pt>
                <c:pt idx="27">
                  <c:v>6</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排出量比較シート!$CX$21:$CX$50</c:f>
              <c:numCache>
                <c:formatCode>[=0]#;[&lt;1]0.00;#,##0</c:formatCode>
                <c:ptCount val="30"/>
                <c:pt idx="0">
                  <c:v>5.1180000000000003</c:v>
                </c:pt>
                <c:pt idx="1">
                  <c:v>6.4779999999999998</c:v>
                </c:pt>
                <c:pt idx="2">
                  <c:v>6.1849999999999996</c:v>
                </c:pt>
                <c:pt idx="3">
                  <c:v>5.0170000000000003</c:v>
                </c:pt>
                <c:pt idx="4">
                  <c:v>74.853999999999999</c:v>
                </c:pt>
                <c:pt idx="5">
                  <c:v>87.953999999999994</c:v>
                </c:pt>
                <c:pt idx="6">
                  <c:v>11.840999999999999</c:v>
                </c:pt>
                <c:pt idx="7">
                  <c:v>0</c:v>
                </c:pt>
                <c:pt idx="8">
                  <c:v>203.65700000000001</c:v>
                </c:pt>
                <c:pt idx="9">
                  <c:v>0</c:v>
                </c:pt>
                <c:pt idx="10">
                  <c:v>0</c:v>
                </c:pt>
                <c:pt idx="11">
                  <c:v>0</c:v>
                </c:pt>
                <c:pt idx="12">
                  <c:v>66.242000000000004</c:v>
                </c:pt>
                <c:pt idx="13">
                  <c:v>0</c:v>
                </c:pt>
                <c:pt idx="14">
                  <c:v>82.037999999999997</c:v>
                </c:pt>
                <c:pt idx="15">
                  <c:v>21.702999999999999</c:v>
                </c:pt>
                <c:pt idx="16">
                  <c:v>30.751999999999999</c:v>
                </c:pt>
                <c:pt idx="17">
                  <c:v>60.616</c:v>
                </c:pt>
                <c:pt idx="18">
                  <c:v>0</c:v>
                </c:pt>
                <c:pt idx="19">
                  <c:v>56.497</c:v>
                </c:pt>
                <c:pt idx="20">
                  <c:v>91.281000000000006</c:v>
                </c:pt>
                <c:pt idx="21">
                  <c:v>34.658000000000001</c:v>
                </c:pt>
                <c:pt idx="22">
                  <c:v>13.587</c:v>
                </c:pt>
                <c:pt idx="23">
                  <c:v>9.27</c:v>
                </c:pt>
                <c:pt idx="24">
                  <c:v>26.655000000000001</c:v>
                </c:pt>
                <c:pt idx="25">
                  <c:v>0</c:v>
                </c:pt>
                <c:pt idx="26">
                  <c:v>48.491999999999997</c:v>
                </c:pt>
                <c:pt idx="27">
                  <c:v>4.8760000000000003</c:v>
                </c:pt>
                <c:pt idx="28">
                  <c:v>13.702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2.9529999999999998</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排出量比較シート!$DA$21:$DA$50</c:f>
              <c:numCache>
                <c:formatCode>[=0]#;[&lt;1]0.00;#,##0</c:formatCode>
                <c:ptCount val="30"/>
                <c:pt idx="0">
                  <c:v>0</c:v>
                </c:pt>
                <c:pt idx="1">
                  <c:v>0</c:v>
                </c:pt>
                <c:pt idx="2">
                  <c:v>0</c:v>
                </c:pt>
                <c:pt idx="3">
                  <c:v>0</c:v>
                </c:pt>
                <c:pt idx="4">
                  <c:v>0</c:v>
                </c:pt>
                <c:pt idx="5">
                  <c:v>5.1100000000000003</c:v>
                </c:pt>
                <c:pt idx="6">
                  <c:v>3.4369999999999998</c:v>
                </c:pt>
                <c:pt idx="7">
                  <c:v>15.19</c:v>
                </c:pt>
                <c:pt idx="8">
                  <c:v>4.1449999999999996</c:v>
                </c:pt>
                <c:pt idx="9">
                  <c:v>0</c:v>
                </c:pt>
                <c:pt idx="10">
                  <c:v>0</c:v>
                </c:pt>
                <c:pt idx="11">
                  <c:v>11.219999999999999</c:v>
                </c:pt>
                <c:pt idx="12">
                  <c:v>0</c:v>
                </c:pt>
                <c:pt idx="13">
                  <c:v>4.5119999999999996</c:v>
                </c:pt>
                <c:pt idx="14">
                  <c:v>12.597</c:v>
                </c:pt>
                <c:pt idx="15">
                  <c:v>0</c:v>
                </c:pt>
                <c:pt idx="16">
                  <c:v>2.129</c:v>
                </c:pt>
                <c:pt idx="17">
                  <c:v>19.079999999999998</c:v>
                </c:pt>
                <c:pt idx="18">
                  <c:v>0</c:v>
                </c:pt>
                <c:pt idx="19">
                  <c:v>1.851</c:v>
                </c:pt>
                <c:pt idx="20">
                  <c:v>4.9370000000000003</c:v>
                </c:pt>
                <c:pt idx="21">
                  <c:v>0</c:v>
                </c:pt>
                <c:pt idx="22">
                  <c:v>0</c:v>
                </c:pt>
                <c:pt idx="23">
                  <c:v>0</c:v>
                </c:pt>
                <c:pt idx="24">
                  <c:v>0</c:v>
                </c:pt>
                <c:pt idx="25">
                  <c:v>6.1020000000000003</c:v>
                </c:pt>
                <c:pt idx="26">
                  <c:v>0</c:v>
                </c:pt>
                <c:pt idx="27">
                  <c:v>21.919999999999998</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10.202999999999999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1.9690000000000001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排出量比較シート!$DD$21:$DD$50</c:f>
              <c:numCache>
                <c:formatCode>[=0]#;[&lt;1]0.00;#,##0</c:formatCode>
                <c:ptCount val="30"/>
                <c:pt idx="0">
                  <c:v>5.1180000000000003</c:v>
                </c:pt>
                <c:pt idx="1">
                  <c:v>6.4779999999999998</c:v>
                </c:pt>
                <c:pt idx="2">
                  <c:v>6.1849999999999996</c:v>
                </c:pt>
                <c:pt idx="3">
                  <c:v>5.0170000000000003</c:v>
                </c:pt>
                <c:pt idx="4">
                  <c:v>74.853999999999999</c:v>
                </c:pt>
                <c:pt idx="5">
                  <c:v>93.063999999999993</c:v>
                </c:pt>
                <c:pt idx="6">
                  <c:v>15.277999999999999</c:v>
                </c:pt>
                <c:pt idx="7">
                  <c:v>15.19</c:v>
                </c:pt>
                <c:pt idx="8">
                  <c:v>207.80200000000002</c:v>
                </c:pt>
                <c:pt idx="9">
                  <c:v>10.202999999999999</c:v>
                </c:pt>
                <c:pt idx="10">
                  <c:v>0</c:v>
                </c:pt>
                <c:pt idx="11">
                  <c:v>11.219999999999999</c:v>
                </c:pt>
                <c:pt idx="12">
                  <c:v>66.242000000000004</c:v>
                </c:pt>
                <c:pt idx="13">
                  <c:v>6.4809999999999999</c:v>
                </c:pt>
                <c:pt idx="14">
                  <c:v>94.634999999999991</c:v>
                </c:pt>
                <c:pt idx="15">
                  <c:v>21.702999999999999</c:v>
                </c:pt>
                <c:pt idx="16">
                  <c:v>32.881</c:v>
                </c:pt>
                <c:pt idx="17">
                  <c:v>79.695999999999998</c:v>
                </c:pt>
                <c:pt idx="18">
                  <c:v>0</c:v>
                </c:pt>
                <c:pt idx="19">
                  <c:v>58.347999999999999</c:v>
                </c:pt>
                <c:pt idx="20">
                  <c:v>96.218000000000004</c:v>
                </c:pt>
                <c:pt idx="21">
                  <c:v>34.658000000000001</c:v>
                </c:pt>
                <c:pt idx="22">
                  <c:v>13.587</c:v>
                </c:pt>
                <c:pt idx="23">
                  <c:v>9.27</c:v>
                </c:pt>
                <c:pt idx="24">
                  <c:v>26.655000000000001</c:v>
                </c:pt>
                <c:pt idx="25">
                  <c:v>6.1020000000000003</c:v>
                </c:pt>
                <c:pt idx="26">
                  <c:v>48.491999999999997</c:v>
                </c:pt>
                <c:pt idx="27">
                  <c:v>26.795999999999999</c:v>
                </c:pt>
                <c:pt idx="28">
                  <c:v>16.655000000000001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排出量比較シート!$CU$21:$CU$50</c:f>
              <c:numCache>
                <c:formatCode>\(0%\);;</c:formatCode>
                <c:ptCount val="30"/>
                <c:pt idx="0">
                  <c:v>0</c:v>
                </c:pt>
                <c:pt idx="1">
                  <c:v>0</c:v>
                </c:pt>
                <c:pt idx="2">
                  <c:v>0</c:v>
                </c:pt>
                <c:pt idx="3">
                  <c:v>0</c:v>
                </c:pt>
                <c:pt idx="4">
                  <c:v>0</c:v>
                </c:pt>
                <c:pt idx="5">
                  <c:v>0.31270352086675474</c:v>
                </c:pt>
                <c:pt idx="6">
                  <c:v>0.1654956782556759</c:v>
                </c:pt>
                <c:pt idx="7">
                  <c:v>0.66146700239125511</c:v>
                </c:pt>
                <c:pt idx="8">
                  <c:v>0.14260815692300888</c:v>
                </c:pt>
                <c:pt idx="9">
                  <c:v>0</c:v>
                </c:pt>
                <c:pt idx="10">
                  <c:v>0</c:v>
                </c:pt>
                <c:pt idx="11">
                  <c:v>0.28595762685069198</c:v>
                </c:pt>
                <c:pt idx="12">
                  <c:v>0</c:v>
                </c:pt>
                <c:pt idx="13">
                  <c:v>0.25387587793230826</c:v>
                </c:pt>
                <c:pt idx="14">
                  <c:v>0.41590338873765742</c:v>
                </c:pt>
                <c:pt idx="15">
                  <c:v>0</c:v>
                </c:pt>
                <c:pt idx="16">
                  <c:v>0.10064829695638526</c:v>
                </c:pt>
                <c:pt idx="17">
                  <c:v>1</c:v>
                </c:pt>
                <c:pt idx="18">
                  <c:v>0</c:v>
                </c:pt>
                <c:pt idx="19">
                  <c:v>0.1042894219136374</c:v>
                </c:pt>
                <c:pt idx="20">
                  <c:v>0.20712509464692533</c:v>
                </c:pt>
                <c:pt idx="21">
                  <c:v>0</c:v>
                </c:pt>
                <c:pt idx="22">
                  <c:v>0</c:v>
                </c:pt>
                <c:pt idx="23">
                  <c:v>0</c:v>
                </c:pt>
                <c:pt idx="24">
                  <c:v>0</c:v>
                </c:pt>
                <c:pt idx="25">
                  <c:v>0.34040380628113626</c:v>
                </c:pt>
                <c:pt idx="26">
                  <c:v>0</c:v>
                </c:pt>
                <c:pt idx="27">
                  <c:v>0.77006643182238033</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排出量比較シート!$CM$21:$CM$50</c:f>
              <c:numCache>
                <c:formatCode>\(0%\);;</c:formatCode>
                <c:ptCount val="30"/>
                <c:pt idx="0">
                  <c:v>4.0992590616933215E-2</c:v>
                </c:pt>
                <c:pt idx="1">
                  <c:v>0.15232022519395208</c:v>
                </c:pt>
                <c:pt idx="2">
                  <c:v>0.14603808337944929</c:v>
                </c:pt>
                <c:pt idx="3">
                  <c:v>0.15018963077283698</c:v>
                </c:pt>
                <c:pt idx="4">
                  <c:v>1</c:v>
                </c:pt>
                <c:pt idx="5">
                  <c:v>1</c:v>
                </c:pt>
                <c:pt idx="6">
                  <c:v>0.18903152137605547</c:v>
                </c:pt>
                <c:pt idx="7">
                  <c:v>0</c:v>
                </c:pt>
                <c:pt idx="8">
                  <c:v>0.90281413092724927</c:v>
                </c:pt>
                <c:pt idx="9">
                  <c:v>0</c:v>
                </c:pt>
                <c:pt idx="10">
                  <c:v>0</c:v>
                </c:pt>
                <c:pt idx="11">
                  <c:v>0</c:v>
                </c:pt>
                <c:pt idx="12">
                  <c:v>0.60103618556443561</c:v>
                </c:pt>
                <c:pt idx="13">
                  <c:v>0</c:v>
                </c:pt>
                <c:pt idx="14">
                  <c:v>1</c:v>
                </c:pt>
                <c:pt idx="15">
                  <c:v>0.2897416972589521</c:v>
                </c:pt>
                <c:pt idx="16">
                  <c:v>1</c:v>
                </c:pt>
                <c:pt idx="17">
                  <c:v>0.73033667385273948</c:v>
                </c:pt>
                <c:pt idx="18">
                  <c:v>0</c:v>
                </c:pt>
                <c:pt idx="19">
                  <c:v>0.70759419591095807</c:v>
                </c:pt>
                <c:pt idx="20">
                  <c:v>0.2281276406558724</c:v>
                </c:pt>
                <c:pt idx="21">
                  <c:v>0.59007067331105378</c:v>
                </c:pt>
                <c:pt idx="22">
                  <c:v>0.38685145415656375</c:v>
                </c:pt>
                <c:pt idx="23">
                  <c:v>0.38717815251736715</c:v>
                </c:pt>
                <c:pt idx="24">
                  <c:v>1</c:v>
                </c:pt>
                <c:pt idx="25">
                  <c:v>0</c:v>
                </c:pt>
                <c:pt idx="26">
                  <c:v>0.8369065663448908</c:v>
                </c:pt>
                <c:pt idx="27">
                  <c:v>0.27756868797415707</c:v>
                </c:pt>
                <c:pt idx="28">
                  <c:v>0.61337466396321561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排出量比較シート!$BV$21:$BV$50</c:f>
              <c:numCache>
                <c:formatCode>0%</c:formatCode>
                <c:ptCount val="30"/>
                <c:pt idx="0">
                  <c:v>0.63859654784297315</c:v>
                </c:pt>
                <c:pt idx="1">
                  <c:v>0.33456061721363939</c:v>
                </c:pt>
                <c:pt idx="2">
                  <c:v>0.34578843410279902</c:v>
                </c:pt>
                <c:pt idx="3">
                  <c:v>0.28662176316765814</c:v>
                </c:pt>
                <c:pt idx="4">
                  <c:v>0.3127167879951811</c:v>
                </c:pt>
                <c:pt idx="5">
                  <c:v>0.50682693223247066</c:v>
                </c:pt>
                <c:pt idx="6">
                  <c:v>0.40753339482797923</c:v>
                </c:pt>
                <c:pt idx="7">
                  <c:v>0.24054483491702316</c:v>
                </c:pt>
                <c:pt idx="8">
                  <c:v>0.64307758848349394</c:v>
                </c:pt>
                <c:pt idx="9">
                  <c:v>5.1213023299823808E-2</c:v>
                </c:pt>
                <c:pt idx="10">
                  <c:v>0.25623328757798342</c:v>
                </c:pt>
                <c:pt idx="11">
                  <c:v>2.675688613814247E-2</c:v>
                </c:pt>
                <c:pt idx="12">
                  <c:v>0.60790988746369101</c:v>
                </c:pt>
                <c:pt idx="13">
                  <c:v>0.22145370472049833</c:v>
                </c:pt>
                <c:pt idx="14">
                  <c:v>0.47499324846982999</c:v>
                </c:pt>
                <c:pt idx="15">
                  <c:v>0.47260593998513067</c:v>
                </c:pt>
                <c:pt idx="16">
                  <c:v>0.2569053499581046</c:v>
                </c:pt>
                <c:pt idx="17">
                  <c:v>0.55611200388749948</c:v>
                </c:pt>
                <c:pt idx="18">
                  <c:v>0.20572270819155558</c:v>
                </c:pt>
                <c:pt idx="19">
                  <c:v>0.54936066393703087</c:v>
                </c:pt>
                <c:pt idx="20">
                  <c:v>0.80511090545978936</c:v>
                </c:pt>
                <c:pt idx="21">
                  <c:v>0.46279253570251166</c:v>
                </c:pt>
                <c:pt idx="22">
                  <c:v>0.34775463852533778</c:v>
                </c:pt>
                <c:pt idx="23">
                  <c:v>0.26368110930269334</c:v>
                </c:pt>
                <c:pt idx="24">
                  <c:v>0.22586623539433762</c:v>
                </c:pt>
                <c:pt idx="25">
                  <c:v>0.20905368858475704</c:v>
                </c:pt>
                <c:pt idx="26">
                  <c:v>0.3511150706873658</c:v>
                </c:pt>
                <c:pt idx="27">
                  <c:v>0.11579638453222844</c:v>
                </c:pt>
                <c:pt idx="28">
                  <c:v>0.29415936223134959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排出量比較シート!$BZ$21:$BZ$50</c:f>
              <c:numCache>
                <c:formatCode>0%</c:formatCode>
                <c:ptCount val="30"/>
                <c:pt idx="0">
                  <c:v>7.1616663954070708E-2</c:v>
                </c:pt>
                <c:pt idx="1">
                  <c:v>9.8078406709000032E-2</c:v>
                </c:pt>
                <c:pt idx="2">
                  <c:v>0.15193188336549893</c:v>
                </c:pt>
                <c:pt idx="3">
                  <c:v>0.12212953150227225</c:v>
                </c:pt>
                <c:pt idx="4">
                  <c:v>0.17186253978589724</c:v>
                </c:pt>
                <c:pt idx="5">
                  <c:v>0.11052934303573618</c:v>
                </c:pt>
                <c:pt idx="6">
                  <c:v>0.13511448985715635</c:v>
                </c:pt>
                <c:pt idx="7">
                  <c:v>0.20196842274304022</c:v>
                </c:pt>
                <c:pt idx="8">
                  <c:v>8.2859545801088438E-2</c:v>
                </c:pt>
                <c:pt idx="9">
                  <c:v>0.13096083415029869</c:v>
                </c:pt>
                <c:pt idx="10">
                  <c:v>0.13915551958713399</c:v>
                </c:pt>
                <c:pt idx="11">
                  <c:v>0.39751417690377178</c:v>
                </c:pt>
                <c:pt idx="12">
                  <c:v>8.3919749559810145E-2</c:v>
                </c:pt>
                <c:pt idx="13">
                  <c:v>0.15316466045574348</c:v>
                </c:pt>
                <c:pt idx="14">
                  <c:v>0.18128773580419738</c:v>
                </c:pt>
                <c:pt idx="15">
                  <c:v>9.6872964112201129E-2</c:v>
                </c:pt>
                <c:pt idx="16">
                  <c:v>0.185831575928047</c:v>
                </c:pt>
                <c:pt idx="17">
                  <c:v>0.11966729534636375</c:v>
                </c:pt>
                <c:pt idx="18">
                  <c:v>0.20759860132871638</c:v>
                </c:pt>
                <c:pt idx="19">
                  <c:v>0.1221188181165936</c:v>
                </c:pt>
                <c:pt idx="20">
                  <c:v>4.7960492746119458E-2</c:v>
                </c:pt>
                <c:pt idx="21">
                  <c:v>0.10917608413977863</c:v>
                </c:pt>
                <c:pt idx="22">
                  <c:v>0.13717095762668455</c:v>
                </c:pt>
                <c:pt idx="23">
                  <c:v>0.21514951531176654</c:v>
                </c:pt>
                <c:pt idx="24">
                  <c:v>0.14925822039380388</c:v>
                </c:pt>
                <c:pt idx="25">
                  <c:v>0.20580826783764625</c:v>
                </c:pt>
                <c:pt idx="26">
                  <c:v>0.1683158533521637</c:v>
                </c:pt>
                <c:pt idx="27">
                  <c:v>0.18763512152931028</c:v>
                </c:pt>
                <c:pt idx="28">
                  <c:v>0.1232363788331257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排出量比較シート!$CA$21:$CA$50</c:f>
              <c:numCache>
                <c:formatCode>0%</c:formatCode>
                <c:ptCount val="30"/>
                <c:pt idx="0">
                  <c:v>8.253450514015942E-2</c:v>
                </c:pt>
                <c:pt idx="1">
                  <c:v>0.18936957547985486</c:v>
                </c:pt>
                <c:pt idx="2">
                  <c:v>0.17772068752066786</c:v>
                </c:pt>
                <c:pt idx="3">
                  <c:v>0.23156944917017525</c:v>
                </c:pt>
                <c:pt idx="4">
                  <c:v>0.26564633716529895</c:v>
                </c:pt>
                <c:pt idx="5">
                  <c:v>0.13338039914479949</c:v>
                </c:pt>
                <c:pt idx="6">
                  <c:v>0.13457565749037645</c:v>
                </c:pt>
                <c:pt idx="7">
                  <c:v>0.25502398733248272</c:v>
                </c:pt>
                <c:pt idx="8">
                  <c:v>0.10112971151284726</c:v>
                </c:pt>
                <c:pt idx="9">
                  <c:v>0.33523715523344078</c:v>
                </c:pt>
                <c:pt idx="10">
                  <c:v>0.25273576742195492</c:v>
                </c:pt>
                <c:pt idx="11">
                  <c:v>0.23967666089517717</c:v>
                </c:pt>
                <c:pt idx="12">
                  <c:v>0.12356586843013162</c:v>
                </c:pt>
                <c:pt idx="13">
                  <c:v>0.18221720028611399</c:v>
                </c:pt>
                <c:pt idx="14">
                  <c:v>0.12219172300494791</c:v>
                </c:pt>
                <c:pt idx="15">
                  <c:v>0.16883845740865799</c:v>
                </c:pt>
                <c:pt idx="16">
                  <c:v>0.18191935411002524</c:v>
                </c:pt>
                <c:pt idx="17">
                  <c:v>0.13786864752391803</c:v>
                </c:pt>
                <c:pt idx="18">
                  <c:v>0.35086515781882011</c:v>
                </c:pt>
                <c:pt idx="19">
                  <c:v>0.13525173477504271</c:v>
                </c:pt>
                <c:pt idx="20">
                  <c:v>5.0272894362494706E-2</c:v>
                </c:pt>
                <c:pt idx="21">
                  <c:v>0.14159167894911598</c:v>
                </c:pt>
                <c:pt idx="22">
                  <c:v>0.17320622117482765</c:v>
                </c:pt>
                <c:pt idx="23">
                  <c:v>0.20458950320541769</c:v>
                </c:pt>
                <c:pt idx="24">
                  <c:v>0.24698556743372152</c:v>
                </c:pt>
                <c:pt idx="25">
                  <c:v>0.19019157884344298</c:v>
                </c:pt>
                <c:pt idx="26">
                  <c:v>0.24761666029344584</c:v>
                </c:pt>
                <c:pt idx="27">
                  <c:v>0.15740887892621</c:v>
                </c:pt>
                <c:pt idx="28">
                  <c:v>0.25882306568730112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排出量比較シート!$CB$21:$CB$50</c:f>
              <c:numCache>
                <c:formatCode>0%</c:formatCode>
                <c:ptCount val="30"/>
                <c:pt idx="0">
                  <c:v>0.20725228306279667</c:v>
                </c:pt>
                <c:pt idx="1">
                  <c:v>0.35785278289547429</c:v>
                </c:pt>
                <c:pt idx="2">
                  <c:v>0.31054155629275632</c:v>
                </c:pt>
                <c:pt idx="3">
                  <c:v>0.34601828415005426</c:v>
                </c:pt>
                <c:pt idx="4">
                  <c:v>0.2497743350536227</c:v>
                </c:pt>
                <c:pt idx="5">
                  <c:v>0.24360257028661528</c:v>
                </c:pt>
                <c:pt idx="6">
                  <c:v>0.30658503527131398</c:v>
                </c:pt>
                <c:pt idx="7">
                  <c:v>0.27444843348004172</c:v>
                </c:pt>
                <c:pt idx="8">
                  <c:v>0.16960333529333141</c:v>
                </c:pt>
                <c:pt idx="9">
                  <c:v>0.44437405744952663</c:v>
                </c:pt>
                <c:pt idx="10">
                  <c:v>0.33202111336141799</c:v>
                </c:pt>
                <c:pt idx="11">
                  <c:v>0.30088250777930831</c:v>
                </c:pt>
                <c:pt idx="12">
                  <c:v>0.17276600879688112</c:v>
                </c:pt>
                <c:pt idx="13">
                  <c:v>0.41679251964069403</c:v>
                </c:pt>
                <c:pt idx="14">
                  <c:v>0.19563264980490216</c:v>
                </c:pt>
                <c:pt idx="15">
                  <c:v>0.25054236697733867</c:v>
                </c:pt>
                <c:pt idx="16">
                  <c:v>0.37534372000382304</c:v>
                </c:pt>
                <c:pt idx="17">
                  <c:v>0.18128761273984309</c:v>
                </c:pt>
                <c:pt idx="18">
                  <c:v>0.22819959370612425</c:v>
                </c:pt>
                <c:pt idx="19">
                  <c:v>0.18152127534264362</c:v>
                </c:pt>
                <c:pt idx="20">
                  <c:v>9.2680145745468456E-2</c:v>
                </c:pt>
                <c:pt idx="21">
                  <c:v>0.27194661759360889</c:v>
                </c:pt>
                <c:pt idx="22">
                  <c:v>0.32710589647414973</c:v>
                </c:pt>
                <c:pt idx="23">
                  <c:v>0.30104102187075582</c:v>
                </c:pt>
                <c:pt idx="24">
                  <c:v>0.34883625013227049</c:v>
                </c:pt>
                <c:pt idx="25">
                  <c:v>0.39494646473415379</c:v>
                </c:pt>
                <c:pt idx="26">
                  <c:v>0.23295241566702474</c:v>
                </c:pt>
                <c:pt idx="27">
                  <c:v>0.51768716689523542</c:v>
                </c:pt>
                <c:pt idx="28">
                  <c:v>0.30590311905251932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排出量比較シート!$CH$21:$CH$50</c:f>
              <c:numCache>
                <c:formatCode>0%</c:formatCode>
                <c:ptCount val="30"/>
                <c:pt idx="0">
                  <c:v>0</c:v>
                </c:pt>
                <c:pt idx="1">
                  <c:v>2.0138617702031378E-2</c:v>
                </c:pt>
                <c:pt idx="2">
                  <c:v>1.4017438718277918E-2</c:v>
                </c:pt>
                <c:pt idx="3">
                  <c:v>1.3660972009840178E-2</c:v>
                </c:pt>
                <c:pt idx="4">
                  <c:v>0</c:v>
                </c:pt>
                <c:pt idx="5">
                  <c:v>5.6607553003783237E-3</c:v>
                </c:pt>
                <c:pt idx="6">
                  <c:v>1.6191422553174094E-2</c:v>
                </c:pt>
                <c:pt idx="7">
                  <c:v>2.8014321527412209E-2</c:v>
                </c:pt>
                <c:pt idx="8">
                  <c:v>3.3298189092388678E-3</c:v>
                </c:pt>
                <c:pt idx="9">
                  <c:v>3.8214929866910059E-2</c:v>
                </c:pt>
                <c:pt idx="10">
                  <c:v>1.985431205150974E-2</c:v>
                </c:pt>
                <c:pt idx="11">
                  <c:v>3.5169768283600376E-2</c:v>
                </c:pt>
                <c:pt idx="12">
                  <c:v>1.183848574948613E-2</c:v>
                </c:pt>
                <c:pt idx="13">
                  <c:v>2.6371914896950125E-2</c:v>
                </c:pt>
                <c:pt idx="14">
                  <c:v>2.5894642916122555E-2</c:v>
                </c:pt>
                <c:pt idx="15">
                  <c:v>1.1140271516671756E-2</c:v>
                </c:pt>
                <c:pt idx="16">
                  <c:v>0</c:v>
                </c:pt>
                <c:pt idx="17">
                  <c:v>5.064440502375641E-3</c:v>
                </c:pt>
                <c:pt idx="18">
                  <c:v>7.6139389547838134E-3</c:v>
                </c:pt>
                <c:pt idx="19">
                  <c:v>1.1747507828689408E-2</c:v>
                </c:pt>
                <c:pt idx="20">
                  <c:v>3.9755616861280787E-3</c:v>
                </c:pt>
                <c:pt idx="21">
                  <c:v>1.4493083614984805E-2</c:v>
                </c:pt>
                <c:pt idx="22">
                  <c:v>1.4762286199000354E-2</c:v>
                </c:pt>
                <c:pt idx="23">
                  <c:v>1.5538850309366706E-2</c:v>
                </c:pt>
                <c:pt idx="24">
                  <c:v>2.9053726645866484E-2</c:v>
                </c:pt>
                <c:pt idx="25">
                  <c:v>0</c:v>
                </c:pt>
                <c:pt idx="26">
                  <c:v>0</c:v>
                </c:pt>
                <c:pt idx="27">
                  <c:v>2.1472448117015961E-2</c:v>
                </c:pt>
                <c:pt idx="28">
                  <c:v>1.7878074195704335E-2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c:ext uri="{02D57815-91ED-43cb-92C2-25804820EDAC}">
                        <c15:formulaRef>
                          <c15:sqref>排出量比較シート!$BW$21:$BW$50</c15:sqref>
                        </c15:formulaRef>
                      </c:ext>
                    </c:extLst>
                    <c:numCache>
                      <c:formatCode>0%</c:formatCode>
                      <c:ptCount val="30"/>
                      <c:pt idx="0">
                        <c:v>0.5928183348945224</c:v>
                      </c:pt>
                      <c:pt idx="1">
                        <c:v>0.30181935698814666</c:v>
                      </c:pt>
                      <c:pt idx="2">
                        <c:v>0.28607770563684071</c:v>
                      </c:pt>
                      <c:pt idx="3">
                        <c:v>0.16343945401698221</c:v>
                      </c:pt>
                      <c:pt idx="4">
                        <c:v>0.22120932655156042</c:v>
                      </c:pt>
                      <c:pt idx="5">
                        <c:v>0.48011651300571601</c:v>
                      </c:pt>
                      <c:pt idx="6">
                        <c:v>0.2427850874000389</c:v>
                      </c:pt>
                      <c:pt idx="7">
                        <c:v>0.17222478657152002</c:v>
                      </c:pt>
                      <c:pt idx="8">
                        <c:v>0.49762273078030589</c:v>
                      </c:pt>
                      <c:pt idx="9">
                        <c:v>0</c:v>
                      </c:pt>
                      <c:pt idx="10">
                        <c:v>0.14466773782234305</c:v>
                      </c:pt>
                      <c:pt idx="11">
                        <c:v>6.092757118289608E-3</c:v>
                      </c:pt>
                      <c:pt idx="12">
                        <c:v>0.5965551121614705</c:v>
                      </c:pt>
                      <c:pt idx="13">
                        <c:v>8.9772088150750409E-3</c:v>
                      </c:pt>
                      <c:pt idx="14">
                        <c:v>0.4455672720417006</c:v>
                      </c:pt>
                      <c:pt idx="15">
                        <c:v>0.35166097439807398</c:v>
                      </c:pt>
                      <c:pt idx="16">
                        <c:v>0.2269042466784077</c:v>
                      </c:pt>
                      <c:pt idx="17">
                        <c:v>0.52111126605613745</c:v>
                      </c:pt>
                      <c:pt idx="18">
                        <c:v>0.1338904263130723</c:v>
                      </c:pt>
                      <c:pt idx="19">
                        <c:v>0.53038301777776498</c:v>
                      </c:pt>
                      <c:pt idx="20">
                        <c:v>0.75070194457837014</c:v>
                      </c:pt>
                      <c:pt idx="21">
                        <c:v>0.40785089059937008</c:v>
                      </c:pt>
                      <c:pt idx="22">
                        <c:v>0.26432321311401902</c:v>
                      </c:pt>
                      <c:pt idx="23">
                        <c:v>0.22535588689783653</c:v>
                      </c:pt>
                      <c:pt idx="24">
                        <c:v>0.17011196420379346</c:v>
                      </c:pt>
                      <c:pt idx="25">
                        <c:v>7.9507320630950409E-2</c:v>
                      </c:pt>
                      <c:pt idx="26">
                        <c:v>0.18523272624604276</c:v>
                      </c:pt>
                      <c:pt idx="27">
                        <c:v>8.2787425715065519E-2</c:v>
                      </c:pt>
                      <c:pt idx="28">
                        <c:v>0.22166565585249998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4.7406241948252234E-3</c:v>
                      </c:pt>
                      <c:pt idx="1">
                        <c:v>9.0169567487982435E-3</c:v>
                      </c:pt>
                      <c:pt idx="2">
                        <c:v>9.7979897429307291E-3</c:v>
                      </c:pt>
                      <c:pt idx="3">
                        <c:v>2.9393200698743099E-2</c:v>
                      </c:pt>
                      <c:pt idx="4">
                        <c:v>9.4607987095789332E-3</c:v>
                      </c:pt>
                      <c:pt idx="5">
                        <c:v>6.6675978813115575E-3</c:v>
                      </c:pt>
                      <c:pt idx="6">
                        <c:v>6.8065210361657842E-3</c:v>
                      </c:pt>
                      <c:pt idx="7">
                        <c:v>1.1216719503523598E-2</c:v>
                      </c:pt>
                      <c:pt idx="8">
                        <c:v>4.5874022403080686E-3</c:v>
                      </c:pt>
                      <c:pt idx="9">
                        <c:v>1.9081241443448523E-2</c:v>
                      </c:pt>
                      <c:pt idx="10">
                        <c:v>2.4029385979590784E-2</c:v>
                      </c:pt>
                      <c:pt idx="11">
                        <c:v>1.4230193370690045E-2</c:v>
                      </c:pt>
                      <c:pt idx="12">
                        <c:v>5.5127613708782029E-3</c:v>
                      </c:pt>
                      <c:pt idx="13">
                        <c:v>1.3653596680369638E-2</c:v>
                      </c:pt>
                      <c:pt idx="14">
                        <c:v>5.2119863916098349E-3</c:v>
                      </c:pt>
                      <c:pt idx="15">
                        <c:v>9.9931919856792468E-3</c:v>
                      </c:pt>
                      <c:pt idx="16">
                        <c:v>1.1952295783773114E-2</c:v>
                      </c:pt>
                      <c:pt idx="17">
                        <c:v>4.7456663152955422E-3</c:v>
                      </c:pt>
                      <c:pt idx="18">
                        <c:v>9.8651868384419718E-3</c:v>
                      </c:pt>
                      <c:pt idx="19">
                        <c:v>5.261744013947251E-3</c:v>
                      </c:pt>
                      <c:pt idx="20">
                        <c:v>2.5372865496494181E-3</c:v>
                      </c:pt>
                      <c:pt idx="21">
                        <c:v>7.9055779508233736E-3</c:v>
                      </c:pt>
                      <c:pt idx="22">
                        <c:v>1.2180135380740257E-2</c:v>
                      </c:pt>
                      <c:pt idx="23">
                        <c:v>7.8545330926061904E-3</c:v>
                      </c:pt>
                      <c:pt idx="24">
                        <c:v>2.0035961536438437E-2</c:v>
                      </c:pt>
                      <c:pt idx="25">
                        <c:v>1.2692465814697724E-2</c:v>
                      </c:pt>
                      <c:pt idx="26">
                        <c:v>1.9255655104246774E-2</c:v>
                      </c:pt>
                      <c:pt idx="27">
                        <c:v>5.7682081869311203E-3</c:v>
                      </c:pt>
                      <c:pt idx="28">
                        <c:v>6.1554956600780785E-3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4.1037588753625523E-2</c:v>
                      </c:pt>
                      <c:pt idx="1">
                        <c:v>2.372430347669453E-2</c:v>
                      </c:pt>
                      <c:pt idx="2">
                        <c:v>4.9912738723027518E-2</c:v>
                      </c:pt>
                      <c:pt idx="3">
                        <c:v>9.3789108451932807E-2</c:v>
                      </c:pt>
                      <c:pt idx="4">
                        <c:v>8.204666273404175E-2</c:v>
                      </c:pt>
                      <c:pt idx="5">
                        <c:v>2.0042821345443069E-2</c:v>
                      </c:pt>
                      <c:pt idx="6">
                        <c:v>0.15794178639177456</c:v>
                      </c:pt>
                      <c:pt idx="7">
                        <c:v>5.7103328841979537E-2</c:v>
                      </c:pt>
                      <c:pt idx="8">
                        <c:v>0.14086745546287993</c:v>
                      </c:pt>
                      <c:pt idx="9">
                        <c:v>3.2131781856375281E-2</c:v>
                      </c:pt>
                      <c:pt idx="10">
                        <c:v>8.7536163776049586E-2</c:v>
                      </c:pt>
                      <c:pt idx="11">
                        <c:v>6.4339356491628199E-3</c:v>
                      </c:pt>
                      <c:pt idx="12">
                        <c:v>5.8420139313422707E-3</c:v>
                      </c:pt>
                      <c:pt idx="13">
                        <c:v>0.19882289922505367</c:v>
                      </c:pt>
                      <c:pt idx="14">
                        <c:v>2.4213990036519535E-2</c:v>
                      </c:pt>
                      <c:pt idx="15">
                        <c:v>0.11095177360137751</c:v>
                      </c:pt>
                      <c:pt idx="16">
                        <c:v>1.8048807495923799E-2</c:v>
                      </c:pt>
                      <c:pt idx="17">
                        <c:v>3.025507151606659E-2</c:v>
                      </c:pt>
                      <c:pt idx="18">
                        <c:v>6.1967095040041317E-2</c:v>
                      </c:pt>
                      <c:pt idx="19">
                        <c:v>1.3715902145318669E-2</c:v>
                      </c:pt>
                      <c:pt idx="20">
                        <c:v>5.1871674331769847E-2</c:v>
                      </c:pt>
                      <c:pt idx="21">
                        <c:v>4.7036067152318228E-2</c:v>
                      </c:pt>
                      <c:pt idx="22">
                        <c:v>7.1251290030578479E-2</c:v>
                      </c:pt>
                      <c:pt idx="23">
                        <c:v>3.0470689312250644E-2</c:v>
                      </c:pt>
                      <c:pt idx="24">
                        <c:v>3.5718309654105725E-2</c:v>
                      </c:pt>
                      <c:pt idx="25">
                        <c:v>0.11685390213910891</c:v>
                      </c:pt>
                      <c:pt idx="26">
                        <c:v>0.14662668933707623</c:v>
                      </c:pt>
                      <c:pt idx="27">
                        <c:v>2.7240750630231816E-2</c:v>
                      </c:pt>
                      <c:pt idx="28">
                        <c:v>6.6338210718771523E-2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0.20148383030647346</c:v>
                      </c:pt>
                      <c:pt idx="1">
                        <c:v>0.3490647876958119</c:v>
                      </c:pt>
                      <c:pt idx="2">
                        <c:v>0.30152902555810979</c:v>
                      </c:pt>
                      <c:pt idx="3">
                        <c:v>0.33639660907055702</c:v>
                      </c:pt>
                      <c:pt idx="4">
                        <c:v>0.24273741647016012</c:v>
                      </c:pt>
                      <c:pt idx="5">
                        <c:v>0.23616309570813654</c:v>
                      </c:pt>
                      <c:pt idx="6">
                        <c:v>0.29936741373867015</c:v>
                      </c:pt>
                      <c:pt idx="7">
                        <c:v>0.26494340358245105</c:v>
                      </c:pt>
                      <c:pt idx="8">
                        <c:v>0.16652290848223242</c:v>
                      </c:pt>
                      <c:pt idx="9">
                        <c:v>0.42647045526167565</c:v>
                      </c:pt>
                      <c:pt idx="10">
                        <c:v>0.32254686994173637</c:v>
                      </c:pt>
                      <c:pt idx="11">
                        <c:v>0.26679372865292328</c:v>
                      </c:pt>
                      <c:pt idx="12">
                        <c:v>0.16686865906139536</c:v>
                      </c:pt>
                      <c:pt idx="13">
                        <c:v>0.23636406844255578</c:v>
                      </c:pt>
                      <c:pt idx="14">
                        <c:v>0.18925082219289555</c:v>
                      </c:pt>
                      <c:pt idx="15">
                        <c:v>0.24375552878289988</c:v>
                      </c:pt>
                      <c:pt idx="16">
                        <c:v>0.36587361453655742</c:v>
                      </c:pt>
                      <c:pt idx="17">
                        <c:v>0.17427622659862424</c:v>
                      </c:pt>
                      <c:pt idx="18">
                        <c:v>0.21674337168610705</c:v>
                      </c:pt>
                      <c:pt idx="19">
                        <c:v>0.17443909669364957</c:v>
                      </c:pt>
                      <c:pt idx="20">
                        <c:v>9.0515663017744635E-2</c:v>
                      </c:pt>
                      <c:pt idx="21">
                        <c:v>0.26359379527371041</c:v>
                      </c:pt>
                      <c:pt idx="22">
                        <c:v>0.31670525206396649</c:v>
                      </c:pt>
                      <c:pt idx="23">
                        <c:v>0.28979591428027707</c:v>
                      </c:pt>
                      <c:pt idx="24">
                        <c:v>0.3381797501636804</c:v>
                      </c:pt>
                      <c:pt idx="25">
                        <c:v>0.38289243599093897</c:v>
                      </c:pt>
                      <c:pt idx="26">
                        <c:v>0.22647307532302532</c:v>
                      </c:pt>
                      <c:pt idx="27">
                        <c:v>0.20748024576792407</c:v>
                      </c:pt>
                      <c:pt idx="28">
                        <c:v>0.29464862544594317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9.3474673367465302E-2</c:v>
                      </c:pt>
                      <c:pt idx="1">
                        <c:v>0.16941592441303818</c:v>
                      </c:pt>
                      <c:pt idx="2">
                        <c:v>0.14674244474324669</c:v>
                      </c:pt>
                      <c:pt idx="3">
                        <c:v>0.14642107350323563</c:v>
                      </c:pt>
                      <c:pt idx="4">
                        <c:v>0.11099614832684881</c:v>
                      </c:pt>
                      <c:pt idx="5">
                        <c:v>0.12997026694655822</c:v>
                      </c:pt>
                      <c:pt idx="6">
                        <c:v>0.11197762096543554</c:v>
                      </c:pt>
                      <c:pt idx="7">
                        <c:v>0.15149874662602991</c:v>
                      </c:pt>
                      <c:pt idx="8">
                        <c:v>5.4009390265220426E-2</c:v>
                      </c:pt>
                      <c:pt idx="9">
                        <c:v>0.27038986974367951</c:v>
                      </c:pt>
                      <c:pt idx="10">
                        <c:v>0.14465153475998951</c:v>
                      </c:pt>
                      <c:pt idx="11">
                        <c:v>0.15695004846764649</c:v>
                      </c:pt>
                      <c:pt idx="12">
                        <c:v>9.5159335387245483E-2</c:v>
                      </c:pt>
                      <c:pt idx="13">
                        <c:v>0.11079930090862651</c:v>
                      </c:pt>
                      <c:pt idx="14">
                        <c:v>0.1032113225202909</c:v>
                      </c:pt>
                      <c:pt idx="15">
                        <c:v>0.10568191061466588</c:v>
                      </c:pt>
                      <c:pt idx="16">
                        <c:v>0.16474318636953603</c:v>
                      </c:pt>
                      <c:pt idx="17">
                        <c:v>0.10507541327935027</c:v>
                      </c:pt>
                      <c:pt idx="18">
                        <c:v>0.10851047893163453</c:v>
                      </c:pt>
                      <c:pt idx="19">
                        <c:v>9.8376691176205289E-2</c:v>
                      </c:pt>
                      <c:pt idx="20">
                        <c:v>3.2641039843012941E-2</c:v>
                      </c:pt>
                      <c:pt idx="21">
                        <c:v>0.13604545231040227</c:v>
                      </c:pt>
                      <c:pt idx="22">
                        <c:v>0.16138384164404629</c:v>
                      </c:pt>
                      <c:pt idx="23">
                        <c:v>0.16262873832251432</c:v>
                      </c:pt>
                      <c:pt idx="24">
                        <c:v>0.16988391868774347</c:v>
                      </c:pt>
                      <c:pt idx="25">
                        <c:v>0.18930253258870769</c:v>
                      </c:pt>
                      <c:pt idx="26">
                        <c:v>9.6844472429884254E-2</c:v>
                      </c:pt>
                      <c:pt idx="27">
                        <c:v>0.10124152735024657</c:v>
                      </c:pt>
                      <c:pt idx="28">
                        <c:v>0.16638753365363576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0.10800915693900817</c:v>
                      </c:pt>
                      <c:pt idx="1">
                        <c:v>0.17964886328277374</c:v>
                      </c:pt>
                      <c:pt idx="2">
                        <c:v>0.15478658081486313</c:v>
                      </c:pt>
                      <c:pt idx="3">
                        <c:v>0.18997553556732133</c:v>
                      </c:pt>
                      <c:pt idx="4">
                        <c:v>0.1317412681433113</c:v>
                      </c:pt>
                      <c:pt idx="5">
                        <c:v>0.10619282876157832</c:v>
                      </c:pt>
                      <c:pt idx="6">
                        <c:v>0.18738979277323464</c:v>
                      </c:pt>
                      <c:pt idx="7">
                        <c:v>0.11344465695642113</c:v>
                      </c:pt>
                      <c:pt idx="8">
                        <c:v>0.112513518217012</c:v>
                      </c:pt>
                      <c:pt idx="9">
                        <c:v>0.1560805855179962</c:v>
                      </c:pt>
                      <c:pt idx="10">
                        <c:v>0.17789533518174688</c:v>
                      </c:pt>
                      <c:pt idx="11">
                        <c:v>0.10984368018527677</c:v>
                      </c:pt>
                      <c:pt idx="12">
                        <c:v>7.1709323674149894E-2</c:v>
                      </c:pt>
                      <c:pt idx="13">
                        <c:v>0.12556476753392928</c:v>
                      </c:pt>
                      <c:pt idx="14">
                        <c:v>8.6039499672604658E-2</c:v>
                      </c:pt>
                      <c:pt idx="15">
                        <c:v>0.13807361816823402</c:v>
                      </c:pt>
                      <c:pt idx="16">
                        <c:v>0.2011304281670214</c:v>
                      </c:pt>
                      <c:pt idx="17">
                        <c:v>6.9200813319273941E-2</c:v>
                      </c:pt>
                      <c:pt idx="18">
                        <c:v>0.1082328927544725</c:v>
                      </c:pt>
                      <c:pt idx="19">
                        <c:v>7.6062405517444309E-2</c:v>
                      </c:pt>
                      <c:pt idx="20">
                        <c:v>5.7874623174731694E-2</c:v>
                      </c:pt>
                      <c:pt idx="21">
                        <c:v>0.12754834296330819</c:v>
                      </c:pt>
                      <c:pt idx="22">
                        <c:v>0.15532141041992023</c:v>
                      </c:pt>
                      <c:pt idx="23">
                        <c:v>0.12716717595776278</c:v>
                      </c:pt>
                      <c:pt idx="24">
                        <c:v>0.16829583147593694</c:v>
                      </c:pt>
                      <c:pt idx="25">
                        <c:v>0.19358990340223137</c:v>
                      </c:pt>
                      <c:pt idx="26">
                        <c:v>0.1296286028931411</c:v>
                      </c:pt>
                      <c:pt idx="27">
                        <c:v>0.10623871841767749</c:v>
                      </c:pt>
                      <c:pt idx="28">
                        <c:v>0.12826109179230741</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5.7684527563232084E-3</c:v>
                      </c:pt>
                      <c:pt idx="1">
                        <c:v>8.7879951996623629E-3</c:v>
                      </c:pt>
                      <c:pt idx="2">
                        <c:v>9.0125307346465046E-3</c:v>
                      </c:pt>
                      <c:pt idx="3">
                        <c:v>9.6216750794972505E-3</c:v>
                      </c:pt>
                      <c:pt idx="4">
                        <c:v>7.0369185834626051E-3</c:v>
                      </c:pt>
                      <c:pt idx="5">
                        <c:v>7.4394745784787265E-3</c:v>
                      </c:pt>
                      <c:pt idx="6">
                        <c:v>7.2176215326438071E-3</c:v>
                      </c:pt>
                      <c:pt idx="7">
                        <c:v>9.5050298975906718E-3</c:v>
                      </c:pt>
                      <c:pt idx="8">
                        <c:v>3.080426811098992E-3</c:v>
                      </c:pt>
                      <c:pt idx="9">
                        <c:v>1.7903602187850944E-2</c:v>
                      </c:pt>
                      <c:pt idx="10">
                        <c:v>9.4742434196815814E-3</c:v>
                      </c:pt>
                      <c:pt idx="11">
                        <c:v>1.0645703135433423E-2</c:v>
                      </c:pt>
                      <c:pt idx="12">
                        <c:v>5.8973497354857544E-3</c:v>
                      </c:pt>
                      <c:pt idx="13">
                        <c:v>9.3926407455119879E-3</c:v>
                      </c:pt>
                      <c:pt idx="14">
                        <c:v>6.3818276120066221E-3</c:v>
                      </c:pt>
                      <c:pt idx="15">
                        <c:v>6.7868381944388104E-3</c:v>
                      </c:pt>
                      <c:pt idx="16">
                        <c:v>9.470105467265677E-3</c:v>
                      </c:pt>
                      <c:pt idx="17">
                        <c:v>7.0113861412188436E-3</c:v>
                      </c:pt>
                      <c:pt idx="18">
                        <c:v>8.6874396307083171E-3</c:v>
                      </c:pt>
                      <c:pt idx="19">
                        <c:v>7.0821786489940232E-3</c:v>
                      </c:pt>
                      <c:pt idx="20">
                        <c:v>2.1644827277238058E-3</c:v>
                      </c:pt>
                      <c:pt idx="21">
                        <c:v>8.3528223198985237E-3</c:v>
                      </c:pt>
                      <c:pt idx="22">
                        <c:v>1.0400644410183242E-2</c:v>
                      </c:pt>
                      <c:pt idx="23">
                        <c:v>1.1245107590478766E-2</c:v>
                      </c:pt>
                      <c:pt idx="24">
                        <c:v>1.0656499968590067E-2</c:v>
                      </c:pt>
                      <c:pt idx="25">
                        <c:v>1.2054028743214762E-2</c:v>
                      </c:pt>
                      <c:pt idx="26">
                        <c:v>6.4793403439994185E-3</c:v>
                      </c:pt>
                      <c:pt idx="27">
                        <c:v>7.0100777361328179E-3</c:v>
                      </c:pt>
                      <c:pt idx="28">
                        <c:v>1.1254493606576134E-2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2.3443075990951589E-2</c:v>
                      </c:pt>
                      <c:pt idx="12">
                        <c:v>0</c:v>
                      </c:pt>
                      <c:pt idx="13">
                        <c:v>0.17103581045262631</c:v>
                      </c:pt>
                      <c:pt idx="14">
                        <c:v>0</c:v>
                      </c:pt>
                      <c:pt idx="15">
                        <c:v>0</c:v>
                      </c:pt>
                      <c:pt idx="16">
                        <c:v>0</c:v>
                      </c:pt>
                      <c:pt idx="17">
                        <c:v>0</c:v>
                      </c:pt>
                      <c:pt idx="18">
                        <c:v>2.7687823893088812E-3</c:v>
                      </c:pt>
                      <c:pt idx="19">
                        <c:v>0</c:v>
                      </c:pt>
                      <c:pt idx="20">
                        <c:v>0</c:v>
                      </c:pt>
                      <c:pt idx="21">
                        <c:v>0</c:v>
                      </c:pt>
                      <c:pt idx="22">
                        <c:v>0</c:v>
                      </c:pt>
                      <c:pt idx="23">
                        <c:v>0</c:v>
                      </c:pt>
                      <c:pt idx="24">
                        <c:v>0</c:v>
                      </c:pt>
                      <c:pt idx="25">
                        <c:v>0</c:v>
                      </c:pt>
                      <c:pt idx="26">
                        <c:v>0</c:v>
                      </c:pt>
                      <c:pt idx="27">
                        <c:v>0.30319684339117858</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排出量比較シート!$BE$21:$BE$50</c:f>
              <c:numCache>
                <c:formatCode>#,##0_);[Red]\(#,##0\)</c:formatCode>
                <c:ptCount val="30"/>
                <c:pt idx="0">
                  <c:v>124.85183109861462</c:v>
                </c:pt>
                <c:pt idx="1">
                  <c:v>42.528823678874204</c:v>
                </c:pt>
                <c:pt idx="2">
                  <c:v>42.351966397214184</c:v>
                </c:pt>
                <c:pt idx="3">
                  <c:v>33.40443660580172</c:v>
                </c:pt>
                <c:pt idx="4">
                  <c:v>49.630929218672939</c:v>
                </c:pt>
                <c:pt idx="5">
                  <c:v>74.932500462190575</c:v>
                </c:pt>
                <c:pt idx="6">
                  <c:v>62.640346508367536</c:v>
                </c:pt>
                <c:pt idx="7">
                  <c:v>27.350303620398996</c:v>
                </c:pt>
                <c:pt idx="8">
                  <c:v>225.5802086203845</c:v>
                </c:pt>
                <c:pt idx="9">
                  <c:v>3.1109962437082848</c:v>
                </c:pt>
                <c:pt idx="10">
                  <c:v>29.719934447123727</c:v>
                </c:pt>
                <c:pt idx="11">
                  <c:v>2.6410347850950497</c:v>
                </c:pt>
                <c:pt idx="12">
                  <c:v>110.21299813719513</c:v>
                </c:pt>
                <c:pt idx="13">
                  <c:v>25.696384984890212</c:v>
                </c:pt>
                <c:pt idx="14">
                  <c:v>79.358542350984862</c:v>
                </c:pt>
                <c:pt idx="15">
                  <c:v>74.904648538050367</c:v>
                </c:pt>
                <c:pt idx="16">
                  <c:v>29.243063627980291</c:v>
                </c:pt>
                <c:pt idx="17">
                  <c:v>82.997338310060314</c:v>
                </c:pt>
                <c:pt idx="18">
                  <c:v>25.48622535444451</c:v>
                </c:pt>
                <c:pt idx="19">
                  <c:v>79.843786631496684</c:v>
                </c:pt>
                <c:pt idx="20">
                  <c:v>400.13125870045803</c:v>
                </c:pt>
                <c:pt idx="21">
                  <c:v>58.735337252949961</c:v>
                </c:pt>
                <c:pt idx="22">
                  <c:v>35.122008341995702</c:v>
                </c:pt>
                <c:pt idx="23">
                  <c:v>23.942466639008479</c:v>
                </c:pt>
                <c:pt idx="24">
                  <c:v>22.492711080753718</c:v>
                </c:pt>
                <c:pt idx="25">
                  <c:v>18.208443084906996</c:v>
                </c:pt>
                <c:pt idx="26">
                  <c:v>57.941951885721437</c:v>
                </c:pt>
                <c:pt idx="27">
                  <c:v>17.566822956824218</c:v>
                </c:pt>
                <c:pt idx="28">
                  <c:v>27.153061543798639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排出量比較シート!$BI$21:$BI$50</c:f>
              <c:numCache>
                <c:formatCode>#,##0_);[Red]\(#,##0\)</c:formatCode>
                <c:ptCount val="30"/>
                <c:pt idx="0">
                  <c:v>14.001753786552772</c:v>
                </c:pt>
                <c:pt idx="1">
                  <c:v>12.467574038962303</c:v>
                </c:pt>
                <c:pt idx="2">
                  <c:v>18.608528754458387</c:v>
                </c:pt>
                <c:pt idx="3">
                  <c:v>14.233630229877324</c:v>
                </c:pt>
                <c:pt idx="4">
                  <c:v>27.276110125519285</c:v>
                </c:pt>
                <c:pt idx="5">
                  <c:v>16.341357416878619</c:v>
                </c:pt>
                <c:pt idx="6">
                  <c:v>20.767913919118449</c:v>
                </c:pt>
                <c:pt idx="7">
                  <c:v>22.964108481733717</c:v>
                </c:pt>
                <c:pt idx="8">
                  <c:v>29.06565858107119</c:v>
                </c:pt>
                <c:pt idx="9">
                  <c:v>7.9553722249372569</c:v>
                </c:pt>
                <c:pt idx="10">
                  <c:v>16.140342104561199</c:v>
                </c:pt>
                <c:pt idx="11">
                  <c:v>39.236582439042046</c:v>
                </c:pt>
                <c:pt idx="12">
                  <c:v>15.214503650364893</c:v>
                </c:pt>
                <c:pt idx="13">
                  <c:v>17.772464389874209</c:v>
                </c:pt>
                <c:pt idx="14">
                  <c:v>30.288284109043186</c:v>
                </c:pt>
                <c:pt idx="15">
                  <c:v>15.353669337909487</c:v>
                </c:pt>
                <c:pt idx="16">
                  <c:v>21.152866609581846</c:v>
                </c:pt>
                <c:pt idx="17">
                  <c:v>17.859832060955295</c:v>
                </c:pt>
                <c:pt idx="18">
                  <c:v>25.71862281632324</c:v>
                </c:pt>
                <c:pt idx="19">
                  <c:v>17.74868405669007</c:v>
                </c:pt>
                <c:pt idx="20">
                  <c:v>23.835837026005134</c:v>
                </c:pt>
                <c:pt idx="21">
                  <c:v>13.856088046390539</c:v>
                </c:pt>
                <c:pt idx="22">
                  <c:v>13.853789379988182</c:v>
                </c:pt>
                <c:pt idx="23">
                  <c:v>19.535757060387176</c:v>
                </c:pt>
                <c:pt idx="24">
                  <c:v>14.863762270106253</c:v>
                </c:pt>
                <c:pt idx="25">
                  <c:v>17.925769005533436</c:v>
                </c:pt>
                <c:pt idx="26">
                  <c:v>27.775934133054978</c:v>
                </c:pt>
                <c:pt idx="27">
                  <c:v>28.465076640369588</c:v>
                </c:pt>
                <c:pt idx="28">
                  <c:v>11.375619506065563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排出量比較シート!$BJ$21:$BJ$50</c:f>
              <c:numCache>
                <c:formatCode>#,##0_);[Red]\(#,##0\)</c:formatCode>
                <c:ptCount val="30"/>
                <c:pt idx="0">
                  <c:v>16.136297839963827</c:v>
                </c:pt>
                <c:pt idx="1">
                  <c:v>24.072364980673147</c:v>
                </c:pt>
                <c:pt idx="2">
                  <c:v>21.767126495987682</c:v>
                </c:pt>
                <c:pt idx="3">
                  <c:v>26.988344845679869</c:v>
                </c:pt>
                <c:pt idx="4">
                  <c:v>42.160430981575075</c:v>
                </c:pt>
                <c:pt idx="5">
                  <c:v>19.719802135496177</c:v>
                </c:pt>
                <c:pt idx="6">
                  <c:v>20.685092126859526</c:v>
                </c:pt>
                <c:pt idx="7">
                  <c:v>28.996604672198579</c:v>
                </c:pt>
                <c:pt idx="8">
                  <c:v>35.474508565264564</c:v>
                </c:pt>
                <c:pt idx="9">
                  <c:v>20.364381235158859</c:v>
                </c:pt>
                <c:pt idx="10">
                  <c:v>29.314264790588471</c:v>
                </c:pt>
                <c:pt idx="11">
                  <c:v>23.657252018471883</c:v>
                </c:pt>
                <c:pt idx="12">
                  <c:v>22.402275580563575</c:v>
                </c:pt>
                <c:pt idx="13">
                  <c:v>21.143576420771542</c:v>
                </c:pt>
                <c:pt idx="14">
                  <c:v>20.414936541237783</c:v>
                </c:pt>
                <c:pt idx="15">
                  <c:v>26.75968336813543</c:v>
                </c:pt>
                <c:pt idx="16">
                  <c:v>20.70754559322372</c:v>
                </c:pt>
                <c:pt idx="17">
                  <c:v>20.576306033501716</c:v>
                </c:pt>
                <c:pt idx="18">
                  <c:v>43.46738656029536</c:v>
                </c:pt>
                <c:pt idx="19">
                  <c:v>19.657415176992181</c:v>
                </c:pt>
                <c:pt idx="20">
                  <c:v>24.985075178297695</c:v>
                </c:pt>
                <c:pt idx="21">
                  <c:v>17.97011484349791</c:v>
                </c:pt>
                <c:pt idx="22">
                  <c:v>17.493225599475679</c:v>
                </c:pt>
                <c:pt idx="23">
                  <c:v>18.576899073812402</c:v>
                </c:pt>
                <c:pt idx="24">
                  <c:v>24.595863120946955</c:v>
                </c:pt>
                <c:pt idx="25">
                  <c:v>16.565565343734104</c:v>
                </c:pt>
                <c:pt idx="26">
                  <c:v>40.862366257131818</c:v>
                </c:pt>
                <c:pt idx="27">
                  <c:v>23.879622141046266</c:v>
                </c:pt>
                <c:pt idx="28">
                  <c:v>23.891262811600374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排出量比較シート!$BK$21:$BK$50</c:f>
              <c:numCache>
                <c:formatCode>#,##0_);[Red]\(#,##0\)</c:formatCode>
                <c:ptCount val="30"/>
                <c:pt idx="0">
                  <c:v>40.519835453481434</c:v>
                </c:pt>
                <c:pt idx="1">
                  <c:v>45.48968743992269</c:v>
                </c:pt>
                <c:pt idx="2">
                  <c:v>38.034949292547644</c:v>
                </c:pt>
                <c:pt idx="3">
                  <c:v>40.326825533403941</c:v>
                </c:pt>
                <c:pt idx="4">
                  <c:v>39.641403402616412</c:v>
                </c:pt>
                <c:pt idx="5">
                  <c:v>36.015745316036217</c:v>
                </c:pt>
                <c:pt idx="6">
                  <c:v>47.123973366112715</c:v>
                </c:pt>
                <c:pt idx="7">
                  <c:v>31.205192937987324</c:v>
                </c:pt>
                <c:pt idx="8">
                  <c:v>59.493840935128048</c:v>
                </c:pt>
                <c:pt idx="9">
                  <c:v>26.994032659103784</c:v>
                </c:pt>
                <c:pt idx="10">
                  <c:v>38.510397370440039</c:v>
                </c:pt>
                <c:pt idx="11">
                  <c:v>29.698566760315519</c:v>
                </c:pt>
                <c:pt idx="12">
                  <c:v>31.322174878819641</c:v>
                </c:pt>
                <c:pt idx="13">
                  <c:v>48.362528217927519</c:v>
                </c:pt>
                <c:pt idx="14">
                  <c:v>32.684931785433207</c:v>
                </c:pt>
                <c:pt idx="15">
                  <c:v>39.709166463119864</c:v>
                </c:pt>
                <c:pt idx="16">
                  <c:v>42.724685524161274</c:v>
                </c:pt>
                <c:pt idx="17">
                  <c:v>27.056400906310621</c:v>
                </c:pt>
                <c:pt idx="18">
                  <c:v>28.270803559379207</c:v>
                </c:pt>
                <c:pt idx="19">
                  <c:v>26.382205587250532</c:v>
                </c:pt>
                <c:pt idx="20">
                  <c:v>46.061012367603972</c:v>
                </c:pt>
                <c:pt idx="21">
                  <c:v>34.514118242881906</c:v>
                </c:pt>
                <c:pt idx="22">
                  <c:v>33.036557250246418</c:v>
                </c:pt>
                <c:pt idx="23">
                  <c:v>27.334778142333807</c:v>
                </c:pt>
                <c:pt idx="24">
                  <c:v>34.738583104375763</c:v>
                </c:pt>
                <c:pt idx="25">
                  <c:v>34.399585452812808</c:v>
                </c:pt>
                <c:pt idx="26">
                  <c:v>38.442433227993646</c:v>
                </c:pt>
                <c:pt idx="27">
                  <c:v>78.535429621616885</c:v>
                </c:pt>
                <c:pt idx="28">
                  <c:v>28.237096229289413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排出量比較シート!$BQ$21:$BQ$50</c:f>
              <c:numCache>
                <c:formatCode>#,##0_);[Red]\(#,##0\)</c:formatCode>
                <c:ptCount val="30"/>
                <c:pt idx="0">
                  <c:v>0</c:v>
                </c:pt>
                <c:pt idx="1">
                  <c:v>2.55998966202</c:v>
                </c:pt>
                <c:pt idx="2">
                  <c:v>1.7168477456797331</c:v>
                </c:pt>
                <c:pt idx="3">
                  <c:v>1.5921229024378221</c:v>
                </c:pt>
                <c:pt idx="4">
                  <c:v>0</c:v>
                </c:pt>
                <c:pt idx="5">
                  <c:v>0.83692188040115179</c:v>
                </c:pt>
                <c:pt idx="6">
                  <c:v>2.4887195308800001</c:v>
                </c:pt>
                <c:pt idx="7">
                  <c:v>3.1852698053504551</c:v>
                </c:pt>
                <c:pt idx="8">
                  <c:v>1.168041396039857</c:v>
                </c:pt>
                <c:pt idx="9">
                  <c:v>2.321411539668695</c:v>
                </c:pt>
                <c:pt idx="10">
                  <c:v>2.3028579082802558</c:v>
                </c:pt>
                <c:pt idx="11">
                  <c:v>3.471427166119768</c:v>
                </c:pt>
                <c:pt idx="12">
                  <c:v>2.1462967370032389</c:v>
                </c:pt>
                <c:pt idx="13">
                  <c:v>3.0600656640000001</c:v>
                </c:pt>
                <c:pt idx="14">
                  <c:v>4.3262954223932857</c:v>
                </c:pt>
                <c:pt idx="15">
                  <c:v>1.7656530567538049</c:v>
                </c:pt>
                <c:pt idx="16">
                  <c:v>0</c:v>
                </c:pt>
                <c:pt idx="17">
                  <c:v>0.75584608637916761</c:v>
                </c:pt>
                <c:pt idx="18">
                  <c:v>0.94326273332896593</c:v>
                </c:pt>
                <c:pt idx="19">
                  <c:v>1.707376538035541</c:v>
                </c:pt>
                <c:pt idx="20">
                  <c:v>1.9758104016778739</c:v>
                </c:pt>
                <c:pt idx="21">
                  <c:v>1.839390414257962</c:v>
                </c:pt>
                <c:pt idx="22">
                  <c:v>1.4909395349170631</c:v>
                </c:pt>
                <c:pt idx="23">
                  <c:v>1.410940685604734</c:v>
                </c:pt>
                <c:pt idx="24">
                  <c:v>2.8932924751844231</c:v>
                </c:pt>
                <c:pt idx="25">
                  <c:v>0</c:v>
                </c:pt>
                <c:pt idx="26">
                  <c:v>0</c:v>
                </c:pt>
                <c:pt idx="27">
                  <c:v>3.257465214004414</c:v>
                </c:pt>
                <c:pt idx="28">
                  <c:v>1.6502770649154701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排出量比較シート!$BR$21:$BR$50</c:f>
              <c:numCache>
                <c:formatCode>#,##0_);[Red]\(#,##0\)</c:formatCode>
                <c:ptCount val="30"/>
                <c:pt idx="0">
                  <c:v>195.50971817861267</c:v>
                </c:pt>
                <c:pt idx="1">
                  <c:v>127.11843980045235</c:v>
                </c:pt>
                <c:pt idx="2">
                  <c:v>122.47941868588762</c:v>
                </c:pt>
                <c:pt idx="3">
                  <c:v>116.54536011720067</c:v>
                </c:pt>
                <c:pt idx="4">
                  <c:v>158.70887372838371</c:v>
                </c:pt>
                <c:pt idx="5">
                  <c:v>147.84632721100274</c:v>
                </c:pt>
                <c:pt idx="6">
                  <c:v>153.70604545133821</c:v>
                </c:pt>
                <c:pt idx="7">
                  <c:v>113.70147951766907</c:v>
                </c:pt>
                <c:pt idx="8">
                  <c:v>350.78225809788819</c:v>
                </c:pt>
                <c:pt idx="9">
                  <c:v>60.746193902576884</c:v>
                </c:pt>
                <c:pt idx="10">
                  <c:v>115.98779662099369</c:v>
                </c:pt>
                <c:pt idx="11">
                  <c:v>98.704863169044259</c:v>
                </c:pt>
                <c:pt idx="12">
                  <c:v>181.29824898394648</c:v>
                </c:pt>
                <c:pt idx="13">
                  <c:v>116.03501967746348</c:v>
                </c:pt>
                <c:pt idx="14">
                  <c:v>167.07299020909232</c:v>
                </c:pt>
                <c:pt idx="15">
                  <c:v>158.49282076396892</c:v>
                </c:pt>
                <c:pt idx="16">
                  <c:v>113.82816135494714</c:v>
                </c:pt>
                <c:pt idx="17">
                  <c:v>149.24572339720712</c:v>
                </c:pt>
                <c:pt idx="18">
                  <c:v>123.88630102377127</c:v>
                </c:pt>
                <c:pt idx="19">
                  <c:v>145.33946799046498</c:v>
                </c:pt>
                <c:pt idx="20">
                  <c:v>496.98899367404266</c:v>
                </c:pt>
                <c:pt idx="21">
                  <c:v>126.91504879997828</c:v>
                </c:pt>
                <c:pt idx="22">
                  <c:v>100.99652010662304</c:v>
                </c:pt>
                <c:pt idx="23">
                  <c:v>90.800841601146587</c:v>
                </c:pt>
                <c:pt idx="24">
                  <c:v>99.584212051367118</c:v>
                </c:pt>
                <c:pt idx="25">
                  <c:v>87.099362886987336</c:v>
                </c:pt>
                <c:pt idx="26">
                  <c:v>165.02268550390187</c:v>
                </c:pt>
                <c:pt idx="27">
                  <c:v>151.70441657386135</c:v>
                </c:pt>
                <c:pt idx="28">
                  <c:v>92.307317155669452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c:ext uri="{02D57815-91ED-43cb-92C2-25804820EDAC}">
                        <c15:formulaRef>
                          <c15:sqref>排出量比較シート!$BF$21:$BF$68</c15:sqref>
                        </c15:formulaRef>
                      </c:ext>
                    </c:extLst>
                    <c:numCache>
                      <c:formatCode>#,##0_);[Red]\(#,##0\)</c:formatCode>
                      <c:ptCount val="48"/>
                      <c:pt idx="0">
                        <c:v>115.9017455863425</c:v>
                      </c:pt>
                      <c:pt idx="1">
                        <c:v>38.366805761908957</c:v>
                      </c:pt>
                      <c:pt idx="2">
                        <c:v>35.03863108539273</c:v>
                      </c:pt>
                      <c:pt idx="3">
                        <c:v>19.048110025767851</c:v>
                      </c:pt>
                      <c:pt idx="4">
                        <c:v>35.107883075212399</c:v>
                      </c:pt>
                      <c:pt idx="5">
                        <c:v>70.983463081248743</c:v>
                      </c:pt>
                      <c:pt idx="6">
                        <c:v>37.317535678817499</c:v>
                      </c:pt>
                      <c:pt idx="7">
                        <c:v>19.58221304279661</c:v>
                      </c:pt>
                      <c:pt idx="8">
                        <c:v>174.55722518395319</c:v>
                      </c:pt>
                      <c:pt idx="9">
                        <c:v>0</c:v>
                      </c:pt>
                      <c:pt idx="10">
                        <c:v>16.77969215215716</c:v>
                      </c:pt>
                      <c:pt idx="11">
                        <c:v>0.60138475768299615</c:v>
                      </c:pt>
                      <c:pt idx="12">
                        <c:v>108.1543972572964</c:v>
                      </c:pt>
                      <c:pt idx="13">
                        <c:v>1.0416706015059309</c:v>
                      </c:pt>
                      <c:pt idx="14">
                        <c:v>74.44225647931502</c:v>
                      </c:pt>
                      <c:pt idx="15">
                        <c:v>55.7357397849566</c:v>
                      </c:pt>
                      <c:pt idx="16">
                        <c:v>25.82809320303252</c:v>
                      </c:pt>
                      <c:pt idx="17">
                        <c:v>77.773627872982686</c:v>
                      </c:pt>
                      <c:pt idx="18">
                        <c:v>16.587189658422339</c:v>
                      </c:pt>
                      <c:pt idx="19">
                        <c:v>77.085585634997685</c:v>
                      </c:pt>
                      <c:pt idx="20">
                        <c:v>373.09060398515112</c:v>
                      </c:pt>
                      <c:pt idx="21">
                        <c:v>51.762415683533654</c:v>
                      </c:pt>
                      <c:pt idx="22">
                        <c:v>26.695724707917229</c:v>
                      </c:pt>
                      <c:pt idx="23">
                        <c:v>20.462504190096361</c:v>
                      </c:pt>
                      <c:pt idx="24">
                        <c:v>16.94046591574514</c:v>
                      </c:pt>
                      <c:pt idx="25">
                        <c:v>6.9250369718072049</c:v>
                      </c:pt>
                      <c:pt idx="26">
                        <c:v>30.567601928331062</c:v>
                      </c:pt>
                      <c:pt idx="27">
                        <c:v>12.559218117755901</c:v>
                      </c:pt>
                      <c:pt idx="28">
                        <c:v>20.461361997296191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0.92683810032099201</c:v>
                      </c:pt>
                      <c:pt idx="1">
                        <c:v>1.146221473655392</c:v>
                      </c:pt>
                      <c:pt idx="2">
                        <c:v>1.2000520880044452</c:v>
                      </c:pt>
                      <c:pt idx="3">
                        <c:v>3.425641160432169</c:v>
                      </c:pt>
                      <c:pt idx="4">
                        <c:v>1.5015127077682184</c:v>
                      </c:pt>
                      <c:pt idx="5">
                        <c:v>0.98577985807177715</c:v>
                      </c:pt>
                      <c:pt idx="6">
                        <c:v>1.0462034317503877</c:v>
                      </c:pt>
                      <c:pt idx="7">
                        <c:v>1.2753576028853275</c:v>
                      </c:pt>
                      <c:pt idx="8">
                        <c:v>1.6091793166585753</c:v>
                      </c:pt>
                      <c:pt idx="9">
                        <c:v>1.15911279262561</c:v>
                      </c:pt>
                      <c:pt idx="10">
                        <c:v>2.7871155339281333</c:v>
                      </c:pt>
                      <c:pt idx="11">
                        <c:v>1.4045892895230017</c:v>
                      </c:pt>
                      <c:pt idx="12">
                        <c:v>0.99945398360655846</c:v>
                      </c:pt>
                      <c:pt idx="13">
                        <c:v>1.584295359474841</c:v>
                      </c:pt>
                      <c:pt idx="14">
                        <c:v>0.87078215137535231</c:v>
                      </c:pt>
                      <c:pt idx="15">
                        <c:v>1.5838491862461916</c:v>
                      </c:pt>
                      <c:pt idx="16">
                        <c:v>1.3605078530373804</c:v>
                      </c:pt>
                      <c:pt idx="17">
                        <c:v>0.70827040222804161</c:v>
                      </c:pt>
                      <c:pt idx="18">
                        <c:v>1.2221615063229685</c:v>
                      </c:pt>
                      <c:pt idx="19">
                        <c:v>0.76473907568910715</c:v>
                      </c:pt>
                      <c:pt idx="20">
                        <c:v>1.2610034889729482</c:v>
                      </c:pt>
                      <c:pt idx="21">
                        <c:v>1.0033368114207808</c:v>
                      </c:pt>
                      <c:pt idx="22">
                        <c:v>1.230151287882324</c:v>
                      </c:pt>
                      <c:pt idx="23">
                        <c:v>0.71319821519269877</c:v>
                      </c:pt>
                      <c:pt idx="24">
                        <c:v>1.9952654422977205</c:v>
                      </c:pt>
                      <c:pt idx="25">
                        <c:v>1.1055056859250385</c:v>
                      </c:pt>
                      <c:pt idx="26">
                        <c:v>3.1776199164397183</c:v>
                      </c:pt>
                      <c:pt idx="27">
                        <c:v>0.87506265767495617</c:v>
                      </c:pt>
                      <c:pt idx="28">
                        <c:v>0.56819729014517406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8.0232474119511306</c:v>
                      </c:pt>
                      <c:pt idx="1">
                        <c:v>3.0157964433098559</c:v>
                      </c:pt>
                      <c:pt idx="2">
                        <c:v>6.1132832238170032</c:v>
                      </c:pt>
                      <c:pt idx="3">
                        <c:v>10.930685419601698</c:v>
                      </c:pt>
                      <c:pt idx="4">
                        <c:v>13.021533435692318</c:v>
                      </c:pt>
                      <c:pt idx="5">
                        <c:v>2.9632575228700464</c:v>
                      </c:pt>
                      <c:pt idx="6">
                        <c:v>24.276607397799651</c:v>
                      </c:pt>
                      <c:pt idx="7">
                        <c:v>6.4927329747170575</c:v>
                      </c:pt>
                      <c:pt idx="8">
                        <c:v>49.413804119772713</c:v>
                      </c:pt>
                      <c:pt idx="9">
                        <c:v>1.9518834510826748</c:v>
                      </c:pt>
                      <c:pt idx="10">
                        <c:v>10.153126761038434</c:v>
                      </c:pt>
                      <c:pt idx="11">
                        <c:v>0.63506073788905204</c:v>
                      </c:pt>
                      <c:pt idx="12">
                        <c:v>1.0591468962921751</c:v>
                      </c:pt>
                      <c:pt idx="13">
                        <c:v>23.070419023909441</c:v>
                      </c:pt>
                      <c:pt idx="14">
                        <c:v>4.0455037202944872</c:v>
                      </c:pt>
                      <c:pt idx="15">
                        <c:v>17.585059566847583</c:v>
                      </c:pt>
                      <c:pt idx="16">
                        <c:v>2.0544625719103937</c:v>
                      </c:pt>
                      <c:pt idx="17">
                        <c:v>4.5154400348495942</c:v>
                      </c:pt>
                      <c:pt idx="18">
                        <c:v>7.6768741896992019</c:v>
                      </c:pt>
                      <c:pt idx="19">
                        <c:v>1.9934619208098927</c:v>
                      </c:pt>
                      <c:pt idx="20">
                        <c:v>25.779651226333964</c:v>
                      </c:pt>
                      <c:pt idx="21">
                        <c:v>5.9695847579955235</c:v>
                      </c:pt>
                      <c:pt idx="22">
                        <c:v>7.1961323461961495</c:v>
                      </c:pt>
                      <c:pt idx="23">
                        <c:v>2.7667642337194209</c:v>
                      </c:pt>
                      <c:pt idx="24">
                        <c:v>3.5569797227108579</c:v>
                      </c:pt>
                      <c:pt idx="25">
                        <c:v>10.177900427174754</c:v>
                      </c:pt>
                      <c:pt idx="26">
                        <c:v>24.196730040950651</c:v>
                      </c:pt>
                      <c:pt idx="27">
                        <c:v>4.1325421813933634</c:v>
                      </c:pt>
                      <c:pt idx="28">
                        <c:v>6.1235022563572734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39.392046880766046</c:v>
                      </c:pt>
                      <c:pt idx="1">
                        <c:v>44.372571201167744</c:v>
                      </c:pt>
                      <c:pt idx="2">
                        <c:v>36.931099767279441</c:v>
                      </c:pt>
                      <c:pt idx="3">
                        <c:v>39.205463946333239</c:v>
                      </c:pt>
                      <c:pt idx="4">
                        <c:v>38.524581979716729</c:v>
                      </c:pt>
                      <c:pt idx="5">
                        <c:v>34.915846323228514</c:v>
                      </c:pt>
                      <c:pt idx="6">
                        <c:v>46.014581302765606</c:v>
                      </c:pt>
                      <c:pt idx="7">
                        <c:v>30.124456975771587</c:v>
                      </c:pt>
                      <c:pt idx="8">
                        <c:v>58.413281862425464</c:v>
                      </c:pt>
                      <c:pt idx="9">
                        <c:v>25.90645696904599</c:v>
                      </c:pt>
                      <c:pt idx="10">
                        <c:v>37.411500751540224</c:v>
                      </c:pt>
                      <c:pt idx="11">
                        <c:v>26.333838481045913</c:v>
                      </c:pt>
                      <c:pt idx="12">
                        <c:v>30.252995698130135</c:v>
                      </c:pt>
                      <c:pt idx="13">
                        <c:v>27.426509332777286</c:v>
                      </c:pt>
                      <c:pt idx="14">
                        <c:v>31.61870076329631</c:v>
                      </c:pt>
                      <c:pt idx="15">
                        <c:v>38.633501333614618</c:v>
                      </c:pt>
                      <c:pt idx="16">
                        <c:v>41.646720830984989</c:v>
                      </c:pt>
                      <c:pt idx="17">
                        <c:v>26.009981509647261</c:v>
                      </c:pt>
                      <c:pt idx="18">
                        <c:v>26.8515345896122</c:v>
                      </c:pt>
                      <c:pt idx="19">
                        <c:v>25.352885510192309</c:v>
                      </c:pt>
                      <c:pt idx="20">
                        <c:v>44.985288274927669</c:v>
                      </c:pt>
                      <c:pt idx="21">
                        <c:v>33.454019390534441</c:v>
                      </c:pt>
                      <c:pt idx="22">
                        <c:v>31.986128357951507</c:v>
                      </c:pt>
                      <c:pt idx="23">
                        <c:v>26.313712909222893</c:v>
                      </c:pt>
                      <c:pt idx="24">
                        <c:v>33.677363951778304</c:v>
                      </c:pt>
                      <c:pt idx="25">
                        <c:v>33.349687229057366</c:v>
                      </c:pt>
                      <c:pt idx="26">
                        <c:v>37.373195084133087</c:v>
                      </c:pt>
                      <c:pt idx="27">
                        <c:v>31.475669634824285</c:v>
                      </c:pt>
                      <c:pt idx="28">
                        <c:v>27.198224118520734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1.0510067411597988</c:v>
                </c:pt>
                <c:pt idx="2">
                  <c:v>1.600205933222306</c:v>
                </c:pt>
                <c:pt idx="3">
                  <c:v>21.206446525150866</c:v>
                </c:pt>
                <c:pt idx="4">
                  <c:v>16.007650842466251</c:v>
                </c:pt>
                <c:pt idx="5">
                  <c:v>17.604676461109662</c:v>
                </c:pt>
                <c:pt idx="7">
                  <c:v>27.36474240293704</c:v>
                </c:pt>
                <c:pt idx="8">
                  <c:v>1.076162461714784</c:v>
                </c:pt>
                <c:pt idx="9">
                  <c:v>21.17898751406879</c:v>
                </c:pt>
                <c:pt idx="10">
                  <c:v>3.2840520192000011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23.857659199532971</c:v>
                </c:pt>
                <c:pt idx="4">
                  <c:v>16.007650842466251</c:v>
                </c:pt>
                <c:pt idx="5">
                  <c:v>17.604676461109662</c:v>
                </c:pt>
                <c:pt idx="6">
                  <c:v>49.619892378720614</c:v>
                </c:pt>
                <c:pt idx="10">
                  <c:v>3.2840520192000011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再エネ比較シート!$BM$72:$BM$161</c:f>
              <c:numCache>
                <c:formatCode>#,##0_);[Red]\(#,##0\)</c:formatCode>
                <c:ptCount val="90"/>
                <c:pt idx="0">
                  <c:v>2254929.8646763405</c:v>
                </c:pt>
                <c:pt idx="1">
                  <c:v>3592325.7599619124</c:v>
                </c:pt>
                <c:pt idx="2">
                  <c:v>4079907.1150349616</c:v>
                </c:pt>
                <c:pt idx="3">
                  <c:v>745006.42512454523</c:v>
                </c:pt>
                <c:pt idx="4">
                  <c:v>363244.02539069066</c:v>
                </c:pt>
                <c:pt idx="5">
                  <c:v>243616.91595435902</c:v>
                </c:pt>
                <c:pt idx="6">
                  <c:v>4797642.0254233507</c:v>
                </c:pt>
                <c:pt idx="7">
                  <c:v>1584509.2356649698</c:v>
                </c:pt>
                <c:pt idx="8">
                  <c:v>234116.56380179391</c:v>
                </c:pt>
                <c:pt idx="9">
                  <c:v>2377121.3185979966</c:v>
                </c:pt>
                <c:pt idx="10">
                  <c:v>1265556.4028019537</c:v>
                </c:pt>
                <c:pt idx="11">
                  <c:v>640157.54910524015</c:v>
                </c:pt>
                <c:pt idx="12">
                  <c:v>4624816.0277752271</c:v>
                </c:pt>
                <c:pt idx="13">
                  <c:v>13471.079471314326</c:v>
                </c:pt>
                <c:pt idx="14">
                  <c:v>660252.99306073319</c:v>
                </c:pt>
                <c:pt idx="15">
                  <c:v>275140.26131891506</c:v>
                </c:pt>
                <c:pt idx="16">
                  <c:v>431049.63959269098</c:v>
                </c:pt>
                <c:pt idx="17">
                  <c:v>849485.66014814447</c:v>
                </c:pt>
                <c:pt idx="18">
                  <c:v>2113496.5973344748</c:v>
                </c:pt>
                <c:pt idx="19">
                  <c:v>1252578.2201638522</c:v>
                </c:pt>
                <c:pt idx="20">
                  <c:v>3152107.5106272013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再エネ比較シート!$BK$72:$BK$161</c:f>
              <c:numCache>
                <c:formatCode>#,##0_);[Red]\(#,##0\)</c:formatCode>
                <c:ptCount val="90"/>
                <c:pt idx="0">
                  <c:v>2254929.8646763405</c:v>
                </c:pt>
                <c:pt idx="1">
                  <c:v>3592325.7599619124</c:v>
                </c:pt>
                <c:pt idx="2">
                  <c:v>4079907.1150349616</c:v>
                </c:pt>
                <c:pt idx="3">
                  <c:v>745006.42512454523</c:v>
                </c:pt>
                <c:pt idx="4">
                  <c:v>363244.02539069066</c:v>
                </c:pt>
                <c:pt idx="5">
                  <c:v>243616.91595435902</c:v>
                </c:pt>
                <c:pt idx="6">
                  <c:v>4797642.0254233507</c:v>
                </c:pt>
                <c:pt idx="7">
                  <c:v>1584509.2356649698</c:v>
                </c:pt>
                <c:pt idx="8">
                  <c:v>234116.56380179391</c:v>
                </c:pt>
                <c:pt idx="9">
                  <c:v>2377121.3185979966</c:v>
                </c:pt>
                <c:pt idx="10">
                  <c:v>1265556.4028019537</c:v>
                </c:pt>
                <c:pt idx="11">
                  <c:v>640157.54910524015</c:v>
                </c:pt>
                <c:pt idx="12">
                  <c:v>4624816.0277752271</c:v>
                </c:pt>
                <c:pt idx="13">
                  <c:v>13471.079471314326</c:v>
                </c:pt>
                <c:pt idx="14">
                  <c:v>660252.99306073319</c:v>
                </c:pt>
                <c:pt idx="15">
                  <c:v>275140.26131891506</c:v>
                </c:pt>
                <c:pt idx="16">
                  <c:v>431049.63959269098</c:v>
                </c:pt>
                <c:pt idx="17">
                  <c:v>849485.66014814447</c:v>
                </c:pt>
                <c:pt idx="18">
                  <c:v>2113496.5973344748</c:v>
                </c:pt>
                <c:pt idx="19">
                  <c:v>1252578.2201638522</c:v>
                </c:pt>
                <c:pt idx="20">
                  <c:v>3152107.5106272013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121828.82332365954</c:v>
                </c:pt>
                <c:pt idx="1">
                  <c:v>1072583.5420380866</c:v>
                </c:pt>
                <c:pt idx="2">
                  <c:v>190760.79796503912</c:v>
                </c:pt>
                <c:pt idx="3">
                  <c:v>549769.15687545447</c:v>
                </c:pt>
                <c:pt idx="4">
                  <c:v>10055.575609309295</c:v>
                </c:pt>
                <c:pt idx="5">
                  <c:v>81321.711045641016</c:v>
                </c:pt>
                <c:pt idx="6">
                  <c:v>177369.34957664897</c:v>
                </c:pt>
                <c:pt idx="7">
                  <c:v>276706.35033502983</c:v>
                </c:pt>
                <c:pt idx="8">
                  <c:v>51743.890198206122</c:v>
                </c:pt>
                <c:pt idx="9">
                  <c:v>1317241.4284020027</c:v>
                </c:pt>
                <c:pt idx="10">
                  <c:v>225965.1081980461</c:v>
                </c:pt>
                <c:pt idx="11">
                  <c:v>82597.63489475986</c:v>
                </c:pt>
                <c:pt idx="12">
                  <c:v>143006.91822477325</c:v>
                </c:pt>
                <c:pt idx="13">
                  <c:v>204306.7035286857</c:v>
                </c:pt>
                <c:pt idx="14">
                  <c:v>2276125.1989392666</c:v>
                </c:pt>
                <c:pt idx="15">
                  <c:v>138726.25968108498</c:v>
                </c:pt>
                <c:pt idx="16">
                  <c:v>94410.669407309048</c:v>
                </c:pt>
                <c:pt idx="17">
                  <c:v>44077.89685185557</c:v>
                </c:pt>
                <c:pt idx="18">
                  <c:v>138403.44366552544</c:v>
                </c:pt>
                <c:pt idx="19">
                  <c:v>141598.73683614787</c:v>
                </c:pt>
                <c:pt idx="20">
                  <c:v>171836.36437279862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再エネ比較シート!$BJ$72:$BJ$161</c:f>
              <c:numCache>
                <c:formatCode>#,##0_);[Red]\(#,##0\)</c:formatCode>
                <c:ptCount val="90"/>
                <c:pt idx="0">
                  <c:v>121828.82332365954</c:v>
                </c:pt>
                <c:pt idx="1">
                  <c:v>1072583.5420380866</c:v>
                </c:pt>
                <c:pt idx="2">
                  <c:v>190760.79796503912</c:v>
                </c:pt>
                <c:pt idx="3">
                  <c:v>549769.15687545447</c:v>
                </c:pt>
                <c:pt idx="4">
                  <c:v>10055.575609309295</c:v>
                </c:pt>
                <c:pt idx="5">
                  <c:v>81321.711045641016</c:v>
                </c:pt>
                <c:pt idx="6">
                  <c:v>177369.34957664897</c:v>
                </c:pt>
                <c:pt idx="7">
                  <c:v>276706.35033502983</c:v>
                </c:pt>
                <c:pt idx="8">
                  <c:v>51743.890198206122</c:v>
                </c:pt>
                <c:pt idx="9">
                  <c:v>1317241.4284020027</c:v>
                </c:pt>
                <c:pt idx="10">
                  <c:v>225965.1081980461</c:v>
                </c:pt>
                <c:pt idx="11">
                  <c:v>82597.63489475986</c:v>
                </c:pt>
                <c:pt idx="12">
                  <c:v>143006.91822477325</c:v>
                </c:pt>
                <c:pt idx="13">
                  <c:v>204306.7035286857</c:v>
                </c:pt>
                <c:pt idx="14">
                  <c:v>2276125.1989392666</c:v>
                </c:pt>
                <c:pt idx="15">
                  <c:v>138726.25968108498</c:v>
                </c:pt>
                <c:pt idx="16">
                  <c:v>94410.669407309048</c:v>
                </c:pt>
                <c:pt idx="17">
                  <c:v>44077.89685185557</c:v>
                </c:pt>
                <c:pt idx="18">
                  <c:v>138403.44366552544</c:v>
                </c:pt>
                <c:pt idx="19">
                  <c:v>141598.73683614787</c:v>
                </c:pt>
                <c:pt idx="20">
                  <c:v>171836.36437279862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再エネ比較シート!$BE$72:$BE$161</c:f>
              <c:numCache>
                <c:formatCode>#,##0_);[Red]\(#,##0\)</c:formatCode>
                <c:ptCount val="90"/>
                <c:pt idx="0">
                  <c:v>2366767.0079999999</c:v>
                </c:pt>
                <c:pt idx="1">
                  <c:v>4404449.3820000002</c:v>
                </c:pt>
                <c:pt idx="2">
                  <c:v>3273687.45</c:v>
                </c:pt>
                <c:pt idx="3">
                  <c:v>1195017.159</c:v>
                </c:pt>
                <c:pt idx="4">
                  <c:v>305177.19799999997</c:v>
                </c:pt>
                <c:pt idx="5">
                  <c:v>291739.50300000003</c:v>
                </c:pt>
                <c:pt idx="6">
                  <c:v>3332138.9669999997</c:v>
                </c:pt>
                <c:pt idx="7">
                  <c:v>1454521.3859999999</c:v>
                </c:pt>
                <c:pt idx="8">
                  <c:v>265619.26300000004</c:v>
                </c:pt>
                <c:pt idx="9">
                  <c:v>3492822.6899999995</c:v>
                </c:pt>
                <c:pt idx="10">
                  <c:v>1427927.9219999998</c:v>
                </c:pt>
                <c:pt idx="11">
                  <c:v>249357.32399999999</c:v>
                </c:pt>
                <c:pt idx="12">
                  <c:v>764170.71799999999</c:v>
                </c:pt>
                <c:pt idx="13">
                  <c:v>217777.78300000002</c:v>
                </c:pt>
                <c:pt idx="14">
                  <c:v>2581992.446</c:v>
                </c:pt>
                <c:pt idx="15">
                  <c:v>410940.76699999999</c:v>
                </c:pt>
                <c:pt idx="16">
                  <c:v>520618.12900000002</c:v>
                </c:pt>
                <c:pt idx="17">
                  <c:v>754925.07400000002</c:v>
                </c:pt>
                <c:pt idx="18">
                  <c:v>1879301.4879999999</c:v>
                </c:pt>
                <c:pt idx="19">
                  <c:v>1297742.22</c:v>
                </c:pt>
                <c:pt idx="20">
                  <c:v>3248031.5180000002</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再エネ比較シート!$BF$72:$BF$161</c:f>
              <c:numCache>
                <c:formatCode>#,##0_);[Red]\(#,##0\)</c:formatCode>
                <c:ptCount val="90"/>
                <c:pt idx="0">
                  <c:v>9960.5290000000023</c:v>
                </c:pt>
                <c:pt idx="1">
                  <c:v>245913.52600000004</c:v>
                </c:pt>
                <c:pt idx="2">
                  <c:v>129326.561</c:v>
                </c:pt>
                <c:pt idx="3">
                  <c:v>89677.68</c:v>
                </c:pt>
                <c:pt idx="4">
                  <c:v>68122.403000000006</c:v>
                </c:pt>
                <c:pt idx="5">
                  <c:v>33199.124000000003</c:v>
                </c:pt>
                <c:pt idx="6">
                  <c:v>1642872.4080000001</c:v>
                </c:pt>
                <c:pt idx="7">
                  <c:v>398978.94199999992</c:v>
                </c:pt>
                <c:pt idx="8">
                  <c:v>20241.190999999999</c:v>
                </c:pt>
                <c:pt idx="9">
                  <c:v>200836.31299999999</c:v>
                </c:pt>
                <c:pt idx="10">
                  <c:v>24748.476999999995</c:v>
                </c:pt>
                <c:pt idx="11">
                  <c:v>473397.86</c:v>
                </c:pt>
                <c:pt idx="12">
                  <c:v>4003652.2280000001</c:v>
                </c:pt>
                <c:pt idx="13">
                  <c:v>0</c:v>
                </c:pt>
                <c:pt idx="14">
                  <c:v>348955.07000000007</c:v>
                </c:pt>
                <c:pt idx="15">
                  <c:v>2925.7539999999999</c:v>
                </c:pt>
                <c:pt idx="16">
                  <c:v>4835.5569999999998</c:v>
                </c:pt>
                <c:pt idx="17">
                  <c:v>130032.07</c:v>
                </c:pt>
                <c:pt idx="18">
                  <c:v>372598.55300000007</c:v>
                </c:pt>
                <c:pt idx="19">
                  <c:v>96431.97500000002</c:v>
                </c:pt>
                <c:pt idx="20">
                  <c:v>29535.691999999995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再エネ比較シート!$BG$72:$BG$161</c:f>
              <c:numCache>
                <c:formatCode>#,##0_);[Red]\(#,##0\)</c:formatCode>
                <c:ptCount val="90"/>
                <c:pt idx="0">
                  <c:v>0</c:v>
                </c:pt>
                <c:pt idx="1">
                  <c:v>12108.066000000001</c:v>
                </c:pt>
                <c:pt idx="2">
                  <c:v>18554.145000000004</c:v>
                </c:pt>
                <c:pt idx="3">
                  <c:v>6839.6130000000003</c:v>
                </c:pt>
                <c:pt idx="4">
                  <c:v>0</c:v>
                </c:pt>
                <c:pt idx="5">
                  <c:v>0</c:v>
                </c:pt>
                <c:pt idx="6">
                  <c:v>0</c:v>
                </c:pt>
                <c:pt idx="7">
                  <c:v>7715.2579999999989</c:v>
                </c:pt>
                <c:pt idx="8">
                  <c:v>0</c:v>
                </c:pt>
                <c:pt idx="9">
                  <c:v>703.74400000000003</c:v>
                </c:pt>
                <c:pt idx="10">
                  <c:v>6138.2139999999999</c:v>
                </c:pt>
                <c:pt idx="11">
                  <c:v>0</c:v>
                </c:pt>
                <c:pt idx="12">
                  <c:v>0</c:v>
                </c:pt>
                <c:pt idx="13">
                  <c:v>0</c:v>
                </c:pt>
                <c:pt idx="14">
                  <c:v>5392.4120000000003</c:v>
                </c:pt>
                <c:pt idx="15">
                  <c:v>0</c:v>
                </c:pt>
                <c:pt idx="16">
                  <c:v>0</c:v>
                </c:pt>
                <c:pt idx="17">
                  <c:v>8377.3209999999999</c:v>
                </c:pt>
                <c:pt idx="18">
                  <c:v>0</c:v>
                </c:pt>
                <c:pt idx="19">
                  <c:v>2.762</c:v>
                </c:pt>
                <c:pt idx="20">
                  <c:v>10111.254999999999</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再エネ比較シート!$BH$72:$BH$161</c:f>
              <c:numCache>
                <c:formatCode>#,##0_);[Red]\(#,##0\)</c:formatCode>
                <c:ptCount val="90"/>
                <c:pt idx="0">
                  <c:v>31.150999999999996</c:v>
                </c:pt>
                <c:pt idx="1">
                  <c:v>2438.328</c:v>
                </c:pt>
                <c:pt idx="2">
                  <c:v>849099.7570000001</c:v>
                </c:pt>
                <c:pt idx="3">
                  <c:v>3241.13</c:v>
                </c:pt>
                <c:pt idx="4">
                  <c:v>0</c:v>
                </c:pt>
                <c:pt idx="5">
                  <c:v>0</c:v>
                </c:pt>
                <c:pt idx="6">
                  <c:v>0</c:v>
                </c:pt>
                <c:pt idx="7">
                  <c:v>0</c:v>
                </c:pt>
                <c:pt idx="8">
                  <c:v>0</c:v>
                </c:pt>
                <c:pt idx="9">
                  <c:v>0</c:v>
                </c:pt>
                <c:pt idx="10">
                  <c:v>32706.897999999997</c:v>
                </c:pt>
                <c:pt idx="11">
                  <c:v>0</c:v>
                </c:pt>
                <c:pt idx="12">
                  <c:v>0</c:v>
                </c:pt>
                <c:pt idx="13">
                  <c:v>0</c:v>
                </c:pt>
                <c:pt idx="14">
                  <c:v>38.26400000000001</c:v>
                </c:pt>
                <c:pt idx="15">
                  <c:v>0</c:v>
                </c:pt>
                <c:pt idx="16">
                  <c:v>6.6230000000000002</c:v>
                </c:pt>
                <c:pt idx="17">
                  <c:v>229.09200000000004</c:v>
                </c:pt>
                <c:pt idx="18">
                  <c:v>0</c:v>
                </c:pt>
                <c:pt idx="19">
                  <c:v>0</c:v>
                </c:pt>
                <c:pt idx="20">
                  <c:v>36265.410000000003</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1"/>
                <c:pt idx="0">
                  <c:v>壱岐市</c:v>
                </c:pt>
                <c:pt idx="1">
                  <c:v>諫早市</c:v>
                </c:pt>
                <c:pt idx="2">
                  <c:v>雲仙市</c:v>
                </c:pt>
                <c:pt idx="3">
                  <c:v>大村市</c:v>
                </c:pt>
                <c:pt idx="4">
                  <c:v>小値賀町</c:v>
                </c:pt>
                <c:pt idx="5">
                  <c:v>川棚町</c:v>
                </c:pt>
                <c:pt idx="6">
                  <c:v>五島市</c:v>
                </c:pt>
                <c:pt idx="7">
                  <c:v>西海市</c:v>
                </c:pt>
                <c:pt idx="8">
                  <c:v>佐々町</c:v>
                </c:pt>
                <c:pt idx="9">
                  <c:v>佐世保市</c:v>
                </c:pt>
                <c:pt idx="10">
                  <c:v>島原市</c:v>
                </c:pt>
                <c:pt idx="11">
                  <c:v>新上五島町</c:v>
                </c:pt>
                <c:pt idx="12">
                  <c:v>対馬市</c:v>
                </c:pt>
                <c:pt idx="13">
                  <c:v>時津町</c:v>
                </c:pt>
                <c:pt idx="14">
                  <c:v>長崎市</c:v>
                </c:pt>
                <c:pt idx="15">
                  <c:v>長与町</c:v>
                </c:pt>
                <c:pt idx="16">
                  <c:v>波佐見町</c:v>
                </c:pt>
                <c:pt idx="17">
                  <c:v>東彼杵町</c:v>
                </c:pt>
                <c:pt idx="18">
                  <c:v>平戸市</c:v>
                </c:pt>
                <c:pt idx="19">
                  <c:v>松浦市</c:v>
                </c:pt>
                <c:pt idx="20">
                  <c:v>南島原市</c:v>
                </c:pt>
              </c:strCache>
            </c:strRef>
          </c:cat>
          <c:val>
            <c:numRef>
              <c:f>再エネ比較シート!$BI$72:$BI$161</c:f>
              <c:numCache>
                <c:formatCode>#,##0_);[Red]\(#,##0\)</c:formatCode>
                <c:ptCount val="90"/>
                <c:pt idx="0">
                  <c:v>2376758.6880000001</c:v>
                </c:pt>
                <c:pt idx="1">
                  <c:v>4664909.3019999992</c:v>
                </c:pt>
                <c:pt idx="2">
                  <c:v>4270667.9130000006</c:v>
                </c:pt>
                <c:pt idx="3">
                  <c:v>1294775.5819999997</c:v>
                </c:pt>
                <c:pt idx="4">
                  <c:v>373299.60099999997</c:v>
                </c:pt>
                <c:pt idx="5">
                  <c:v>324938.62700000004</c:v>
                </c:pt>
                <c:pt idx="6">
                  <c:v>4975011.375</c:v>
                </c:pt>
                <c:pt idx="7">
                  <c:v>1861215.5859999997</c:v>
                </c:pt>
                <c:pt idx="8">
                  <c:v>285860.45400000003</c:v>
                </c:pt>
                <c:pt idx="9">
                  <c:v>3694362.7469999995</c:v>
                </c:pt>
                <c:pt idx="10">
                  <c:v>1491521.5109999997</c:v>
                </c:pt>
                <c:pt idx="11">
                  <c:v>722755.18400000001</c:v>
                </c:pt>
                <c:pt idx="12">
                  <c:v>4767822.9460000005</c:v>
                </c:pt>
                <c:pt idx="13">
                  <c:v>217777.78300000002</c:v>
                </c:pt>
                <c:pt idx="14">
                  <c:v>2936378.1919999998</c:v>
                </c:pt>
                <c:pt idx="15">
                  <c:v>413866.52100000001</c:v>
                </c:pt>
                <c:pt idx="16">
                  <c:v>525460.30900000001</c:v>
                </c:pt>
                <c:pt idx="17">
                  <c:v>893563.55700000003</c:v>
                </c:pt>
                <c:pt idx="18">
                  <c:v>2251900.0410000002</c:v>
                </c:pt>
                <c:pt idx="19">
                  <c:v>1394176.9570000002</c:v>
                </c:pt>
                <c:pt idx="20">
                  <c:v>3323943.875</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再エネ比較シート!$CO$13:$CO$42</c:f>
              <c:numCache>
                <c:formatCode>0.0%</c:formatCode>
                <c:ptCount val="30"/>
                <c:pt idx="0">
                  <c:v>0.10069567268010848</c:v>
                </c:pt>
                <c:pt idx="1">
                  <c:v>4.9486105824133993E-2</c:v>
                </c:pt>
                <c:pt idx="2">
                  <c:v>0.11307780466063924</c:v>
                </c:pt>
                <c:pt idx="3">
                  <c:v>3.1382656155245603E-2</c:v>
                </c:pt>
                <c:pt idx="4">
                  <c:v>2.733630006357279E-2</c:v>
                </c:pt>
                <c:pt idx="5">
                  <c:v>6.313775510204081E-2</c:v>
                </c:pt>
                <c:pt idx="6">
                  <c:v>6.734434561626429E-2</c:v>
                </c:pt>
                <c:pt idx="7">
                  <c:v>3.2198428593437065E-2</c:v>
                </c:pt>
                <c:pt idx="8">
                  <c:v>7.4408117249154457E-2</c:v>
                </c:pt>
                <c:pt idx="9">
                  <c:v>9.6266901822457382E-2</c:v>
                </c:pt>
                <c:pt idx="10">
                  <c:v>0.12585212375458835</c:v>
                </c:pt>
                <c:pt idx="11">
                  <c:v>2.4030299072743896E-2</c:v>
                </c:pt>
                <c:pt idx="12">
                  <c:v>0.11456388370232062</c:v>
                </c:pt>
                <c:pt idx="13">
                  <c:v>3.2207792207792206E-2</c:v>
                </c:pt>
                <c:pt idx="14">
                  <c:v>5.8036305816880879E-2</c:v>
                </c:pt>
                <c:pt idx="15">
                  <c:v>0.11712558764271323</c:v>
                </c:pt>
                <c:pt idx="16">
                  <c:v>3.1735996965482363E-2</c:v>
                </c:pt>
                <c:pt idx="17">
                  <c:v>5.2856968065581794E-2</c:v>
                </c:pt>
                <c:pt idx="18">
                  <c:v>1.0631709331131296E-2</c:v>
                </c:pt>
                <c:pt idx="19">
                  <c:v>0.10647442118397338</c:v>
                </c:pt>
                <c:pt idx="20">
                  <c:v>6.1497966020579088E-2</c:v>
                </c:pt>
                <c:pt idx="21">
                  <c:v>7.459768386223492E-2</c:v>
                </c:pt>
                <c:pt idx="22">
                  <c:v>0.11128756413388713</c:v>
                </c:pt>
                <c:pt idx="23">
                  <c:v>7.435862258197283E-2</c:v>
                </c:pt>
                <c:pt idx="24">
                  <c:v>5.8007968127490039E-2</c:v>
                </c:pt>
                <c:pt idx="25">
                  <c:v>8.2509767869455297E-2</c:v>
                </c:pt>
                <c:pt idx="26">
                  <c:v>1.1910013233348038E-2</c:v>
                </c:pt>
                <c:pt idx="27">
                  <c:v>4.0028849621348721E-2</c:v>
                </c:pt>
                <c:pt idx="28">
                  <c:v>3.4779978829578104E-2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再エネ比較シート!$CC$13:$CC$42</c:f>
              <c:numCache>
                <c:formatCode>0.0%</c:formatCode>
                <c:ptCount val="30"/>
                <c:pt idx="0">
                  <c:v>3.5600773689645565E-2</c:v>
                </c:pt>
                <c:pt idx="1">
                  <c:v>2.4513444237032386E-2</c:v>
                </c:pt>
                <c:pt idx="2">
                  <c:v>4.2167127863502261E-2</c:v>
                </c:pt>
                <c:pt idx="3">
                  <c:v>1.2865981269994296E-2</c:v>
                </c:pt>
                <c:pt idx="4">
                  <c:v>2.333257212233128E-2</c:v>
                </c:pt>
                <c:pt idx="5">
                  <c:v>2.1083588584171808E-2</c:v>
                </c:pt>
                <c:pt idx="6">
                  <c:v>3.6178835721699248E-2</c:v>
                </c:pt>
                <c:pt idx="7">
                  <c:v>1.0414635747165404E-2</c:v>
                </c:pt>
                <c:pt idx="8">
                  <c:v>2.7555306281088168E-2</c:v>
                </c:pt>
                <c:pt idx="9">
                  <c:v>8.3532159196513064E-2</c:v>
                </c:pt>
                <c:pt idx="10">
                  <c:v>7.2539290584802602E-2</c:v>
                </c:pt>
                <c:pt idx="11">
                  <c:v>1.4815302955203944E-2</c:v>
                </c:pt>
                <c:pt idx="12">
                  <c:v>2.4204863049664134E-2</c:v>
                </c:pt>
                <c:pt idx="13">
                  <c:v>2.1220211191679009E-2</c:v>
                </c:pt>
                <c:pt idx="14">
                  <c:v>1.4631153303691569E-2</c:v>
                </c:pt>
                <c:pt idx="15">
                  <c:v>4.9564487955413385E-2</c:v>
                </c:pt>
                <c:pt idx="16">
                  <c:v>1.2445628231484641E-2</c:v>
                </c:pt>
                <c:pt idx="17">
                  <c:v>1.4422518890686681E-2</c:v>
                </c:pt>
                <c:pt idx="18">
                  <c:v>7.3060984983534926E-3</c:v>
                </c:pt>
                <c:pt idx="19">
                  <c:v>2.7244293566962716E-2</c:v>
                </c:pt>
                <c:pt idx="20">
                  <c:v>1.5592284297985365E-2</c:v>
                </c:pt>
                <c:pt idx="21">
                  <c:v>2.1159889981755407E-2</c:v>
                </c:pt>
                <c:pt idx="22">
                  <c:v>6.4391499040208314E-2</c:v>
                </c:pt>
                <c:pt idx="23">
                  <c:v>4.1558655901256888E-2</c:v>
                </c:pt>
                <c:pt idx="24">
                  <c:v>2.3095221744876354E-2</c:v>
                </c:pt>
                <c:pt idx="25">
                  <c:v>4.7525485790703426E-2</c:v>
                </c:pt>
                <c:pt idx="26">
                  <c:v>7.7099059398056217E-3</c:v>
                </c:pt>
                <c:pt idx="27">
                  <c:v>1.7394102012964662E-2</c:v>
                </c:pt>
                <c:pt idx="28">
                  <c:v>1.5314014582616348E-2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再エネ比較シート!$CD$13:$CD$42</c:f>
              <c:numCache>
                <c:formatCode>0.0%</c:formatCode>
                <c:ptCount val="30"/>
                <c:pt idx="0">
                  <c:v>0.92029849869754787</c:v>
                </c:pt>
                <c:pt idx="1">
                  <c:v>0.60979070330302343</c:v>
                </c:pt>
                <c:pt idx="2">
                  <c:v>0.31202415287520879</c:v>
                </c:pt>
                <c:pt idx="3">
                  <c:v>3.285631745971232E-2</c:v>
                </c:pt>
                <c:pt idx="4">
                  <c:v>0.15131785717215901</c:v>
                </c:pt>
                <c:pt idx="5">
                  <c:v>0.37922209481558716</c:v>
                </c:pt>
                <c:pt idx="6">
                  <c:v>0.69723268216482104</c:v>
                </c:pt>
                <c:pt idx="7">
                  <c:v>4.4709449857213111E-2</c:v>
                </c:pt>
                <c:pt idx="8">
                  <c:v>0.19453911622552283</c:v>
                </c:pt>
                <c:pt idx="9">
                  <c:v>0.10153235463156292</c:v>
                </c:pt>
                <c:pt idx="10">
                  <c:v>0.11065276344803328</c:v>
                </c:pt>
                <c:pt idx="11">
                  <c:v>4.3347902815324489E-2</c:v>
                </c:pt>
                <c:pt idx="12">
                  <c:v>0.10132216313853687</c:v>
                </c:pt>
                <c:pt idx="13">
                  <c:v>7.3322398004694159E-2</c:v>
                </c:pt>
                <c:pt idx="14">
                  <c:v>0.14615435066280411</c:v>
                </c:pt>
                <c:pt idx="15">
                  <c:v>0.66077482988818448</c:v>
                </c:pt>
                <c:pt idx="16">
                  <c:v>0.4922572168435389</c:v>
                </c:pt>
                <c:pt idx="17">
                  <c:v>0.14091579032929347</c:v>
                </c:pt>
                <c:pt idx="18">
                  <c:v>5.1547825859111378E-2</c:v>
                </c:pt>
                <c:pt idx="19">
                  <c:v>5.4372680226841996E-2</c:v>
                </c:pt>
                <c:pt idx="20">
                  <c:v>0.49343241769791013</c:v>
                </c:pt>
                <c:pt idx="21">
                  <c:v>9.9701604330363042E-2</c:v>
                </c:pt>
                <c:pt idx="22">
                  <c:v>0.75855262291570758</c:v>
                </c:pt>
                <c:pt idx="23">
                  <c:v>0.2836043129564127</c:v>
                </c:pt>
                <c:pt idx="24">
                  <c:v>2.1190807923741214E-2</c:v>
                </c:pt>
                <c:pt idx="25">
                  <c:v>0.26872559469561547</c:v>
                </c:pt>
                <c:pt idx="26">
                  <c:v>5.9189305609223617E-3</c:v>
                </c:pt>
                <c:pt idx="27">
                  <c:v>0.98036637672576599</c:v>
                </c:pt>
                <c:pt idx="28">
                  <c:v>0.2835645400179615</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再エネ比較シート!$CE$13:$CE$42</c:f>
              <c:numCache>
                <c:formatCode>0.0%</c:formatCode>
                <c:ptCount val="30"/>
                <c:pt idx="0">
                  <c:v>0</c:v>
                </c:pt>
                <c:pt idx="1">
                  <c:v>0</c:v>
                </c:pt>
                <c:pt idx="2">
                  <c:v>0</c:v>
                </c:pt>
                <c:pt idx="3">
                  <c:v>0</c:v>
                </c:pt>
                <c:pt idx="4">
                  <c:v>0</c:v>
                </c:pt>
                <c:pt idx="5">
                  <c:v>0</c:v>
                </c:pt>
                <c:pt idx="6">
                  <c:v>1.9065647866653662E-3</c:v>
                </c:pt>
                <c:pt idx="7">
                  <c:v>0</c:v>
                </c:pt>
                <c:pt idx="8">
                  <c:v>0</c:v>
                </c:pt>
                <c:pt idx="9">
                  <c:v>0</c:v>
                </c:pt>
                <c:pt idx="10">
                  <c:v>0</c:v>
                </c:pt>
                <c:pt idx="11">
                  <c:v>5.1241920812235189E-4</c:v>
                </c:pt>
                <c:pt idx="12">
                  <c:v>0</c:v>
                </c:pt>
                <c:pt idx="13">
                  <c:v>0.42083142022514758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再エネ比較シート!$CF$13:$CF$42</c:f>
              <c:numCache>
                <c:formatCode>0.0%</c:formatCode>
                <c:ptCount val="30"/>
                <c:pt idx="0">
                  <c:v>0</c:v>
                </c:pt>
                <c:pt idx="1">
                  <c:v>0</c:v>
                </c:pt>
                <c:pt idx="2">
                  <c:v>0</c:v>
                </c:pt>
                <c:pt idx="3">
                  <c:v>3.42748266142251E-3</c:v>
                </c:pt>
                <c:pt idx="4">
                  <c:v>0</c:v>
                </c:pt>
                <c:pt idx="5">
                  <c:v>0</c:v>
                </c:pt>
                <c:pt idx="6">
                  <c:v>1.9349503666157189E-3</c:v>
                </c:pt>
                <c:pt idx="7">
                  <c:v>0</c:v>
                </c:pt>
                <c:pt idx="8">
                  <c:v>0</c:v>
                </c:pt>
                <c:pt idx="9">
                  <c:v>0</c:v>
                </c:pt>
                <c:pt idx="10">
                  <c:v>0</c:v>
                </c:pt>
                <c:pt idx="11">
                  <c:v>0</c:v>
                </c:pt>
                <c:pt idx="12">
                  <c:v>0</c:v>
                </c:pt>
                <c:pt idx="13">
                  <c:v>0</c:v>
                </c:pt>
                <c:pt idx="14">
                  <c:v>0</c:v>
                </c:pt>
                <c:pt idx="15">
                  <c:v>0</c:v>
                </c:pt>
                <c:pt idx="16">
                  <c:v>0.89915820201709162</c:v>
                </c:pt>
                <c:pt idx="17">
                  <c:v>0</c:v>
                </c:pt>
                <c:pt idx="18">
                  <c:v>0</c:v>
                </c:pt>
                <c:pt idx="19">
                  <c:v>0</c:v>
                </c:pt>
                <c:pt idx="20">
                  <c:v>2.5545610695544532E-2</c:v>
                </c:pt>
                <c:pt idx="21">
                  <c:v>7.3967856130649143E-3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1.4747934597845522E-2</c:v>
                </c:pt>
                <c:pt idx="9">
                  <c:v>0</c:v>
                </c:pt>
                <c:pt idx="10">
                  <c:v>0</c:v>
                </c:pt>
                <c:pt idx="11">
                  <c:v>0</c:v>
                </c:pt>
                <c:pt idx="12">
                  <c:v>0</c:v>
                </c:pt>
                <c:pt idx="13">
                  <c:v>0</c:v>
                </c:pt>
                <c:pt idx="14">
                  <c:v>1.2759819048144784E-2</c:v>
                </c:pt>
                <c:pt idx="15">
                  <c:v>0</c:v>
                </c:pt>
                <c:pt idx="16">
                  <c:v>0</c:v>
                </c:pt>
                <c:pt idx="17">
                  <c:v>4.1118586277106165E-3</c:v>
                </c:pt>
                <c:pt idx="18">
                  <c:v>1.2830079120277766E-2</c:v>
                </c:pt>
                <c:pt idx="19">
                  <c:v>0</c:v>
                </c:pt>
                <c:pt idx="20">
                  <c:v>0</c:v>
                </c:pt>
                <c:pt idx="21">
                  <c:v>0</c:v>
                </c:pt>
                <c:pt idx="22">
                  <c:v>0</c:v>
                </c:pt>
                <c:pt idx="23">
                  <c:v>0</c:v>
                </c:pt>
                <c:pt idx="24">
                  <c:v>0</c:v>
                </c:pt>
                <c:pt idx="25">
                  <c:v>0</c:v>
                </c:pt>
                <c:pt idx="26">
                  <c:v>0</c:v>
                </c:pt>
                <c:pt idx="27">
                  <c:v>3.1942741365616782E-3</c:v>
                </c:pt>
                <c:pt idx="28">
                  <c:v>2.2678256916264013E-3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再エネ比較シート!$CI$13:$CI$42</c:f>
              <c:numCache>
                <c:formatCode>0.0%</c:formatCode>
                <c:ptCount val="30"/>
                <c:pt idx="0">
                  <c:v>0.95589927238719352</c:v>
                </c:pt>
                <c:pt idx="1">
                  <c:v>0.63430414754005582</c:v>
                </c:pt>
                <c:pt idx="2">
                  <c:v>0.35419128073871109</c:v>
                </c:pt>
                <c:pt idx="3">
                  <c:v>4.9149781391129133E-2</c:v>
                </c:pt>
                <c:pt idx="4">
                  <c:v>0.17465042929449032</c:v>
                </c:pt>
                <c:pt idx="5">
                  <c:v>0.40030568339975897</c:v>
                </c:pt>
                <c:pt idx="6">
                  <c:v>0.7372530330398015</c:v>
                </c:pt>
                <c:pt idx="7">
                  <c:v>5.5124085604378516E-2</c:v>
                </c:pt>
                <c:pt idx="8">
                  <c:v>0.23684235710445656</c:v>
                </c:pt>
                <c:pt idx="9">
                  <c:v>0.18506451382807595</c:v>
                </c:pt>
                <c:pt idx="10">
                  <c:v>0.18319205403283587</c:v>
                </c:pt>
                <c:pt idx="11">
                  <c:v>5.8675624978650788E-2</c:v>
                </c:pt>
                <c:pt idx="12">
                  <c:v>0.125527026188201</c:v>
                </c:pt>
                <c:pt idx="13">
                  <c:v>0.51537402942152077</c:v>
                </c:pt>
                <c:pt idx="14">
                  <c:v>0.17354532301464043</c:v>
                </c:pt>
                <c:pt idx="15">
                  <c:v>0.71033931784359783</c:v>
                </c:pt>
                <c:pt idx="16">
                  <c:v>1.4038610470921151</c:v>
                </c:pt>
                <c:pt idx="17">
                  <c:v>0.15945016784769075</c:v>
                </c:pt>
                <c:pt idx="18">
                  <c:v>7.1684003477742633E-2</c:v>
                </c:pt>
                <c:pt idx="19">
                  <c:v>8.1616973793804712E-2</c:v>
                </c:pt>
                <c:pt idx="20">
                  <c:v>0.53457031269144006</c:v>
                </c:pt>
                <c:pt idx="21">
                  <c:v>0.12825827992518338</c:v>
                </c:pt>
                <c:pt idx="22">
                  <c:v>0.82294412195591593</c:v>
                </c:pt>
                <c:pt idx="23">
                  <c:v>0.3251629688576696</c:v>
                </c:pt>
                <c:pt idx="24">
                  <c:v>4.4286029668617569E-2</c:v>
                </c:pt>
                <c:pt idx="25">
                  <c:v>0.31625108048631889</c:v>
                </c:pt>
                <c:pt idx="26">
                  <c:v>1.3628836500727983E-2</c:v>
                </c:pt>
                <c:pt idx="27">
                  <c:v>1.0009547528752922</c:v>
                </c:pt>
                <c:pt idx="28">
                  <c:v>0.30114638029220431</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再エネ比較シート!$BE$13:$BE$42</c:f>
              <c:numCache>
                <c:formatCode>#,##0_);[Red]\(#,##0\)</c:formatCode>
                <c:ptCount val="30"/>
                <c:pt idx="0">
                  <c:v>4033.2300000000018</c:v>
                </c:pt>
                <c:pt idx="1">
                  <c:v>1904.8000000000018</c:v>
                </c:pt>
                <c:pt idx="2">
                  <c:v>4364.5200000000032</c:v>
                </c:pt>
                <c:pt idx="3">
                  <c:v>997.89999999999941</c:v>
                </c:pt>
                <c:pt idx="4">
                  <c:v>1843.8540000000025</c:v>
                </c:pt>
                <c:pt idx="5">
                  <c:v>2413.4000000000024</c:v>
                </c:pt>
                <c:pt idx="6">
                  <c:v>3349.1820000000012</c:v>
                </c:pt>
                <c:pt idx="7">
                  <c:v>1007.2599999999996</c:v>
                </c:pt>
                <c:pt idx="8">
                  <c:v>3273.1410000000024</c:v>
                </c:pt>
                <c:pt idx="9">
                  <c:v>2956.400000000001</c:v>
                </c:pt>
                <c:pt idx="10">
                  <c:v>4935.2999999999993</c:v>
                </c:pt>
                <c:pt idx="11">
                  <c:v>994.41999999999985</c:v>
                </c:pt>
                <c:pt idx="12">
                  <c:v>4022.600000000004</c:v>
                </c:pt>
                <c:pt idx="13">
                  <c:v>1460.4699999999998</c:v>
                </c:pt>
                <c:pt idx="14">
                  <c:v>2320.1000000000031</c:v>
                </c:pt>
                <c:pt idx="15">
                  <c:v>4507.1610000000019</c:v>
                </c:pt>
                <c:pt idx="16">
                  <c:v>1366.7000000000007</c:v>
                </c:pt>
                <c:pt idx="17">
                  <c:v>2048.2000000000025</c:v>
                </c:pt>
                <c:pt idx="18">
                  <c:v>498.7890000000001</c:v>
                </c:pt>
                <c:pt idx="19">
                  <c:v>3755.9860000000049</c:v>
                </c:pt>
                <c:pt idx="20">
                  <c:v>2897.7000000000016</c:v>
                </c:pt>
                <c:pt idx="21">
                  <c:v>2500.7000000000021</c:v>
                </c:pt>
                <c:pt idx="22">
                  <c:v>4631.2410000000018</c:v>
                </c:pt>
                <c:pt idx="23">
                  <c:v>2586.6000000000013</c:v>
                </c:pt>
                <c:pt idx="24">
                  <c:v>1719.6999999999998</c:v>
                </c:pt>
                <c:pt idx="25">
                  <c:v>3284.3200000000011</c:v>
                </c:pt>
                <c:pt idx="26">
                  <c:v>587.63</c:v>
                </c:pt>
                <c:pt idx="27">
                  <c:v>1558.1</c:v>
                </c:pt>
                <c:pt idx="28">
                  <c:v>1182.96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再エネ比較シート!$BF$13:$BF$42</c:f>
              <c:numCache>
                <c:formatCode>#,##0_);[Red]\(#,##0\)</c:formatCode>
                <c:ptCount val="30"/>
                <c:pt idx="0">
                  <c:v>94594.500000000044</c:v>
                </c:pt>
                <c:pt idx="1">
                  <c:v>42990.199999999975</c:v>
                </c:pt>
                <c:pt idx="2">
                  <c:v>29301.799999999992</c:v>
                </c:pt>
                <c:pt idx="3">
                  <c:v>2312.1000000000004</c:v>
                </c:pt>
                <c:pt idx="4">
                  <c:v>10849.2</c:v>
                </c:pt>
                <c:pt idx="5">
                  <c:v>39384.199999999997</c:v>
                </c:pt>
                <c:pt idx="6">
                  <c:v>58560.600000000006</c:v>
                </c:pt>
                <c:pt idx="7">
                  <c:v>3923.2</c:v>
                </c:pt>
                <c:pt idx="8">
                  <c:v>20965.731999999989</c:v>
                </c:pt>
                <c:pt idx="9">
                  <c:v>3260.2999999999997</c:v>
                </c:pt>
                <c:pt idx="10">
                  <c:v>6830.3999999999978</c:v>
                </c:pt>
                <c:pt idx="11">
                  <c:v>2639.7999999999993</c:v>
                </c:pt>
                <c:pt idx="12">
                  <c:v>15277.499999999996</c:v>
                </c:pt>
                <c:pt idx="13">
                  <c:v>4578.4999999999982</c:v>
                </c:pt>
                <c:pt idx="14">
                  <c:v>21027.30000000001</c:v>
                </c:pt>
                <c:pt idx="15">
                  <c:v>54516.69999999999</c:v>
                </c:pt>
                <c:pt idx="16">
                  <c:v>49044.69999999999</c:v>
                </c:pt>
                <c:pt idx="17">
                  <c:v>18156.599999999999</c:v>
                </c:pt>
                <c:pt idx="18">
                  <c:v>3192.8999999999996</c:v>
                </c:pt>
                <c:pt idx="19">
                  <c:v>6800.9999999999945</c:v>
                </c:pt>
                <c:pt idx="20">
                  <c:v>83198.399999999936</c:v>
                </c:pt>
                <c:pt idx="21">
                  <c:v>10690.399999999996</c:v>
                </c:pt>
                <c:pt idx="22">
                  <c:v>49499.19999999999</c:v>
                </c:pt>
                <c:pt idx="23">
                  <c:v>16014.899999999998</c:v>
                </c:pt>
                <c:pt idx="24">
                  <c:v>1431.6000000000001</c:v>
                </c:pt>
                <c:pt idx="25">
                  <c:v>16848.900000000005</c:v>
                </c:pt>
                <c:pt idx="26">
                  <c:v>409.29999999999995</c:v>
                </c:pt>
                <c:pt idx="27">
                  <c:v>79675.599999999875</c:v>
                </c:pt>
                <c:pt idx="28">
                  <c:v>19873.600000000006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再エネ比較シート!$BG$13:$BG$42</c:f>
              <c:numCache>
                <c:formatCode>#,##0_);[Red]\(#,##0\)</c:formatCode>
                <c:ptCount val="30"/>
                <c:pt idx="0">
                  <c:v>0</c:v>
                </c:pt>
                <c:pt idx="1">
                  <c:v>0</c:v>
                </c:pt>
                <c:pt idx="2">
                  <c:v>0</c:v>
                </c:pt>
                <c:pt idx="3">
                  <c:v>0</c:v>
                </c:pt>
                <c:pt idx="4">
                  <c:v>0</c:v>
                </c:pt>
                <c:pt idx="5">
                  <c:v>0</c:v>
                </c:pt>
                <c:pt idx="6">
                  <c:v>97.5</c:v>
                </c:pt>
                <c:pt idx="7">
                  <c:v>0</c:v>
                </c:pt>
                <c:pt idx="8">
                  <c:v>0</c:v>
                </c:pt>
                <c:pt idx="9">
                  <c:v>0</c:v>
                </c:pt>
                <c:pt idx="10">
                  <c:v>0</c:v>
                </c:pt>
                <c:pt idx="11">
                  <c:v>19</c:v>
                </c:pt>
                <c:pt idx="12">
                  <c:v>0</c:v>
                </c:pt>
                <c:pt idx="13">
                  <c:v>16000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再エネ比較シート!$BH$13:$BH$42</c:f>
              <c:numCache>
                <c:formatCode>#,##0_);[Red]\(#,##0\)</c:formatCode>
                <c:ptCount val="30"/>
                <c:pt idx="0">
                  <c:v>0</c:v>
                </c:pt>
                <c:pt idx="1">
                  <c:v>0</c:v>
                </c:pt>
                <c:pt idx="2">
                  <c:v>0</c:v>
                </c:pt>
                <c:pt idx="3">
                  <c:v>60.7</c:v>
                </c:pt>
                <c:pt idx="4">
                  <c:v>0</c:v>
                </c:pt>
                <c:pt idx="5">
                  <c:v>0</c:v>
                </c:pt>
                <c:pt idx="6">
                  <c:v>40.9</c:v>
                </c:pt>
                <c:pt idx="7">
                  <c:v>0</c:v>
                </c:pt>
                <c:pt idx="8">
                  <c:v>0</c:v>
                </c:pt>
                <c:pt idx="9">
                  <c:v>0</c:v>
                </c:pt>
                <c:pt idx="10">
                  <c:v>0</c:v>
                </c:pt>
                <c:pt idx="11">
                  <c:v>0</c:v>
                </c:pt>
                <c:pt idx="12">
                  <c:v>0</c:v>
                </c:pt>
                <c:pt idx="13">
                  <c:v>0</c:v>
                </c:pt>
                <c:pt idx="14">
                  <c:v>0</c:v>
                </c:pt>
                <c:pt idx="15">
                  <c:v>0</c:v>
                </c:pt>
                <c:pt idx="16">
                  <c:v>22545.599999999999</c:v>
                </c:pt>
                <c:pt idx="17">
                  <c:v>0</c:v>
                </c:pt>
                <c:pt idx="18">
                  <c:v>0</c:v>
                </c:pt>
                <c:pt idx="19">
                  <c:v>0</c:v>
                </c:pt>
                <c:pt idx="20">
                  <c:v>1084</c:v>
                </c:pt>
                <c:pt idx="21">
                  <c:v>199.6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300</c:v>
                </c:pt>
                <c:pt idx="9">
                  <c:v>0</c:v>
                </c:pt>
                <c:pt idx="10">
                  <c:v>0</c:v>
                </c:pt>
                <c:pt idx="11">
                  <c:v>0</c:v>
                </c:pt>
                <c:pt idx="12">
                  <c:v>0</c:v>
                </c:pt>
                <c:pt idx="13">
                  <c:v>0</c:v>
                </c:pt>
                <c:pt idx="14">
                  <c:v>346.5</c:v>
                </c:pt>
                <c:pt idx="15">
                  <c:v>0</c:v>
                </c:pt>
                <c:pt idx="16">
                  <c:v>0</c:v>
                </c:pt>
                <c:pt idx="17">
                  <c:v>100</c:v>
                </c:pt>
                <c:pt idx="18">
                  <c:v>150</c:v>
                </c:pt>
                <c:pt idx="19">
                  <c:v>0</c:v>
                </c:pt>
                <c:pt idx="20">
                  <c:v>0</c:v>
                </c:pt>
                <c:pt idx="21">
                  <c:v>0</c:v>
                </c:pt>
                <c:pt idx="22">
                  <c:v>0</c:v>
                </c:pt>
                <c:pt idx="23">
                  <c:v>0</c:v>
                </c:pt>
                <c:pt idx="24">
                  <c:v>0</c:v>
                </c:pt>
                <c:pt idx="25">
                  <c:v>0</c:v>
                </c:pt>
                <c:pt idx="26">
                  <c:v>0</c:v>
                </c:pt>
                <c:pt idx="27">
                  <c:v>49</c:v>
                </c:pt>
                <c:pt idx="28">
                  <c:v>30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再エネ比較シート!$BK$13:$BK$42</c:f>
              <c:numCache>
                <c:formatCode>#,##0_);[Red]\(#,##0\)</c:formatCode>
                <c:ptCount val="30"/>
                <c:pt idx="0">
                  <c:v>98627.73000000004</c:v>
                </c:pt>
                <c:pt idx="1">
                  <c:v>44894.999999999978</c:v>
                </c:pt>
                <c:pt idx="2">
                  <c:v>33666.319999999992</c:v>
                </c:pt>
                <c:pt idx="3">
                  <c:v>3370.7</c:v>
                </c:pt>
                <c:pt idx="4">
                  <c:v>12693.054000000004</c:v>
                </c:pt>
                <c:pt idx="5">
                  <c:v>41797.599999999999</c:v>
                </c:pt>
                <c:pt idx="6">
                  <c:v>62048.182000000008</c:v>
                </c:pt>
                <c:pt idx="7">
                  <c:v>4930.4599999999991</c:v>
                </c:pt>
                <c:pt idx="8">
                  <c:v>24538.872999999992</c:v>
                </c:pt>
                <c:pt idx="9">
                  <c:v>6216.7000000000007</c:v>
                </c:pt>
                <c:pt idx="10">
                  <c:v>11765.699999999997</c:v>
                </c:pt>
                <c:pt idx="11">
                  <c:v>3653.2199999999993</c:v>
                </c:pt>
                <c:pt idx="12">
                  <c:v>19300.099999999999</c:v>
                </c:pt>
                <c:pt idx="13">
                  <c:v>22038.969999999998</c:v>
                </c:pt>
                <c:pt idx="14">
                  <c:v>23693.900000000012</c:v>
                </c:pt>
                <c:pt idx="15">
                  <c:v>59023.86099999999</c:v>
                </c:pt>
                <c:pt idx="16">
                  <c:v>72957</c:v>
                </c:pt>
                <c:pt idx="17">
                  <c:v>20304.800000000003</c:v>
                </c:pt>
                <c:pt idx="18">
                  <c:v>3841.6889999999999</c:v>
                </c:pt>
                <c:pt idx="19">
                  <c:v>10556.985999999999</c:v>
                </c:pt>
                <c:pt idx="20">
                  <c:v>87180.099999999933</c:v>
                </c:pt>
                <c:pt idx="21">
                  <c:v>13390.699999999999</c:v>
                </c:pt>
                <c:pt idx="22">
                  <c:v>54130.440999999992</c:v>
                </c:pt>
                <c:pt idx="23">
                  <c:v>18601.5</c:v>
                </c:pt>
                <c:pt idx="24">
                  <c:v>3151.3</c:v>
                </c:pt>
                <c:pt idx="25">
                  <c:v>20133.220000000005</c:v>
                </c:pt>
                <c:pt idx="26">
                  <c:v>996.93</c:v>
                </c:pt>
                <c:pt idx="27">
                  <c:v>81282.699999999881</c:v>
                </c:pt>
                <c:pt idx="28">
                  <c:v>21086.560000000005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再エネ比較シート!$BO$13:$BO$42</c:f>
              <c:numCache>
                <c:formatCode>#,##0_);[Red]\(#,##0\)</c:formatCode>
                <c:ptCount val="30"/>
                <c:pt idx="0">
                  <c:v>4840.3599876000017</c:v>
                </c:pt>
                <c:pt idx="1">
                  <c:v>2285.988576000002</c:v>
                </c:pt>
                <c:pt idx="2">
                  <c:v>5237.9477424000033</c:v>
                </c:pt>
                <c:pt idx="3">
                  <c:v>1197.5997479999992</c:v>
                </c:pt>
                <c:pt idx="4">
                  <c:v>2212.8460624800027</c:v>
                </c:pt>
                <c:pt idx="5">
                  <c:v>2896.3696080000027</c:v>
                </c:pt>
                <c:pt idx="6">
                  <c:v>4019.4203018400017</c:v>
                </c:pt>
                <c:pt idx="7">
                  <c:v>1208.8328711999995</c:v>
                </c:pt>
                <c:pt idx="8">
                  <c:v>3928.1619769200024</c:v>
                </c:pt>
                <c:pt idx="9">
                  <c:v>3548.0347680000009</c:v>
                </c:pt>
                <c:pt idx="10">
                  <c:v>5922.9522359999983</c:v>
                </c:pt>
                <c:pt idx="11">
                  <c:v>1193.4233303999997</c:v>
                </c:pt>
                <c:pt idx="12">
                  <c:v>4827.6027120000053</c:v>
                </c:pt>
                <c:pt idx="13">
                  <c:v>1752.7392563999997</c:v>
                </c:pt>
                <c:pt idx="14">
                  <c:v>2784.3984120000036</c:v>
                </c:pt>
                <c:pt idx="15">
                  <c:v>5409.1340593200021</c:v>
                </c:pt>
                <c:pt idx="16">
                  <c:v>1640.2040040000006</c:v>
                </c:pt>
                <c:pt idx="17">
                  <c:v>2458.0857840000026</c:v>
                </c:pt>
                <c:pt idx="18">
                  <c:v>598.60665468000002</c:v>
                </c:pt>
                <c:pt idx="19">
                  <c:v>4507.6339183200062</c:v>
                </c:pt>
                <c:pt idx="20">
                  <c:v>3477.5877240000018</c:v>
                </c:pt>
                <c:pt idx="21">
                  <c:v>3001.1400840000019</c:v>
                </c:pt>
                <c:pt idx="22">
                  <c:v>5558.0449489200018</c:v>
                </c:pt>
                <c:pt idx="23">
                  <c:v>3104.2303920000013</c:v>
                </c:pt>
                <c:pt idx="24">
                  <c:v>2063.8463639999995</c:v>
                </c:pt>
                <c:pt idx="25">
                  <c:v>3941.5781184000016</c:v>
                </c:pt>
                <c:pt idx="26">
                  <c:v>705.22651559999997</c:v>
                </c:pt>
                <c:pt idx="27">
                  <c:v>1869.9069719999998</c:v>
                </c:pt>
                <c:pt idx="28">
                  <c:v>1419.6939551999999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再エネ比較シート!$BP$13:$BP$42</c:f>
              <c:numCache>
                <c:formatCode>#,##0_);[Red]\(#,##0\)</c:formatCode>
                <c:ptCount val="30"/>
                <c:pt idx="0">
                  <c:v>125125.82082000005</c:v>
                </c:pt>
                <c:pt idx="1">
                  <c:v>56865.716951999959</c:v>
                </c:pt>
                <c:pt idx="2">
                  <c:v>38759.248967999985</c:v>
                </c:pt>
                <c:pt idx="3">
                  <c:v>3058.353396</c:v>
                </c:pt>
                <c:pt idx="4">
                  <c:v>14350.887792000001</c:v>
                </c:pt>
                <c:pt idx="5">
                  <c:v>52095.844391999999</c:v>
                </c:pt>
                <c:pt idx="6">
                  <c:v>77461.619256000005</c:v>
                </c:pt>
                <c:pt idx="7">
                  <c:v>5189.4520319999992</c:v>
                </c:pt>
                <c:pt idx="8">
                  <c:v>27732.631660319988</c:v>
                </c:pt>
                <c:pt idx="9">
                  <c:v>4312.5944279999994</c:v>
                </c:pt>
                <c:pt idx="10">
                  <c:v>9034.9799039999962</c:v>
                </c:pt>
                <c:pt idx="11">
                  <c:v>3491.8218479999987</c:v>
                </c:pt>
                <c:pt idx="12">
                  <c:v>20208.465899999996</c:v>
                </c:pt>
                <c:pt idx="13">
                  <c:v>6056.2566599999973</c:v>
                </c:pt>
                <c:pt idx="14">
                  <c:v>27814.071348000012</c:v>
                </c:pt>
                <c:pt idx="15">
                  <c:v>72112.510091999982</c:v>
                </c:pt>
                <c:pt idx="16">
                  <c:v>64874.367371999986</c:v>
                </c:pt>
                <c:pt idx="17">
                  <c:v>24016.824215999997</c:v>
                </c:pt>
                <c:pt idx="18">
                  <c:v>4223.440403999999</c:v>
                </c:pt>
                <c:pt idx="19">
                  <c:v>8996.0907599999919</c:v>
                </c:pt>
                <c:pt idx="20">
                  <c:v>110051.51558399991</c:v>
                </c:pt>
                <c:pt idx="21">
                  <c:v>14140.833503999995</c:v>
                </c:pt>
                <c:pt idx="22">
                  <c:v>65475.561791999986</c:v>
                </c:pt>
                <c:pt idx="23">
                  <c:v>21183.869123999997</c:v>
                </c:pt>
                <c:pt idx="24">
                  <c:v>1893.6632159999999</c:v>
                </c:pt>
                <c:pt idx="25">
                  <c:v>22287.050964000009</c:v>
                </c:pt>
                <c:pt idx="26">
                  <c:v>541.40566799999999</c:v>
                </c:pt>
                <c:pt idx="27">
                  <c:v>105391.69665599984</c:v>
                </c:pt>
                <c:pt idx="28">
                  <c:v>26288.00313600001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再エネ比較シート!$BQ$13:$BQ$42</c:f>
              <c:numCache>
                <c:formatCode>#,##0_);[Red]\(#,##0\)</c:formatCode>
                <c:ptCount val="30"/>
                <c:pt idx="0">
                  <c:v>0</c:v>
                </c:pt>
                <c:pt idx="1">
                  <c:v>0</c:v>
                </c:pt>
                <c:pt idx="2">
                  <c:v>0</c:v>
                </c:pt>
                <c:pt idx="3">
                  <c:v>0</c:v>
                </c:pt>
                <c:pt idx="4">
                  <c:v>0</c:v>
                </c:pt>
                <c:pt idx="5">
                  <c:v>0</c:v>
                </c:pt>
                <c:pt idx="6">
                  <c:v>211.8168</c:v>
                </c:pt>
                <c:pt idx="7">
                  <c:v>0</c:v>
                </c:pt>
                <c:pt idx="8">
                  <c:v>0</c:v>
                </c:pt>
                <c:pt idx="9">
                  <c:v>0</c:v>
                </c:pt>
                <c:pt idx="10">
                  <c:v>0</c:v>
                </c:pt>
                <c:pt idx="11">
                  <c:v>41.277119999999996</c:v>
                </c:pt>
                <c:pt idx="12">
                  <c:v>0</c:v>
                </c:pt>
                <c:pt idx="13">
                  <c:v>34759.68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再エネ比較シート!$BR$13:$BR$42</c:f>
              <c:numCache>
                <c:formatCode>#,##0_);[Red]\(#,##0\)</c:formatCode>
                <c:ptCount val="30"/>
                <c:pt idx="0">
                  <c:v>0</c:v>
                </c:pt>
                <c:pt idx="1">
                  <c:v>0</c:v>
                </c:pt>
                <c:pt idx="2">
                  <c:v>0</c:v>
                </c:pt>
                <c:pt idx="3">
                  <c:v>319.03919999999999</c:v>
                </c:pt>
                <c:pt idx="4">
                  <c:v>0</c:v>
                </c:pt>
                <c:pt idx="5">
                  <c:v>0</c:v>
                </c:pt>
                <c:pt idx="6">
                  <c:v>214.97039999999998</c:v>
                </c:pt>
                <c:pt idx="7">
                  <c:v>0</c:v>
                </c:pt>
                <c:pt idx="8">
                  <c:v>0</c:v>
                </c:pt>
                <c:pt idx="9">
                  <c:v>0</c:v>
                </c:pt>
                <c:pt idx="10">
                  <c:v>0</c:v>
                </c:pt>
                <c:pt idx="11">
                  <c:v>0</c:v>
                </c:pt>
                <c:pt idx="12">
                  <c:v>0</c:v>
                </c:pt>
                <c:pt idx="13">
                  <c:v>0</c:v>
                </c:pt>
                <c:pt idx="14">
                  <c:v>0</c:v>
                </c:pt>
                <c:pt idx="15">
                  <c:v>0</c:v>
                </c:pt>
                <c:pt idx="16">
                  <c:v>118499.67360000001</c:v>
                </c:pt>
                <c:pt idx="17">
                  <c:v>0</c:v>
                </c:pt>
                <c:pt idx="18">
                  <c:v>0</c:v>
                </c:pt>
                <c:pt idx="19">
                  <c:v>0</c:v>
                </c:pt>
                <c:pt idx="20">
                  <c:v>5697.5039999999999</c:v>
                </c:pt>
                <c:pt idx="21">
                  <c:v>1049.0976000000001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2102.4</c:v>
                </c:pt>
                <c:pt idx="9">
                  <c:v>0</c:v>
                </c:pt>
                <c:pt idx="10">
                  <c:v>0</c:v>
                </c:pt>
                <c:pt idx="11">
                  <c:v>0</c:v>
                </c:pt>
                <c:pt idx="12">
                  <c:v>0</c:v>
                </c:pt>
                <c:pt idx="13">
                  <c:v>0</c:v>
                </c:pt>
                <c:pt idx="14">
                  <c:v>2428.2719999999999</c:v>
                </c:pt>
                <c:pt idx="15">
                  <c:v>0</c:v>
                </c:pt>
                <c:pt idx="16">
                  <c:v>0</c:v>
                </c:pt>
                <c:pt idx="17">
                  <c:v>700.8</c:v>
                </c:pt>
                <c:pt idx="18">
                  <c:v>1051.2</c:v>
                </c:pt>
                <c:pt idx="19">
                  <c:v>0</c:v>
                </c:pt>
                <c:pt idx="20">
                  <c:v>0</c:v>
                </c:pt>
                <c:pt idx="21">
                  <c:v>0</c:v>
                </c:pt>
                <c:pt idx="22">
                  <c:v>0</c:v>
                </c:pt>
                <c:pt idx="23">
                  <c:v>0</c:v>
                </c:pt>
                <c:pt idx="24">
                  <c:v>0</c:v>
                </c:pt>
                <c:pt idx="25">
                  <c:v>0</c:v>
                </c:pt>
                <c:pt idx="26">
                  <c:v>0</c:v>
                </c:pt>
                <c:pt idx="27">
                  <c:v>343.392</c:v>
                </c:pt>
                <c:pt idx="28">
                  <c:v>210.24</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みやこ町</c:v>
                </c:pt>
                <c:pt idx="1">
                  <c:v>城里町</c:v>
                </c:pt>
                <c:pt idx="2">
                  <c:v>多久市</c:v>
                </c:pt>
                <c:pt idx="3">
                  <c:v>美郷町</c:v>
                </c:pt>
                <c:pt idx="4">
                  <c:v>美幌町</c:v>
                </c:pt>
                <c:pt idx="5">
                  <c:v>吉見町</c:v>
                </c:pt>
                <c:pt idx="6">
                  <c:v>えびの市</c:v>
                </c:pt>
                <c:pt idx="7">
                  <c:v>永平寺町</c:v>
                </c:pt>
                <c:pt idx="8">
                  <c:v>芽室町</c:v>
                </c:pt>
                <c:pt idx="9">
                  <c:v>七ヶ浜町</c:v>
                </c:pt>
                <c:pt idx="10">
                  <c:v>陸前高田市</c:v>
                </c:pt>
                <c:pt idx="11">
                  <c:v>北中城村</c:v>
                </c:pt>
                <c:pt idx="12">
                  <c:v>御嵩町</c:v>
                </c:pt>
                <c:pt idx="13">
                  <c:v>新上五島町</c:v>
                </c:pt>
                <c:pt idx="14">
                  <c:v>小山町</c:v>
                </c:pt>
                <c:pt idx="15">
                  <c:v>まんのう町</c:v>
                </c:pt>
                <c:pt idx="16">
                  <c:v>みなかみ町</c:v>
                </c:pt>
                <c:pt idx="17">
                  <c:v>嵐山町</c:v>
                </c:pt>
                <c:pt idx="18">
                  <c:v>余市町</c:v>
                </c:pt>
                <c:pt idx="19">
                  <c:v>基山町</c:v>
                </c:pt>
                <c:pt idx="20">
                  <c:v>北広島町</c:v>
                </c:pt>
                <c:pt idx="21">
                  <c:v>森町</c:v>
                </c:pt>
                <c:pt idx="22">
                  <c:v>門川町</c:v>
                </c:pt>
                <c:pt idx="23">
                  <c:v>大井町</c:v>
                </c:pt>
                <c:pt idx="24">
                  <c:v>河北町</c:v>
                </c:pt>
                <c:pt idx="25">
                  <c:v>築上町</c:v>
                </c:pt>
                <c:pt idx="26">
                  <c:v>士別市</c:v>
                </c:pt>
                <c:pt idx="27">
                  <c:v>鳥羽市</c:v>
                </c:pt>
                <c:pt idx="28">
                  <c:v>中能登町</c:v>
                </c:pt>
              </c:strCache>
            </c:strRef>
          </c:cat>
          <c:val>
            <c:numRef>
              <c:f>再エネ比較シート!$BU$13:$BU$42</c:f>
              <c:numCache>
                <c:formatCode>#,##0_);[Red]\(#,##0\)</c:formatCode>
                <c:ptCount val="30"/>
                <c:pt idx="0">
                  <c:v>129966.18080760006</c:v>
                </c:pt>
                <c:pt idx="1">
                  <c:v>59151.705527999962</c:v>
                </c:pt>
                <c:pt idx="2">
                  <c:v>43997.196710399992</c:v>
                </c:pt>
                <c:pt idx="3">
                  <c:v>4574.9923439999993</c:v>
                </c:pt>
                <c:pt idx="4">
                  <c:v>16563.733854480004</c:v>
                </c:pt>
                <c:pt idx="5">
                  <c:v>54992.214</c:v>
                </c:pt>
                <c:pt idx="6">
                  <c:v>81907.826757840012</c:v>
                </c:pt>
                <c:pt idx="7">
                  <c:v>6398.2849031999986</c:v>
                </c:pt>
                <c:pt idx="8">
                  <c:v>33763.193637239994</c:v>
                </c:pt>
                <c:pt idx="9">
                  <c:v>7860.6291959999999</c:v>
                </c:pt>
                <c:pt idx="10">
                  <c:v>14957.932139999994</c:v>
                </c:pt>
                <c:pt idx="11">
                  <c:v>4726.5222983999984</c:v>
                </c:pt>
                <c:pt idx="12">
                  <c:v>25036.068612000003</c:v>
                </c:pt>
                <c:pt idx="13">
                  <c:v>42568.675916399996</c:v>
                </c:pt>
                <c:pt idx="14">
                  <c:v>33026.741760000012</c:v>
                </c:pt>
                <c:pt idx="15">
                  <c:v>77521.644151319982</c:v>
                </c:pt>
                <c:pt idx="16">
                  <c:v>185014.24497599999</c:v>
                </c:pt>
                <c:pt idx="17">
                  <c:v>27175.71</c:v>
                </c:pt>
                <c:pt idx="18">
                  <c:v>5873.2470586799991</c:v>
                </c:pt>
                <c:pt idx="19">
                  <c:v>13503.724678319999</c:v>
                </c:pt>
                <c:pt idx="20">
                  <c:v>119226.6073079999</c:v>
                </c:pt>
                <c:pt idx="21">
                  <c:v>18191.071187999998</c:v>
                </c:pt>
                <c:pt idx="22">
                  <c:v>71033.60674091999</c:v>
                </c:pt>
                <c:pt idx="23">
                  <c:v>24288.099515999998</c:v>
                </c:pt>
                <c:pt idx="24">
                  <c:v>3957.5095799999995</c:v>
                </c:pt>
                <c:pt idx="25">
                  <c:v>26228.62908240001</c:v>
                </c:pt>
                <c:pt idx="26">
                  <c:v>1246.6321836</c:v>
                </c:pt>
                <c:pt idx="27">
                  <c:v>107604.99562799984</c:v>
                </c:pt>
                <c:pt idx="28">
                  <c:v>27917.937091200012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①CO2排出量の現状把握!$AX$43:$AX$45</c:f>
              <c:numCache>
                <c:formatCode>0%</c:formatCode>
                <c:ptCount val="3"/>
                <c:pt idx="0">
                  <c:v>0.44203583680298503</c:v>
                </c:pt>
                <c:pt idx="1">
                  <c:v>0.21908607382322207</c:v>
                </c:pt>
                <c:pt idx="2">
                  <c:v>0.21615302639647532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①CO2排出量の現状把握!$AY$43:$AY$45</c:f>
              <c:numCache>
                <c:formatCode>0%</c:formatCode>
                <c:ptCount val="3"/>
                <c:pt idx="0">
                  <c:v>0.19220740382343474</c:v>
                </c:pt>
                <c:pt idx="1">
                  <c:v>0.22104596404795557</c:v>
                </c:pt>
                <c:pt idx="2">
                  <c:v>0.14503108398685238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①CO2排出量の現状把握!$AZ$43:$AZ$45</c:f>
              <c:numCache>
                <c:formatCode>0%</c:formatCode>
                <c:ptCount val="3"/>
                <c:pt idx="0">
                  <c:v>0.1618007278049024</c:v>
                </c:pt>
                <c:pt idx="1">
                  <c:v>0.17981599076293484</c:v>
                </c:pt>
                <c:pt idx="2">
                  <c:v>0.15950031241430992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①CO2排出量の現状把握!$BA$43:$BA$45</c:f>
              <c:numCache>
                <c:formatCode>0%</c:formatCode>
                <c:ptCount val="3"/>
                <c:pt idx="0">
                  <c:v>0.18830241870300451</c:v>
                </c:pt>
                <c:pt idx="1">
                  <c:v>0.35834037757973081</c:v>
                </c:pt>
                <c:pt idx="2">
                  <c:v>0.44956170332661216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長崎県</c:v>
                </c:pt>
                <c:pt idx="2">
                  <c:v>新上五島町</c:v>
                </c:pt>
              </c:strCache>
            </c:strRef>
          </c:cat>
          <c:val>
            <c:numRef>
              <c:f>①CO2排出量の現状把握!$BB$43:$BB$45</c:f>
              <c:numCache>
                <c:formatCode>0%</c:formatCode>
                <c:ptCount val="3"/>
                <c:pt idx="0">
                  <c:v>1.5653612865673284E-2</c:v>
                </c:pt>
                <c:pt idx="1">
                  <c:v>2.1711593786156863E-2</c:v>
                </c:pt>
                <c:pt idx="2">
                  <c:v>2.9753873875750216E-2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6846</c:v>
                </c:pt>
                <c:pt idx="1">
                  <c:v>6497</c:v>
                </c:pt>
                <c:pt idx="2">
                  <c:v>6497</c:v>
                </c:pt>
                <c:pt idx="3">
                  <c:v>6497</c:v>
                </c:pt>
                <c:pt idx="4">
                  <c:v>6497</c:v>
                </c:pt>
                <c:pt idx="5">
                  <c:v>6497</c:v>
                </c:pt>
                <c:pt idx="6">
                  <c:v>6026</c:v>
                </c:pt>
                <c:pt idx="7">
                  <c:v>6026</c:v>
                </c:pt>
                <c:pt idx="8">
                  <c:v>6026</c:v>
                </c:pt>
                <c:pt idx="9">
                  <c:v>6026</c:v>
                </c:pt>
                <c:pt idx="10">
                  <c:v>6026</c:v>
                </c:pt>
                <c:pt idx="11">
                  <c:v>6026</c:v>
                </c:pt>
                <c:pt idx="12">
                  <c:v>5343</c:v>
                </c:pt>
                <c:pt idx="13">
                  <c:v>5343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2.7526596031800006</c:v>
                </c:pt>
                <c:pt idx="1">
                  <c:v>2.6828288275600003</c:v>
                </c:pt>
                <c:pt idx="2">
                  <c:v>2.1352264203400004</c:v>
                </c:pt>
                <c:pt idx="3">
                  <c:v>3.1313013211200005</c:v>
                </c:pt>
                <c:pt idx="4">
                  <c:v>2.6900574870000002</c:v>
                </c:pt>
                <c:pt idx="5">
                  <c:v>2.6640850825600002</c:v>
                </c:pt>
                <c:pt idx="6">
                  <c:v>2.5018497980999999</c:v>
                </c:pt>
                <c:pt idx="7">
                  <c:v>3.2192713212800004</c:v>
                </c:pt>
                <c:pt idx="8">
                  <c:v>2.8058625000000008</c:v>
                </c:pt>
                <c:pt idx="9">
                  <c:v>3.08533437</c:v>
                </c:pt>
                <c:pt idx="10">
                  <c:v>2.7967441756800002</c:v>
                </c:pt>
                <c:pt idx="11">
                  <c:v>2.7865788878400011</c:v>
                </c:pt>
                <c:pt idx="12">
                  <c:v>3.0600656640000001</c:v>
                </c:pt>
                <c:pt idx="13">
                  <c:v>3.2840520192000011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4124283</c:v>
                </c:pt>
                <c:pt idx="1">
                  <c:v>3933449</c:v>
                </c:pt>
                <c:pt idx="2">
                  <c:v>3792880</c:v>
                </c:pt>
                <c:pt idx="3">
                  <c:v>4394214</c:v>
                </c:pt>
                <c:pt idx="4">
                  <c:v>4940150</c:v>
                </c:pt>
                <c:pt idx="5">
                  <c:v>4556583</c:v>
                </c:pt>
                <c:pt idx="6">
                  <c:v>3833877</c:v>
                </c:pt>
                <c:pt idx="7">
                  <c:v>4325979</c:v>
                </c:pt>
                <c:pt idx="8">
                  <c:v>4260278.5771899922</c:v>
                </c:pt>
                <c:pt idx="9">
                  <c:v>4356069.9999999991</c:v>
                </c:pt>
                <c:pt idx="10">
                  <c:v>3609811</c:v>
                </c:pt>
                <c:pt idx="11">
                  <c:v>3651750</c:v>
                </c:pt>
                <c:pt idx="12">
                  <c:v>3517887</c:v>
                </c:pt>
                <c:pt idx="13">
                  <c:v>3638755.9999999995</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23782</c:v>
                </c:pt>
                <c:pt idx="1">
                  <c:v>23271</c:v>
                </c:pt>
                <c:pt idx="2">
                  <c:v>22785</c:v>
                </c:pt>
                <c:pt idx="3">
                  <c:v>22347</c:v>
                </c:pt>
                <c:pt idx="4">
                  <c:v>21898</c:v>
                </c:pt>
                <c:pt idx="5">
                  <c:v>21609</c:v>
                </c:pt>
                <c:pt idx="6">
                  <c:v>21145</c:v>
                </c:pt>
                <c:pt idx="7">
                  <c:v>20562</c:v>
                </c:pt>
                <c:pt idx="8">
                  <c:v>20142</c:v>
                </c:pt>
                <c:pt idx="9">
                  <c:v>19720</c:v>
                </c:pt>
                <c:pt idx="10">
                  <c:v>19305</c:v>
                </c:pt>
                <c:pt idx="11">
                  <c:v>18838</c:v>
                </c:pt>
                <c:pt idx="12">
                  <c:v>18484</c:v>
                </c:pt>
                <c:pt idx="13">
                  <c:v>18035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新上五島町</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1642</v>
      </c>
      <c r="C23" s="6" t="s">
        <v>1328</v>
      </c>
      <c r="D23" s="6" t="s">
        <v>1329</v>
      </c>
      <c r="E23" s="1101" t="s">
        <v>1643</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1646</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1647</v>
      </c>
    </row>
    <row r="46" spans="2:5" ht="33.6" customHeight="1">
      <c r="B46" s="967" t="s">
        <v>1470</v>
      </c>
      <c r="C46" s="6" t="s">
        <v>8</v>
      </c>
      <c r="D46" s="7" t="s">
        <v>9</v>
      </c>
      <c r="E46" s="1102" t="s">
        <v>1648</v>
      </c>
    </row>
    <row r="47" spans="2:5" ht="21.95" customHeight="1">
      <c r="B47" s="438" t="s">
        <v>1613</v>
      </c>
      <c r="C47" s="442"/>
      <c r="D47" s="440"/>
      <c r="E47" s="441"/>
    </row>
    <row r="48" spans="2:5" ht="33.6" customHeight="1">
      <c r="B48" s="967" t="s">
        <v>1471</v>
      </c>
      <c r="C48" s="6" t="s">
        <v>14</v>
      </c>
      <c r="D48" s="6" t="s">
        <v>9</v>
      </c>
      <c r="E48" s="1102" t="s">
        <v>1649</v>
      </c>
    </row>
    <row r="49" spans="2:5" ht="33.6" customHeight="1">
      <c r="B49" s="967" t="s">
        <v>1472</v>
      </c>
      <c r="C49" s="6" t="s">
        <v>14</v>
      </c>
      <c r="D49" s="6" t="s">
        <v>9</v>
      </c>
      <c r="E49" s="1102" t="s">
        <v>1650</v>
      </c>
    </row>
    <row r="50" spans="2:5" ht="21.6" customHeight="1">
      <c r="B50" s="438" t="s">
        <v>1477</v>
      </c>
      <c r="C50" s="439"/>
      <c r="D50" s="440"/>
      <c r="E50" s="441"/>
    </row>
    <row r="51" spans="2:5" ht="21" customHeight="1">
      <c r="B51" s="967" t="s">
        <v>1473</v>
      </c>
      <c r="C51" s="6" t="s">
        <v>12</v>
      </c>
      <c r="D51" s="6" t="s">
        <v>1401</v>
      </c>
      <c r="E51" s="968" t="s">
        <v>1651</v>
      </c>
    </row>
    <row r="52" spans="2:5" ht="21" customHeight="1">
      <c r="B52" s="967" t="s">
        <v>1474</v>
      </c>
      <c r="C52" s="6" t="s">
        <v>12</v>
      </c>
      <c r="D52" s="6" t="s">
        <v>1401</v>
      </c>
      <c r="E52" s="968" t="s">
        <v>1652</v>
      </c>
    </row>
    <row r="53" spans="2:5" ht="21" customHeight="1">
      <c r="B53" s="969" t="s">
        <v>1475</v>
      </c>
      <c r="C53" s="970" t="s">
        <v>8</v>
      </c>
      <c r="D53" s="970" t="s">
        <v>1401</v>
      </c>
      <c r="E53" s="971" t="s">
        <v>1653</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1654</v>
      </c>
    </row>
    <row r="58" spans="2:5" ht="21.95" customHeight="1">
      <c r="B58" s="967" t="s">
        <v>1479</v>
      </c>
      <c r="C58" s="6" t="s">
        <v>13</v>
      </c>
      <c r="D58" s="7" t="s">
        <v>1409</v>
      </c>
      <c r="E58" s="1102" t="s">
        <v>1655</v>
      </c>
    </row>
    <row r="59" spans="2:5" ht="33.6" customHeight="1">
      <c r="B59" s="979" t="s">
        <v>1612</v>
      </c>
      <c r="C59" s="8" t="s">
        <v>13</v>
      </c>
      <c r="D59" s="7" t="s">
        <v>1409</v>
      </c>
      <c r="E59" s="1103" t="s">
        <v>1656</v>
      </c>
    </row>
    <row r="60" spans="2:5" ht="51" customHeight="1">
      <c r="B60" s="980" t="s">
        <v>1629</v>
      </c>
      <c r="C60" s="494" t="s">
        <v>14</v>
      </c>
      <c r="D60" s="7" t="s">
        <v>1409</v>
      </c>
      <c r="E60" s="977" t="s">
        <v>1657</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1687</v>
      </c>
      <c r="B9" s="80">
        <v>256</v>
      </c>
      <c r="C9" s="80">
        <v>1</v>
      </c>
      <c r="D9" s="80">
        <v>16</v>
      </c>
      <c r="E9" s="80">
        <v>1990</v>
      </c>
      <c r="F9" s="80" t="s">
        <v>562</v>
      </c>
      <c r="G9" s="80" t="s">
        <v>1688</v>
      </c>
      <c r="H9" s="80" t="s">
        <v>1689</v>
      </c>
      <c r="I9" s="177"/>
      <c r="J9" s="81">
        <v>149.52798262548794</v>
      </c>
      <c r="K9" s="81">
        <v>4.3711662518967982</v>
      </c>
      <c r="L9" s="81">
        <v>3.0258853109359256</v>
      </c>
      <c r="M9" s="81">
        <v>9.8148083039832112</v>
      </c>
      <c r="N9" s="81">
        <v>16.957563334739021</v>
      </c>
      <c r="O9" s="81">
        <v>19.051245367501313</v>
      </c>
      <c r="P9" s="81">
        <v>24.669383576049466</v>
      </c>
      <c r="Q9" s="81">
        <v>1.5657831683085084</v>
      </c>
      <c r="R9" s="81">
        <v>0</v>
      </c>
      <c r="S9" s="81">
        <v>1.6106764755573106</v>
      </c>
      <c r="T9" s="82"/>
      <c r="U9" s="81">
        <v>3951955</v>
      </c>
      <c r="V9" s="81">
        <v>1062</v>
      </c>
      <c r="W9" s="81">
        <v>28</v>
      </c>
      <c r="X9" s="81">
        <v>3522</v>
      </c>
      <c r="Y9" s="81">
        <v>7435</v>
      </c>
      <c r="Z9" s="81">
        <v>7836</v>
      </c>
      <c r="AA9" s="81">
        <v>5990</v>
      </c>
      <c r="AB9" s="81">
        <v>25423</v>
      </c>
      <c r="AC9" s="81">
        <v>0</v>
      </c>
      <c r="AD9" s="81">
        <v>1.6106764755573106</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1690</v>
      </c>
      <c r="B10" s="80">
        <v>257</v>
      </c>
      <c r="C10" s="80">
        <v>2</v>
      </c>
      <c r="D10" s="80">
        <v>16</v>
      </c>
      <c r="E10" s="80">
        <v>2005</v>
      </c>
      <c r="F10" s="80" t="s">
        <v>565</v>
      </c>
      <c r="G10" s="80" t="s">
        <v>1688</v>
      </c>
      <c r="H10" s="80" t="s">
        <v>1689</v>
      </c>
      <c r="I10" s="177"/>
      <c r="J10" s="81">
        <v>209.21094745813011</v>
      </c>
      <c r="K10" s="81">
        <v>1.576968327547196</v>
      </c>
      <c r="L10" s="81">
        <v>4.1566409529248363</v>
      </c>
      <c r="M10" s="81">
        <v>14.754270760609939</v>
      </c>
      <c r="N10" s="81">
        <v>23.569397433848536</v>
      </c>
      <c r="O10" s="81">
        <v>27.197317700358056</v>
      </c>
      <c r="P10" s="81">
        <v>26.953636403063424</v>
      </c>
      <c r="Q10" s="81">
        <v>1.3796079393586229</v>
      </c>
      <c r="R10" s="81">
        <v>0</v>
      </c>
      <c r="S10" s="81">
        <v>0</v>
      </c>
      <c r="T10" s="82"/>
      <c r="U10" s="81">
        <v>8070043</v>
      </c>
      <c r="V10" s="81">
        <v>759</v>
      </c>
      <c r="W10" s="81">
        <v>58</v>
      </c>
      <c r="X10" s="81">
        <v>3273</v>
      </c>
      <c r="Y10" s="81">
        <v>8569</v>
      </c>
      <c r="Z10" s="81">
        <v>12945</v>
      </c>
      <c r="AA10" s="81">
        <v>5360</v>
      </c>
      <c r="AB10" s="81">
        <v>23417</v>
      </c>
      <c r="AC10" s="81">
        <v>0</v>
      </c>
      <c r="AD10" s="81">
        <v>0</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1691</v>
      </c>
      <c r="B11" s="80">
        <v>258</v>
      </c>
      <c r="C11" s="80">
        <v>3</v>
      </c>
      <c r="D11" s="80">
        <v>16</v>
      </c>
      <c r="E11" s="80">
        <v>2006</v>
      </c>
      <c r="F11" s="80" t="s">
        <v>566</v>
      </c>
      <c r="G11" s="80" t="s">
        <v>1688</v>
      </c>
      <c r="H11" s="80" t="s">
        <v>1689</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1692</v>
      </c>
      <c r="B12" s="80">
        <v>259</v>
      </c>
      <c r="C12" s="80">
        <v>4</v>
      </c>
      <c r="D12" s="80">
        <v>16</v>
      </c>
      <c r="E12" s="80">
        <v>2007</v>
      </c>
      <c r="F12" s="80" t="s">
        <v>567</v>
      </c>
      <c r="G12" s="80" t="s">
        <v>1688</v>
      </c>
      <c r="H12" s="80" t="s">
        <v>1689</v>
      </c>
      <c r="I12" s="177"/>
      <c r="J12" s="81">
        <v>156.93269491200289</v>
      </c>
      <c r="K12" s="81">
        <v>1.6311470003317441</v>
      </c>
      <c r="L12" s="81">
        <v>3.6265512729133249</v>
      </c>
      <c r="M12" s="81">
        <v>16.681119048299649</v>
      </c>
      <c r="N12" s="81">
        <v>23.252258299113798</v>
      </c>
      <c r="O12" s="81">
        <v>26.031178241404778</v>
      </c>
      <c r="P12" s="81">
        <v>27.273824032881159</v>
      </c>
      <c r="Q12" s="81">
        <v>1.4228658850713563</v>
      </c>
      <c r="R12" s="81">
        <v>0</v>
      </c>
      <c r="S12" s="81">
        <v>0</v>
      </c>
      <c r="T12" s="82"/>
      <c r="U12" s="81">
        <v>6704629</v>
      </c>
      <c r="V12" s="81">
        <v>730</v>
      </c>
      <c r="W12" s="81">
        <v>51</v>
      </c>
      <c r="X12" s="81">
        <v>4408</v>
      </c>
      <c r="Y12" s="81">
        <v>8563</v>
      </c>
      <c r="Z12" s="81">
        <v>12880</v>
      </c>
      <c r="AA12" s="81">
        <v>5341</v>
      </c>
      <c r="AB12" s="81">
        <v>22874</v>
      </c>
      <c r="AC12" s="81">
        <v>0</v>
      </c>
      <c r="AD12" s="81">
        <v>0</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1693</v>
      </c>
      <c r="B13" s="80">
        <v>260</v>
      </c>
      <c r="C13" s="80">
        <v>5</v>
      </c>
      <c r="D13" s="80">
        <v>16</v>
      </c>
      <c r="E13" s="80">
        <v>2008</v>
      </c>
      <c r="F13" s="80" t="s">
        <v>84</v>
      </c>
      <c r="G13" s="80" t="s">
        <v>1688</v>
      </c>
      <c r="H13" s="80" t="s">
        <v>1689</v>
      </c>
      <c r="I13" s="177"/>
      <c r="J13" s="81">
        <v>161.37062844183328</v>
      </c>
      <c r="K13" s="81">
        <v>1.2739581134021136</v>
      </c>
      <c r="L13" s="81">
        <v>3.148905074510179</v>
      </c>
      <c r="M13" s="81">
        <v>17.456652318719787</v>
      </c>
      <c r="N13" s="81">
        <v>21.584241386637554</v>
      </c>
      <c r="O13" s="81">
        <v>25.242230779745455</v>
      </c>
      <c r="P13" s="81">
        <v>26.936700565529382</v>
      </c>
      <c r="Q13" s="81">
        <v>1.3766075307211134</v>
      </c>
      <c r="R13" s="81">
        <v>0</v>
      </c>
      <c r="S13" s="81">
        <v>0</v>
      </c>
      <c r="T13" s="82"/>
      <c r="U13" s="81">
        <v>7121336</v>
      </c>
      <c r="V13" s="81">
        <v>730</v>
      </c>
      <c r="W13" s="81">
        <v>51</v>
      </c>
      <c r="X13" s="81">
        <v>4408</v>
      </c>
      <c r="Y13" s="81">
        <v>8492</v>
      </c>
      <c r="Z13" s="81">
        <v>12928</v>
      </c>
      <c r="AA13" s="81">
        <v>5281</v>
      </c>
      <c r="AB13" s="81">
        <v>22494</v>
      </c>
      <c r="AC13" s="81">
        <v>0</v>
      </c>
      <c r="AD13" s="81">
        <v>0</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1694</v>
      </c>
      <c r="B14" s="80">
        <v>261</v>
      </c>
      <c r="C14" s="80">
        <v>6</v>
      </c>
      <c r="D14" s="80">
        <v>16</v>
      </c>
      <c r="E14" s="80">
        <v>2009</v>
      </c>
      <c r="F14" s="80" t="s">
        <v>85</v>
      </c>
      <c r="G14" s="80" t="s">
        <v>1688</v>
      </c>
      <c r="H14" s="80" t="s">
        <v>1689</v>
      </c>
      <c r="I14" s="177"/>
      <c r="J14" s="81">
        <v>106.36494515440921</v>
      </c>
      <c r="K14" s="81">
        <v>1.0960362235824905</v>
      </c>
      <c r="L14" s="81">
        <v>6.8298978707800275</v>
      </c>
      <c r="M14" s="81">
        <v>16.753500405147385</v>
      </c>
      <c r="N14" s="81">
        <v>20.960705977638089</v>
      </c>
      <c r="O14" s="81">
        <v>25.638721656989404</v>
      </c>
      <c r="P14" s="81">
        <v>26.004903301435544</v>
      </c>
      <c r="Q14" s="81">
        <v>1.2988842894145434</v>
      </c>
      <c r="R14" s="81">
        <v>0</v>
      </c>
      <c r="S14" s="81">
        <v>0</v>
      </c>
      <c r="T14" s="82"/>
      <c r="U14" s="81">
        <v>4803588</v>
      </c>
      <c r="V14" s="81">
        <v>790</v>
      </c>
      <c r="W14" s="81">
        <v>161</v>
      </c>
      <c r="X14" s="81">
        <v>4461</v>
      </c>
      <c r="Y14" s="81">
        <v>8478</v>
      </c>
      <c r="Z14" s="81">
        <v>12961</v>
      </c>
      <c r="AA14" s="81">
        <v>5234</v>
      </c>
      <c r="AB14" s="81">
        <v>22280</v>
      </c>
      <c r="AC14" s="81">
        <v>0</v>
      </c>
      <c r="AD14" s="81">
        <v>0</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6.54</v>
      </c>
      <c r="BJ14" s="81">
        <v>0</v>
      </c>
      <c r="BK14" s="81">
        <v>0</v>
      </c>
      <c r="BL14" s="81">
        <v>0</v>
      </c>
      <c r="BM14" s="82"/>
      <c r="BN14" s="81">
        <v>0</v>
      </c>
      <c r="BO14" s="81">
        <v>0</v>
      </c>
      <c r="BP14" s="81">
        <v>1</v>
      </c>
      <c r="BQ14" s="81">
        <v>0</v>
      </c>
      <c r="BR14" s="81">
        <v>0</v>
      </c>
      <c r="BS14" s="81">
        <v>0</v>
      </c>
      <c r="BT14"/>
      <c r="BU14" s="80"/>
      <c r="BV14" s="80"/>
      <c r="BW14" s="80"/>
      <c r="BX14" s="80"/>
      <c r="BY14" s="80"/>
      <c r="BZ14" s="80"/>
      <c r="CA14" s="80"/>
      <c r="CB14" s="80"/>
      <c r="CC14" s="80"/>
    </row>
    <row r="15" spans="1:81">
      <c r="A15" s="80" t="s">
        <v>1695</v>
      </c>
      <c r="B15" s="80">
        <v>262</v>
      </c>
      <c r="C15" s="80">
        <v>7</v>
      </c>
      <c r="D15" s="80">
        <v>16</v>
      </c>
      <c r="E15" s="80">
        <v>2010</v>
      </c>
      <c r="F15" s="80" t="s">
        <v>86</v>
      </c>
      <c r="G15" s="80" t="s">
        <v>1688</v>
      </c>
      <c r="H15" s="80" t="s">
        <v>1689</v>
      </c>
      <c r="I15" s="177"/>
      <c r="J15" s="81">
        <v>180.7763822921651</v>
      </c>
      <c r="K15" s="81">
        <v>1.2281138411968908</v>
      </c>
      <c r="L15" s="81">
        <v>6.453594093361839</v>
      </c>
      <c r="M15" s="81">
        <v>17.6218444272174</v>
      </c>
      <c r="N15" s="81">
        <v>21.261805043866872</v>
      </c>
      <c r="O15" s="81">
        <v>25.732786087891249</v>
      </c>
      <c r="P15" s="81">
        <v>26.309180159526775</v>
      </c>
      <c r="Q15" s="81">
        <v>1.3335190343374643</v>
      </c>
      <c r="R15" s="81">
        <v>0</v>
      </c>
      <c r="S15" s="81">
        <v>0</v>
      </c>
      <c r="T15" s="82"/>
      <c r="U15" s="81">
        <v>7536605</v>
      </c>
      <c r="V15" s="81">
        <v>790</v>
      </c>
      <c r="W15" s="81">
        <v>161</v>
      </c>
      <c r="X15" s="81">
        <v>4461</v>
      </c>
      <c r="Y15" s="81">
        <v>8482</v>
      </c>
      <c r="Z15" s="81">
        <v>13069</v>
      </c>
      <c r="AA15" s="81">
        <v>5163</v>
      </c>
      <c r="AB15" s="81">
        <v>21918</v>
      </c>
      <c r="AC15" s="81">
        <v>0</v>
      </c>
      <c r="AD15" s="81">
        <v>0</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8.4700000000000006</v>
      </c>
      <c r="BJ15" s="81">
        <v>0</v>
      </c>
      <c r="BK15" s="81">
        <v>0</v>
      </c>
      <c r="BL15" s="81">
        <v>0</v>
      </c>
      <c r="BM15" s="82"/>
      <c r="BN15" s="81">
        <v>0</v>
      </c>
      <c r="BO15" s="81">
        <v>0</v>
      </c>
      <c r="BP15" s="81">
        <v>1</v>
      </c>
      <c r="BQ15" s="81">
        <v>0</v>
      </c>
      <c r="BR15" s="81">
        <v>0</v>
      </c>
      <c r="BS15" s="81">
        <v>0</v>
      </c>
      <c r="BT15"/>
      <c r="BU15" s="80">
        <v>8.4700000000000006</v>
      </c>
      <c r="BV15" s="80">
        <v>0</v>
      </c>
      <c r="BW15" s="80">
        <v>0</v>
      </c>
      <c r="BX15" s="80">
        <v>0</v>
      </c>
      <c r="BY15" s="80">
        <v>0</v>
      </c>
      <c r="BZ15" s="80">
        <v>0</v>
      </c>
      <c r="CA15" s="80">
        <v>0</v>
      </c>
      <c r="CB15" s="80">
        <v>0</v>
      </c>
      <c r="CC15" s="80">
        <v>0</v>
      </c>
    </row>
    <row r="16" spans="1:81">
      <c r="A16" s="80" t="s">
        <v>1696</v>
      </c>
      <c r="B16" s="80">
        <v>263</v>
      </c>
      <c r="C16" s="80">
        <v>8</v>
      </c>
      <c r="D16" s="80">
        <v>16</v>
      </c>
      <c r="E16" s="80">
        <v>2011</v>
      </c>
      <c r="F16" s="80" t="s">
        <v>87</v>
      </c>
      <c r="G16" s="80" t="s">
        <v>1688</v>
      </c>
      <c r="H16" s="80" t="s">
        <v>1689</v>
      </c>
      <c r="I16" s="177"/>
      <c r="J16" s="81">
        <v>256.8667002929721</v>
      </c>
      <c r="K16" s="81">
        <v>1.990800454823797</v>
      </c>
      <c r="L16" s="81">
        <v>7.2574718631418609</v>
      </c>
      <c r="M16" s="81">
        <v>21.324397240571464</v>
      </c>
      <c r="N16" s="81">
        <v>25.930530333319052</v>
      </c>
      <c r="O16" s="81">
        <v>25.255004805013655</v>
      </c>
      <c r="P16" s="81">
        <v>25.148060931029967</v>
      </c>
      <c r="Q16" s="81">
        <v>1.5220974907592362</v>
      </c>
      <c r="R16" s="81">
        <v>0</v>
      </c>
      <c r="S16" s="81">
        <v>0</v>
      </c>
      <c r="T16" s="82"/>
      <c r="U16" s="81">
        <v>10112036</v>
      </c>
      <c r="V16" s="81">
        <v>790</v>
      </c>
      <c r="W16" s="81">
        <v>161</v>
      </c>
      <c r="X16" s="81">
        <v>4461</v>
      </c>
      <c r="Y16" s="81">
        <v>8478</v>
      </c>
      <c r="Z16" s="81">
        <v>13105</v>
      </c>
      <c r="AA16" s="81">
        <v>5082</v>
      </c>
      <c r="AB16" s="81">
        <v>21689</v>
      </c>
      <c r="AC16" s="81">
        <v>0</v>
      </c>
      <c r="AD16" s="81">
        <v>0</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10.102</v>
      </c>
      <c r="BJ16" s="81">
        <v>0</v>
      </c>
      <c r="BK16" s="81">
        <v>0</v>
      </c>
      <c r="BL16" s="81">
        <v>0</v>
      </c>
      <c r="BM16" s="82"/>
      <c r="BN16" s="81">
        <v>0</v>
      </c>
      <c r="BO16" s="81">
        <v>0</v>
      </c>
      <c r="BP16" s="81">
        <v>1</v>
      </c>
      <c r="BQ16" s="81">
        <v>0</v>
      </c>
      <c r="BR16" s="81">
        <v>0</v>
      </c>
      <c r="BS16" s="81">
        <v>0</v>
      </c>
      <c r="BT16"/>
      <c r="BU16" s="80">
        <v>10.102</v>
      </c>
      <c r="BV16" s="80">
        <v>0</v>
      </c>
      <c r="BW16" s="80">
        <v>0</v>
      </c>
      <c r="BX16" s="80">
        <v>0</v>
      </c>
      <c r="BY16" s="80">
        <v>0</v>
      </c>
      <c r="BZ16" s="80">
        <v>0</v>
      </c>
      <c r="CA16" s="80">
        <v>0</v>
      </c>
      <c r="CB16" s="80">
        <v>0</v>
      </c>
      <c r="CC16" s="80">
        <v>0</v>
      </c>
    </row>
    <row r="17" spans="1:81">
      <c r="A17" s="80" t="s">
        <v>1697</v>
      </c>
      <c r="B17" s="80">
        <v>264</v>
      </c>
      <c r="C17" s="80">
        <v>9</v>
      </c>
      <c r="D17" s="80">
        <v>16</v>
      </c>
      <c r="E17" s="80">
        <v>2012</v>
      </c>
      <c r="F17" s="80" t="s">
        <v>88</v>
      </c>
      <c r="G17" s="80" t="s">
        <v>1688</v>
      </c>
      <c r="H17" s="80" t="s">
        <v>1689</v>
      </c>
      <c r="I17" s="177"/>
      <c r="J17" s="81">
        <v>252.39813328813412</v>
      </c>
      <c r="K17" s="81">
        <v>1.8597073988383741</v>
      </c>
      <c r="L17" s="81">
        <v>7.4284157427301798</v>
      </c>
      <c r="M17" s="81">
        <v>23.657079077210341</v>
      </c>
      <c r="N17" s="81">
        <v>30.159066761327281</v>
      </c>
      <c r="O17" s="81">
        <v>25.270408118142399</v>
      </c>
      <c r="P17" s="81">
        <v>25.107009306198858</v>
      </c>
      <c r="Q17" s="81">
        <v>1.6361094712023927</v>
      </c>
      <c r="R17" s="81">
        <v>0</v>
      </c>
      <c r="S17" s="81">
        <v>0</v>
      </c>
      <c r="T17" s="82"/>
      <c r="U17" s="81">
        <v>9558551</v>
      </c>
      <c r="V17" s="81">
        <v>790</v>
      </c>
      <c r="W17" s="81">
        <v>161</v>
      </c>
      <c r="X17" s="81">
        <v>4461</v>
      </c>
      <c r="Y17" s="81">
        <v>8531</v>
      </c>
      <c r="Z17" s="81">
        <v>13217</v>
      </c>
      <c r="AA17" s="81">
        <v>5045</v>
      </c>
      <c r="AB17" s="81">
        <v>21458</v>
      </c>
      <c r="AC17" s="81">
        <v>0</v>
      </c>
      <c r="AD17" s="81">
        <v>0</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11.478</v>
      </c>
      <c r="BJ17" s="81">
        <v>0</v>
      </c>
      <c r="BK17" s="81">
        <v>0</v>
      </c>
      <c r="BL17" s="81">
        <v>0</v>
      </c>
      <c r="BM17" s="82"/>
      <c r="BN17" s="81">
        <v>0</v>
      </c>
      <c r="BO17" s="81">
        <v>0</v>
      </c>
      <c r="BP17" s="81">
        <v>1</v>
      </c>
      <c r="BQ17" s="81">
        <v>0</v>
      </c>
      <c r="BR17" s="81">
        <v>0</v>
      </c>
      <c r="BS17" s="81">
        <v>0</v>
      </c>
      <c r="BT17"/>
      <c r="BU17" s="80">
        <v>11.478</v>
      </c>
      <c r="BV17" s="80">
        <v>0</v>
      </c>
      <c r="BW17" s="80">
        <v>0</v>
      </c>
      <c r="BX17" s="80">
        <v>0</v>
      </c>
      <c r="BY17" s="80">
        <v>0</v>
      </c>
      <c r="BZ17" s="80">
        <v>0</v>
      </c>
      <c r="CA17" s="80">
        <v>0</v>
      </c>
      <c r="CB17" s="80">
        <v>0</v>
      </c>
      <c r="CC17" s="80">
        <v>0</v>
      </c>
    </row>
    <row r="18" spans="1:81">
      <c r="A18" s="80" t="s">
        <v>1698</v>
      </c>
      <c r="B18" s="80">
        <v>265</v>
      </c>
      <c r="C18" s="80">
        <v>10</v>
      </c>
      <c r="D18" s="80">
        <v>16</v>
      </c>
      <c r="E18" s="80">
        <v>2013</v>
      </c>
      <c r="F18" s="80" t="s">
        <v>89</v>
      </c>
      <c r="G18" s="80" t="s">
        <v>1688</v>
      </c>
      <c r="H18" s="80" t="s">
        <v>1689</v>
      </c>
      <c r="I18" s="177"/>
      <c r="J18" s="81">
        <v>252.80448791943402</v>
      </c>
      <c r="K18" s="81">
        <v>1.5488118366629398</v>
      </c>
      <c r="L18" s="81">
        <v>7.1386480124447118</v>
      </c>
      <c r="M18" s="81">
        <v>23.438166812197363</v>
      </c>
      <c r="N18" s="81">
        <v>28.716423354333493</v>
      </c>
      <c r="O18" s="81">
        <v>24.393510568202448</v>
      </c>
      <c r="P18" s="81">
        <v>24.946846268622057</v>
      </c>
      <c r="Q18" s="81">
        <v>1.6421177454113047</v>
      </c>
      <c r="R18" s="81">
        <v>0</v>
      </c>
      <c r="S18" s="81">
        <v>0</v>
      </c>
      <c r="T18" s="82"/>
      <c r="U18" s="81">
        <v>9616477</v>
      </c>
      <c r="V18" s="81">
        <v>790</v>
      </c>
      <c r="W18" s="81">
        <v>161</v>
      </c>
      <c r="X18" s="81">
        <v>4461</v>
      </c>
      <c r="Y18" s="81">
        <v>8524</v>
      </c>
      <c r="Z18" s="81">
        <v>13328</v>
      </c>
      <c r="AA18" s="81">
        <v>4994</v>
      </c>
      <c r="AB18" s="81">
        <v>21228</v>
      </c>
      <c r="AC18" s="81">
        <v>0</v>
      </c>
      <c r="AD18" s="81">
        <v>0</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15.952999999999999</v>
      </c>
      <c r="BJ18" s="81">
        <v>0</v>
      </c>
      <c r="BK18" s="81">
        <v>0</v>
      </c>
      <c r="BL18" s="81">
        <v>0</v>
      </c>
      <c r="BM18" s="82"/>
      <c r="BN18" s="81">
        <v>0</v>
      </c>
      <c r="BO18" s="81">
        <v>0</v>
      </c>
      <c r="BP18" s="81">
        <v>2</v>
      </c>
      <c r="BQ18" s="81">
        <v>0</v>
      </c>
      <c r="BR18" s="81">
        <v>0</v>
      </c>
      <c r="BS18" s="81">
        <v>0</v>
      </c>
      <c r="BT18"/>
      <c r="BU18" s="80">
        <v>15.952999999999999</v>
      </c>
      <c r="BV18" s="80">
        <v>0</v>
      </c>
      <c r="BW18" s="80">
        <v>0</v>
      </c>
      <c r="BX18" s="80">
        <v>0</v>
      </c>
      <c r="BY18" s="80">
        <v>0</v>
      </c>
      <c r="BZ18" s="80">
        <v>0</v>
      </c>
      <c r="CA18" s="80">
        <v>0</v>
      </c>
      <c r="CB18" s="80">
        <v>0</v>
      </c>
      <c r="CC18" s="80">
        <v>0</v>
      </c>
    </row>
    <row r="19" spans="1:81">
      <c r="A19" s="80" t="s">
        <v>1699</v>
      </c>
      <c r="B19" s="80">
        <v>266</v>
      </c>
      <c r="C19" s="80">
        <v>11</v>
      </c>
      <c r="D19" s="80">
        <v>16</v>
      </c>
      <c r="E19" s="80">
        <v>2014</v>
      </c>
      <c r="F19" s="80" t="s">
        <v>90</v>
      </c>
      <c r="G19" s="80" t="s">
        <v>1688</v>
      </c>
      <c r="H19" s="80" t="s">
        <v>1689</v>
      </c>
      <c r="I19" s="177"/>
      <c r="J19" s="81">
        <v>254.90272825005084</v>
      </c>
      <c r="K19" s="81">
        <v>1.546592984992218</v>
      </c>
      <c r="L19" s="81">
        <v>7.1474186312445163</v>
      </c>
      <c r="M19" s="81">
        <v>23.733891616913578</v>
      </c>
      <c r="N19" s="81">
        <v>25.265130288110541</v>
      </c>
      <c r="O19" s="81">
        <v>23.343547662242624</v>
      </c>
      <c r="P19" s="81">
        <v>24.624675883217158</v>
      </c>
      <c r="Q19" s="81">
        <v>1.5595063497386459</v>
      </c>
      <c r="R19" s="81">
        <v>0</v>
      </c>
      <c r="S19" s="81">
        <v>0</v>
      </c>
      <c r="T19" s="82"/>
      <c r="U19" s="81">
        <v>9891640</v>
      </c>
      <c r="V19" s="81">
        <v>605</v>
      </c>
      <c r="W19" s="81">
        <v>164</v>
      </c>
      <c r="X19" s="81">
        <v>4618</v>
      </c>
      <c r="Y19" s="81">
        <v>8577</v>
      </c>
      <c r="Z19" s="81">
        <v>13433</v>
      </c>
      <c r="AA19" s="81">
        <v>4904</v>
      </c>
      <c r="AB19" s="81">
        <v>21012</v>
      </c>
      <c r="AC19" s="81">
        <v>0</v>
      </c>
      <c r="AD19" s="81">
        <v>0</v>
      </c>
      <c r="AE19" s="82"/>
      <c r="AF19" s="81">
        <v>127310076.39584291</v>
      </c>
      <c r="AG19" s="81">
        <v>1284920.2428746165</v>
      </c>
      <c r="AH19" s="81">
        <v>1555395.7536320866</v>
      </c>
      <c r="AI19" s="81">
        <v>29279054.95613971</v>
      </c>
      <c r="AJ19" s="81">
        <v>34365226.972012289</v>
      </c>
      <c r="AK19" s="81">
        <v>0</v>
      </c>
      <c r="AL19" s="81">
        <v>0</v>
      </c>
      <c r="AM19" s="81">
        <v>2884633.613167102</v>
      </c>
      <c r="AN19" s="81">
        <v>0</v>
      </c>
      <c r="AO19" s="81">
        <v>0</v>
      </c>
      <c r="AP19" s="82"/>
      <c r="AQ19" s="81">
        <v>621</v>
      </c>
      <c r="AR19" s="81">
        <v>178</v>
      </c>
      <c r="AS19" s="81">
        <v>0</v>
      </c>
      <c r="AT19" s="81">
        <v>0</v>
      </c>
      <c r="AU19" s="81">
        <v>0</v>
      </c>
      <c r="AV19" s="81">
        <v>0</v>
      </c>
      <c r="AW19" s="81" t="s">
        <v>564</v>
      </c>
      <c r="AX19" s="82"/>
      <c r="AY19" s="81">
        <v>2704.29</v>
      </c>
      <c r="AZ19" s="81">
        <v>13898</v>
      </c>
      <c r="BA19" s="81">
        <v>0</v>
      </c>
      <c r="BB19" s="81">
        <v>0</v>
      </c>
      <c r="BC19" s="81">
        <v>0</v>
      </c>
      <c r="BD19" s="81">
        <v>0</v>
      </c>
      <c r="BE19" s="81" t="s">
        <v>564</v>
      </c>
      <c r="BF19" s="82"/>
      <c r="BG19" s="81">
        <v>0</v>
      </c>
      <c r="BH19" s="81">
        <v>0</v>
      </c>
      <c r="BI19" s="81">
        <v>11.677</v>
      </c>
      <c r="BJ19" s="81">
        <v>0</v>
      </c>
      <c r="BK19" s="81">
        <v>0</v>
      </c>
      <c r="BL19" s="81">
        <v>0</v>
      </c>
      <c r="BM19" s="82"/>
      <c r="BN19" s="81">
        <v>0</v>
      </c>
      <c r="BO19" s="81">
        <v>0</v>
      </c>
      <c r="BP19" s="81">
        <v>1</v>
      </c>
      <c r="BQ19" s="81">
        <v>0</v>
      </c>
      <c r="BR19" s="81">
        <v>0</v>
      </c>
      <c r="BS19" s="81">
        <v>0</v>
      </c>
      <c r="BT19"/>
      <c r="BU19" s="80">
        <v>11.677</v>
      </c>
      <c r="BV19" s="80">
        <v>0</v>
      </c>
      <c r="BW19" s="80">
        <v>0</v>
      </c>
      <c r="BX19" s="80">
        <v>0</v>
      </c>
      <c r="BY19" s="80">
        <v>0</v>
      </c>
      <c r="BZ19" s="80">
        <v>0</v>
      </c>
      <c r="CA19" s="80">
        <v>0</v>
      </c>
      <c r="CB19" s="80">
        <v>0</v>
      </c>
      <c r="CC19" s="80">
        <v>0</v>
      </c>
    </row>
    <row r="20" spans="1:81">
      <c r="A20" s="80" t="s">
        <v>1700</v>
      </c>
      <c r="B20" s="80">
        <v>267</v>
      </c>
      <c r="C20" s="80">
        <v>12</v>
      </c>
      <c r="D20" s="80">
        <v>16</v>
      </c>
      <c r="E20" s="80">
        <v>2015</v>
      </c>
      <c r="F20" s="80" t="s">
        <v>91</v>
      </c>
      <c r="G20" s="80" t="s">
        <v>1688</v>
      </c>
      <c r="H20" s="80" t="s">
        <v>1689</v>
      </c>
      <c r="I20" s="177"/>
      <c r="J20" s="81">
        <v>175.66112573186112</v>
      </c>
      <c r="K20" s="81">
        <v>1.3886599352449103</v>
      </c>
      <c r="L20" s="81">
        <v>7.1490456158009623</v>
      </c>
      <c r="M20" s="81">
        <v>22.713725693010506</v>
      </c>
      <c r="N20" s="81">
        <v>22.514412021742945</v>
      </c>
      <c r="O20" s="81">
        <v>23.1741414168741</v>
      </c>
      <c r="P20" s="81">
        <v>24.317406759305392</v>
      </c>
      <c r="Q20" s="81">
        <v>1.5101133881181983</v>
      </c>
      <c r="R20" s="81">
        <v>0</v>
      </c>
      <c r="S20" s="81">
        <v>0</v>
      </c>
      <c r="T20" s="82"/>
      <c r="U20" s="81">
        <v>7781231</v>
      </c>
      <c r="V20" s="81">
        <v>605</v>
      </c>
      <c r="W20" s="81">
        <v>164</v>
      </c>
      <c r="X20" s="81">
        <v>4618</v>
      </c>
      <c r="Y20" s="81">
        <v>8623</v>
      </c>
      <c r="Z20" s="81">
        <v>13464</v>
      </c>
      <c r="AA20" s="81">
        <v>4839</v>
      </c>
      <c r="AB20" s="81">
        <v>20784</v>
      </c>
      <c r="AC20" s="81">
        <v>0</v>
      </c>
      <c r="AD20" s="81">
        <v>0</v>
      </c>
      <c r="AE20" s="82"/>
      <c r="AF20" s="81">
        <v>89284211.337126419</v>
      </c>
      <c r="AG20" s="81">
        <v>1113692.5498197146</v>
      </c>
      <c r="AH20" s="81">
        <v>1342777.3014002629</v>
      </c>
      <c r="AI20" s="81">
        <v>28546246.403283294</v>
      </c>
      <c r="AJ20" s="81">
        <v>33601311.018565975</v>
      </c>
      <c r="AK20" s="81">
        <v>0</v>
      </c>
      <c r="AL20" s="81">
        <v>0</v>
      </c>
      <c r="AM20" s="81">
        <v>2848360.0143991127</v>
      </c>
      <c r="AN20" s="81">
        <v>0</v>
      </c>
      <c r="AO20" s="81">
        <v>0</v>
      </c>
      <c r="AP20" s="82"/>
      <c r="AQ20" s="81">
        <v>651</v>
      </c>
      <c r="AR20" s="81">
        <v>210</v>
      </c>
      <c r="AS20" s="81">
        <v>0</v>
      </c>
      <c r="AT20" s="81">
        <v>0</v>
      </c>
      <c r="AU20" s="81">
        <v>0</v>
      </c>
      <c r="AV20" s="81">
        <v>0</v>
      </c>
      <c r="AW20" s="81" t="s">
        <v>564</v>
      </c>
      <c r="AX20" s="82"/>
      <c r="AY20" s="81">
        <v>2852.73</v>
      </c>
      <c r="AZ20" s="81">
        <v>16741.3</v>
      </c>
      <c r="BA20" s="81">
        <v>0</v>
      </c>
      <c r="BB20" s="81">
        <v>0</v>
      </c>
      <c r="BC20" s="81">
        <v>0</v>
      </c>
      <c r="BD20" s="81">
        <v>0</v>
      </c>
      <c r="BE20" s="81" t="s">
        <v>564</v>
      </c>
      <c r="BF20" s="82"/>
      <c r="BG20" s="81">
        <v>0</v>
      </c>
      <c r="BH20" s="81">
        <v>0</v>
      </c>
      <c r="BI20" s="81">
        <v>11.135999999999999</v>
      </c>
      <c r="BJ20" s="81">
        <v>0</v>
      </c>
      <c r="BK20" s="81">
        <v>0</v>
      </c>
      <c r="BL20" s="81">
        <v>0</v>
      </c>
      <c r="BM20" s="82"/>
      <c r="BN20" s="81">
        <v>0</v>
      </c>
      <c r="BO20" s="81">
        <v>0</v>
      </c>
      <c r="BP20" s="81">
        <v>1</v>
      </c>
      <c r="BQ20" s="81">
        <v>0</v>
      </c>
      <c r="BR20" s="81">
        <v>0</v>
      </c>
      <c r="BS20" s="81">
        <v>0</v>
      </c>
      <c r="BT20"/>
      <c r="BU20" s="80">
        <v>11.135999999999999</v>
      </c>
      <c r="BV20" s="80">
        <v>0</v>
      </c>
      <c r="BW20" s="80">
        <v>0</v>
      </c>
      <c r="BX20" s="80">
        <v>0</v>
      </c>
      <c r="BY20" s="80">
        <v>0</v>
      </c>
      <c r="BZ20" s="80">
        <v>0</v>
      </c>
      <c r="CA20" s="80">
        <v>0</v>
      </c>
      <c r="CB20" s="80">
        <v>0</v>
      </c>
      <c r="CC20" s="80">
        <v>0</v>
      </c>
    </row>
    <row r="21" spans="1:81">
      <c r="A21" s="80" t="s">
        <v>1701</v>
      </c>
      <c r="B21" s="80">
        <v>268</v>
      </c>
      <c r="C21" s="80">
        <v>13</v>
      </c>
      <c r="D21" s="80">
        <v>16</v>
      </c>
      <c r="E21" s="80">
        <v>2016</v>
      </c>
      <c r="F21" s="80" t="s">
        <v>92</v>
      </c>
      <c r="G21" s="80" t="s">
        <v>1688</v>
      </c>
      <c r="H21" s="80" t="s">
        <v>1689</v>
      </c>
      <c r="I21" s="177"/>
      <c r="J21" s="81">
        <v>223.78243704642304</v>
      </c>
      <c r="K21" s="81">
        <v>1.3507753141419925</v>
      </c>
      <c r="L21" s="81">
        <v>6.7490191157248072</v>
      </c>
      <c r="M21" s="81">
        <v>18.471378950041895</v>
      </c>
      <c r="N21" s="81">
        <v>22.403331560342245</v>
      </c>
      <c r="O21" s="81">
        <v>22.935234756381874</v>
      </c>
      <c r="P21" s="81">
        <v>23.550225214392302</v>
      </c>
      <c r="Q21" s="81">
        <v>1.4447074976706147</v>
      </c>
      <c r="R21" s="81">
        <v>0</v>
      </c>
      <c r="S21" s="81">
        <v>0</v>
      </c>
      <c r="T21" s="82"/>
      <c r="U21" s="81">
        <v>10484989</v>
      </c>
      <c r="V21" s="81">
        <v>605</v>
      </c>
      <c r="W21" s="81">
        <v>164</v>
      </c>
      <c r="X21" s="81">
        <v>4618</v>
      </c>
      <c r="Y21" s="81">
        <v>8629</v>
      </c>
      <c r="Z21" s="81">
        <v>13489</v>
      </c>
      <c r="AA21" s="81">
        <v>4847</v>
      </c>
      <c r="AB21" s="81">
        <v>20454</v>
      </c>
      <c r="AC21" s="81">
        <v>0</v>
      </c>
      <c r="AD21" s="81">
        <v>0</v>
      </c>
      <c r="AE21" s="82"/>
      <c r="AF21" s="81">
        <v>117212090.3389376</v>
      </c>
      <c r="AG21" s="81">
        <v>1122205.8718847069</v>
      </c>
      <c r="AH21" s="81">
        <v>995919.5519361957</v>
      </c>
      <c r="AI21" s="81">
        <v>29680470.37350674</v>
      </c>
      <c r="AJ21" s="81">
        <v>36324420.017318986</v>
      </c>
      <c r="AK21" s="81">
        <v>0</v>
      </c>
      <c r="AL21" s="81">
        <v>0</v>
      </c>
      <c r="AM21" s="81">
        <v>2805312.6594722052</v>
      </c>
      <c r="AN21" s="81">
        <v>0</v>
      </c>
      <c r="AO21" s="81">
        <v>0</v>
      </c>
      <c r="AP21" s="82"/>
      <c r="AQ21" s="81">
        <v>689</v>
      </c>
      <c r="AR21" s="81">
        <v>238</v>
      </c>
      <c r="AS21" s="81">
        <v>0</v>
      </c>
      <c r="AT21" s="81">
        <v>0</v>
      </c>
      <c r="AU21" s="81">
        <v>0</v>
      </c>
      <c r="AV21" s="81">
        <v>0</v>
      </c>
      <c r="AW21" s="81" t="s">
        <v>564</v>
      </c>
      <c r="AX21" s="82"/>
      <c r="AY21" s="81">
        <v>3060.77</v>
      </c>
      <c r="AZ21" s="81">
        <v>20362.8</v>
      </c>
      <c r="BA21" s="81">
        <v>0</v>
      </c>
      <c r="BB21" s="81">
        <v>0</v>
      </c>
      <c r="BC21" s="81">
        <v>0</v>
      </c>
      <c r="BD21" s="81">
        <v>0</v>
      </c>
      <c r="BE21" s="81" t="s">
        <v>564</v>
      </c>
      <c r="BF21" s="82"/>
      <c r="BG21" s="81">
        <v>0</v>
      </c>
      <c r="BH21" s="81">
        <v>0</v>
      </c>
      <c r="BI21" s="81">
        <v>9.84</v>
      </c>
      <c r="BJ21" s="81">
        <v>0</v>
      </c>
      <c r="BK21" s="81">
        <v>0</v>
      </c>
      <c r="BL21" s="81">
        <v>0</v>
      </c>
      <c r="BM21" s="82"/>
      <c r="BN21" s="81">
        <v>0</v>
      </c>
      <c r="BO21" s="81">
        <v>0</v>
      </c>
      <c r="BP21" s="81">
        <v>1</v>
      </c>
      <c r="BQ21" s="81">
        <v>0</v>
      </c>
      <c r="BR21" s="81">
        <v>0</v>
      </c>
      <c r="BS21" s="81">
        <v>0</v>
      </c>
      <c r="BT21"/>
      <c r="BU21" s="80">
        <v>9.84</v>
      </c>
      <c r="BV21" s="80">
        <v>0</v>
      </c>
      <c r="BW21" s="80">
        <v>0</v>
      </c>
      <c r="BX21" s="80">
        <v>0</v>
      </c>
      <c r="BY21" s="80">
        <v>0</v>
      </c>
      <c r="BZ21" s="80">
        <v>0</v>
      </c>
      <c r="CA21" s="80">
        <v>0</v>
      </c>
      <c r="CB21" s="80">
        <v>0</v>
      </c>
      <c r="CC21" s="80">
        <v>0</v>
      </c>
    </row>
    <row r="22" spans="1:81">
      <c r="A22" s="80" t="s">
        <v>1702</v>
      </c>
      <c r="B22" s="80">
        <v>269</v>
      </c>
      <c r="C22" s="80">
        <v>14</v>
      </c>
      <c r="D22" s="80">
        <v>16</v>
      </c>
      <c r="E22" s="80">
        <v>2017</v>
      </c>
      <c r="F22" s="80" t="s">
        <v>71</v>
      </c>
      <c r="G22" s="80" t="s">
        <v>1688</v>
      </c>
      <c r="H22" s="80" t="s">
        <v>1689</v>
      </c>
      <c r="I22" s="177"/>
      <c r="J22" s="81">
        <v>253.30911558454886</v>
      </c>
      <c r="K22" s="81">
        <v>1.3878195283603507</v>
      </c>
      <c r="L22" s="81">
        <v>6.6945163481555809</v>
      </c>
      <c r="M22" s="81">
        <v>17.198052599837244</v>
      </c>
      <c r="N22" s="81">
        <v>20.713455275675134</v>
      </c>
      <c r="O22" s="81">
        <v>22.408784597682359</v>
      </c>
      <c r="P22" s="81">
        <v>23.019635397558613</v>
      </c>
      <c r="Q22" s="81">
        <v>1.3745507596671751</v>
      </c>
      <c r="R22" s="81">
        <v>0</v>
      </c>
      <c r="S22" s="81">
        <v>0</v>
      </c>
      <c r="T22" s="82"/>
      <c r="U22" s="81">
        <v>12764577</v>
      </c>
      <c r="V22" s="81">
        <v>605</v>
      </c>
      <c r="W22" s="81">
        <v>164</v>
      </c>
      <c r="X22" s="81">
        <v>4618</v>
      </c>
      <c r="Y22" s="81">
        <v>8620</v>
      </c>
      <c r="Z22" s="81">
        <v>13398</v>
      </c>
      <c r="AA22" s="81">
        <v>4768</v>
      </c>
      <c r="AB22" s="81">
        <v>20125</v>
      </c>
      <c r="AC22" s="81">
        <v>0</v>
      </c>
      <c r="AD22" s="81">
        <v>0</v>
      </c>
      <c r="AE22" s="82"/>
      <c r="AF22" s="81">
        <v>135891365.27595451</v>
      </c>
      <c r="AG22" s="81">
        <v>1136056.7007628479</v>
      </c>
      <c r="AH22" s="81">
        <v>1336436.527514911</v>
      </c>
      <c r="AI22" s="81">
        <v>28200771.021092311</v>
      </c>
      <c r="AJ22" s="81">
        <v>36127106.416446917</v>
      </c>
      <c r="AK22" s="81">
        <v>0</v>
      </c>
      <c r="AL22" s="81">
        <v>0</v>
      </c>
      <c r="AM22" s="81">
        <v>2764508.5037805098</v>
      </c>
      <c r="AN22" s="81">
        <v>0</v>
      </c>
      <c r="AO22" s="81">
        <v>0</v>
      </c>
      <c r="AP22" s="82"/>
      <c r="AQ22" s="81">
        <v>720</v>
      </c>
      <c r="AR22" s="81">
        <v>253</v>
      </c>
      <c r="AS22" s="81">
        <v>0</v>
      </c>
      <c r="AT22" s="81">
        <v>0</v>
      </c>
      <c r="AU22" s="81">
        <v>0</v>
      </c>
      <c r="AV22" s="81">
        <v>0</v>
      </c>
      <c r="AW22" s="81" t="s">
        <v>564</v>
      </c>
      <c r="AX22" s="82"/>
      <c r="AY22" s="81">
        <v>3228.11</v>
      </c>
      <c r="AZ22" s="81">
        <v>20993.7</v>
      </c>
      <c r="BA22" s="81">
        <v>0</v>
      </c>
      <c r="BB22" s="81">
        <v>0</v>
      </c>
      <c r="BC22" s="81">
        <v>0</v>
      </c>
      <c r="BD22" s="81">
        <v>0</v>
      </c>
      <c r="BE22" s="81" t="s">
        <v>564</v>
      </c>
      <c r="BF22" s="82"/>
      <c r="BG22" s="81">
        <v>0</v>
      </c>
      <c r="BH22" s="81">
        <v>0</v>
      </c>
      <c r="BI22" s="81">
        <v>8.8520000000000003</v>
      </c>
      <c r="BJ22" s="81">
        <v>0</v>
      </c>
      <c r="BK22" s="81">
        <v>0</v>
      </c>
      <c r="BL22" s="81">
        <v>0</v>
      </c>
      <c r="BM22" s="82"/>
      <c r="BN22" s="81">
        <v>0</v>
      </c>
      <c r="BO22" s="81">
        <v>0</v>
      </c>
      <c r="BP22" s="81">
        <v>1</v>
      </c>
      <c r="BQ22" s="81">
        <v>0</v>
      </c>
      <c r="BR22" s="81">
        <v>0</v>
      </c>
      <c r="BS22" s="81">
        <v>0</v>
      </c>
      <c r="BT22"/>
      <c r="BU22" s="80">
        <v>8.8520000000000003</v>
      </c>
      <c r="BV22" s="80">
        <v>0</v>
      </c>
      <c r="BW22" s="80">
        <v>0</v>
      </c>
      <c r="BX22" s="80">
        <v>0</v>
      </c>
      <c r="BY22" s="80">
        <v>0</v>
      </c>
      <c r="BZ22" s="80">
        <v>0</v>
      </c>
      <c r="CA22" s="80">
        <v>0</v>
      </c>
      <c r="CB22" s="80">
        <v>0</v>
      </c>
      <c r="CC22" s="80">
        <v>0</v>
      </c>
    </row>
    <row r="23" spans="1:81">
      <c r="A23" s="80" t="s">
        <v>1703</v>
      </c>
      <c r="B23" s="80">
        <v>270</v>
      </c>
      <c r="C23" s="80">
        <v>15</v>
      </c>
      <c r="D23" s="80">
        <v>16</v>
      </c>
      <c r="E23" s="80">
        <v>2018</v>
      </c>
      <c r="F23" s="80" t="s">
        <v>93</v>
      </c>
      <c r="G23" s="80" t="s">
        <v>1688</v>
      </c>
      <c r="H23" s="80" t="s">
        <v>1689</v>
      </c>
      <c r="I23" s="177"/>
      <c r="J23" s="81">
        <v>150.06450053095605</v>
      </c>
      <c r="K23" s="81">
        <v>1.1711801586729973</v>
      </c>
      <c r="L23" s="81">
        <v>6.0459027177656077</v>
      </c>
      <c r="M23" s="81">
        <v>15.691323007446668</v>
      </c>
      <c r="N23" s="81">
        <v>14.351694613555971</v>
      </c>
      <c r="O23" s="81">
        <v>21.78263200547535</v>
      </c>
      <c r="P23" s="81">
        <v>22.656655698226814</v>
      </c>
      <c r="Q23" s="81">
        <v>1.2606829189461675</v>
      </c>
      <c r="R23" s="81">
        <v>0</v>
      </c>
      <c r="S23" s="81">
        <v>0</v>
      </c>
      <c r="T23" s="82"/>
      <c r="U23" s="81">
        <v>8345039.9999999991</v>
      </c>
      <c r="V23" s="81">
        <v>605</v>
      </c>
      <c r="W23" s="81">
        <v>164</v>
      </c>
      <c r="X23" s="81">
        <v>4618</v>
      </c>
      <c r="Y23" s="81">
        <v>8640</v>
      </c>
      <c r="Z23" s="81">
        <v>13273</v>
      </c>
      <c r="AA23" s="81">
        <v>4740</v>
      </c>
      <c r="AB23" s="81">
        <v>19891</v>
      </c>
      <c r="AC23" s="81">
        <v>0</v>
      </c>
      <c r="AD23" s="81">
        <v>0</v>
      </c>
      <c r="AE23" s="82"/>
      <c r="AF23" s="81">
        <v>81525507.521292999</v>
      </c>
      <c r="AG23" s="81">
        <v>1027699.8589460721</v>
      </c>
      <c r="AH23" s="81">
        <v>1269267.7848576929</v>
      </c>
      <c r="AI23" s="81">
        <v>27086000.273421839</v>
      </c>
      <c r="AJ23" s="81">
        <v>30570116.676202301</v>
      </c>
      <c r="AK23" s="81">
        <v>0</v>
      </c>
      <c r="AL23" s="81">
        <v>0</v>
      </c>
      <c r="AM23" s="81">
        <v>2738018.2431654078</v>
      </c>
      <c r="AN23" s="81">
        <v>0</v>
      </c>
      <c r="AO23" s="81">
        <v>0</v>
      </c>
      <c r="AP23" s="82"/>
      <c r="AQ23" s="81">
        <v>745</v>
      </c>
      <c r="AR23" s="81">
        <v>271</v>
      </c>
      <c r="AS23" s="81">
        <v>0</v>
      </c>
      <c r="AT23" s="81">
        <v>0</v>
      </c>
      <c r="AU23" s="81">
        <v>0</v>
      </c>
      <c r="AV23" s="81">
        <v>0</v>
      </c>
      <c r="AW23" s="81" t="s">
        <v>564</v>
      </c>
      <c r="AX23" s="82"/>
      <c r="AY23" s="81">
        <v>3377.41</v>
      </c>
      <c r="AZ23" s="81">
        <v>23242.5</v>
      </c>
      <c r="BA23" s="81">
        <v>0</v>
      </c>
      <c r="BB23" s="81">
        <v>0</v>
      </c>
      <c r="BC23" s="81">
        <v>0</v>
      </c>
      <c r="BD23" s="81">
        <v>0</v>
      </c>
      <c r="BE23" s="81" t="s">
        <v>564</v>
      </c>
      <c r="BF23" s="82"/>
      <c r="BG23" s="81">
        <v>0</v>
      </c>
      <c r="BH23" s="81">
        <v>0</v>
      </c>
      <c r="BI23" s="81">
        <v>7.9320000000000004</v>
      </c>
      <c r="BJ23" s="81">
        <v>0</v>
      </c>
      <c r="BK23" s="81">
        <v>0</v>
      </c>
      <c r="BL23" s="81">
        <v>0</v>
      </c>
      <c r="BM23" s="82"/>
      <c r="BN23" s="81">
        <v>0</v>
      </c>
      <c r="BO23" s="81">
        <v>0</v>
      </c>
      <c r="BP23" s="81">
        <v>1</v>
      </c>
      <c r="BQ23" s="81">
        <v>0</v>
      </c>
      <c r="BR23" s="81">
        <v>0</v>
      </c>
      <c r="BS23" s="81">
        <v>0</v>
      </c>
      <c r="BT23"/>
      <c r="BU23" s="80">
        <v>7.9320000000000004</v>
      </c>
      <c r="BV23" s="80">
        <v>0</v>
      </c>
      <c r="BW23" s="80">
        <v>0</v>
      </c>
      <c r="BX23" s="80">
        <v>0</v>
      </c>
      <c r="BY23" s="80">
        <v>0</v>
      </c>
      <c r="BZ23" s="80">
        <v>0</v>
      </c>
      <c r="CA23" s="80">
        <v>0</v>
      </c>
      <c r="CB23" s="80">
        <v>0</v>
      </c>
      <c r="CC23" s="80">
        <v>0</v>
      </c>
    </row>
    <row r="24" spans="1:81">
      <c r="A24" s="80" t="s">
        <v>1704</v>
      </c>
      <c r="B24" s="80">
        <v>271</v>
      </c>
      <c r="C24" s="80">
        <v>16</v>
      </c>
      <c r="D24" s="80">
        <v>16</v>
      </c>
      <c r="E24" s="80">
        <v>2019</v>
      </c>
      <c r="F24" s="80" t="s">
        <v>73</v>
      </c>
      <c r="G24" s="80" t="s">
        <v>1688</v>
      </c>
      <c r="H24" s="80" t="s">
        <v>1689</v>
      </c>
      <c r="I24" s="177"/>
      <c r="J24" s="81">
        <v>144.53966169021081</v>
      </c>
      <c r="K24" s="81">
        <v>1.1128325111226924</v>
      </c>
      <c r="L24" s="81">
        <v>6.1482147369587627</v>
      </c>
      <c r="M24" s="81">
        <v>16.478306119258534</v>
      </c>
      <c r="N24" s="81">
        <v>14.023675426137054</v>
      </c>
      <c r="O24" s="81">
        <v>20.988117968888623</v>
      </c>
      <c r="P24" s="81">
        <v>22.649317595643801</v>
      </c>
      <c r="Q24" s="81">
        <v>1.2040619089344866</v>
      </c>
      <c r="R24" s="81">
        <v>0</v>
      </c>
      <c r="S24" s="81">
        <v>0</v>
      </c>
      <c r="T24" s="82"/>
      <c r="U24" s="81">
        <v>8020976</v>
      </c>
      <c r="V24" s="81">
        <v>605</v>
      </c>
      <c r="W24" s="81">
        <v>164</v>
      </c>
      <c r="X24" s="81">
        <v>4618</v>
      </c>
      <c r="Y24" s="81">
        <v>8602</v>
      </c>
      <c r="Z24" s="81">
        <v>13140</v>
      </c>
      <c r="AA24" s="81">
        <v>4703</v>
      </c>
      <c r="AB24" s="81">
        <v>19512</v>
      </c>
      <c r="AC24" s="81">
        <v>0</v>
      </c>
      <c r="AD24" s="81">
        <v>0</v>
      </c>
      <c r="AE24" s="82"/>
      <c r="AF24" s="81">
        <v>80206316.492951885</v>
      </c>
      <c r="AG24" s="81">
        <v>995964.6956014781</v>
      </c>
      <c r="AH24" s="81">
        <v>1348841.255163315</v>
      </c>
      <c r="AI24" s="81">
        <v>27693218.55705284</v>
      </c>
      <c r="AJ24" s="81">
        <v>27886711.380452782</v>
      </c>
      <c r="AK24" s="81">
        <v>0</v>
      </c>
      <c r="AL24" s="81">
        <v>0</v>
      </c>
      <c r="AM24" s="81">
        <v>2657387.5137426425</v>
      </c>
      <c r="AN24" s="81">
        <v>0</v>
      </c>
      <c r="AO24" s="81">
        <v>0</v>
      </c>
      <c r="AP24" s="82"/>
      <c r="AQ24" s="81">
        <v>769</v>
      </c>
      <c r="AR24" s="81">
        <v>299</v>
      </c>
      <c r="AS24" s="81">
        <v>0</v>
      </c>
      <c r="AT24" s="81">
        <v>0</v>
      </c>
      <c r="AU24" s="81">
        <v>0</v>
      </c>
      <c r="AV24" s="81">
        <v>0</v>
      </c>
      <c r="AW24" s="81" t="s">
        <v>564</v>
      </c>
      <c r="AX24" s="82"/>
      <c r="AY24" s="81">
        <v>3523.57</v>
      </c>
      <c r="AZ24" s="81">
        <v>28822.399999999991</v>
      </c>
      <c r="BA24" s="81">
        <v>0</v>
      </c>
      <c r="BB24" s="81">
        <v>0</v>
      </c>
      <c r="BC24" s="81">
        <v>0</v>
      </c>
      <c r="BD24" s="81">
        <v>0</v>
      </c>
      <c r="BE24" s="81" t="s">
        <v>564</v>
      </c>
      <c r="BF24" s="82"/>
      <c r="BG24" s="81">
        <v>0</v>
      </c>
      <c r="BH24" s="81">
        <v>0</v>
      </c>
      <c r="BI24" s="81">
        <v>5.4930000000000003</v>
      </c>
      <c r="BJ24" s="81">
        <v>0</v>
      </c>
      <c r="BK24" s="81">
        <v>0</v>
      </c>
      <c r="BL24" s="81">
        <v>0</v>
      </c>
      <c r="BM24" s="82"/>
      <c r="BN24" s="81">
        <v>0</v>
      </c>
      <c r="BO24" s="81">
        <v>0</v>
      </c>
      <c r="BP24" s="81">
        <v>1</v>
      </c>
      <c r="BQ24" s="81">
        <v>0</v>
      </c>
      <c r="BR24" s="81">
        <v>0</v>
      </c>
      <c r="BS24" s="81">
        <v>0</v>
      </c>
      <c r="BT24"/>
      <c r="BU24" s="80">
        <v>5.4930000000000003</v>
      </c>
      <c r="BV24" s="80">
        <v>0</v>
      </c>
      <c r="BW24" s="80">
        <v>0</v>
      </c>
      <c r="BX24" s="80">
        <v>0</v>
      </c>
      <c r="BY24" s="80">
        <v>0</v>
      </c>
      <c r="BZ24" s="80">
        <v>0</v>
      </c>
      <c r="CA24" s="80">
        <v>0</v>
      </c>
      <c r="CB24" s="80">
        <v>0</v>
      </c>
      <c r="CC24" s="80">
        <v>0</v>
      </c>
    </row>
    <row r="25" spans="1:81">
      <c r="A25" s="80" t="s">
        <v>1705</v>
      </c>
      <c r="B25" s="80">
        <v>272</v>
      </c>
      <c r="C25" s="80">
        <v>17</v>
      </c>
      <c r="D25" s="80">
        <v>16</v>
      </c>
      <c r="E25" s="80">
        <v>2020</v>
      </c>
      <c r="F25" s="80" t="s">
        <v>218</v>
      </c>
      <c r="G25" s="80" t="s">
        <v>1688</v>
      </c>
      <c r="H25" s="80" t="s">
        <v>1689</v>
      </c>
      <c r="I25" s="177"/>
      <c r="J25" s="81">
        <v>115.9017455863425</v>
      </c>
      <c r="K25" s="81">
        <v>0.92683810032099201</v>
      </c>
      <c r="L25" s="81">
        <v>8.0232474119511306</v>
      </c>
      <c r="M25" s="81">
        <v>14.001753786552772</v>
      </c>
      <c r="N25" s="81">
        <v>16.136297839963827</v>
      </c>
      <c r="O25" s="81">
        <v>18.275207046911014</v>
      </c>
      <c r="P25" s="81">
        <v>21.116839833855035</v>
      </c>
      <c r="Q25" s="81">
        <v>1.127788572715392</v>
      </c>
      <c r="R25" s="81">
        <v>0</v>
      </c>
      <c r="S25" s="81">
        <v>0</v>
      </c>
      <c r="T25" s="82"/>
      <c r="U25" s="81">
        <v>6542832</v>
      </c>
      <c r="V25" s="81">
        <v>498</v>
      </c>
      <c r="W25" s="81">
        <v>283</v>
      </c>
      <c r="X25" s="81">
        <v>4132</v>
      </c>
      <c r="Y25" s="81">
        <v>8533</v>
      </c>
      <c r="Z25" s="81">
        <v>13059</v>
      </c>
      <c r="AA25" s="81">
        <v>4764</v>
      </c>
      <c r="AB25" s="81">
        <v>19127</v>
      </c>
      <c r="AC25" s="81">
        <v>0</v>
      </c>
      <c r="AD25" s="81">
        <v>0</v>
      </c>
      <c r="AE25" s="82"/>
      <c r="AF25" s="81">
        <v>66528420.680537209</v>
      </c>
      <c r="AG25" s="81">
        <v>748419.63086404477</v>
      </c>
      <c r="AH25" s="81">
        <v>1825709.6746400823</v>
      </c>
      <c r="AI25" s="81">
        <v>23317497.021059301</v>
      </c>
      <c r="AJ25" s="81">
        <v>31215340.186606791</v>
      </c>
      <c r="AK25" s="81"/>
      <c r="AL25" s="81"/>
      <c r="AM25" s="81">
        <v>2496286.0054022353</v>
      </c>
      <c r="AN25" s="81"/>
      <c r="AO25" s="81"/>
      <c r="AP25" s="82"/>
      <c r="AQ25" s="81">
        <v>790</v>
      </c>
      <c r="AR25" s="81">
        <v>320</v>
      </c>
      <c r="AS25" s="81">
        <v>0</v>
      </c>
      <c r="AT25" s="81">
        <v>0</v>
      </c>
      <c r="AU25" s="81">
        <v>0</v>
      </c>
      <c r="AV25" s="81">
        <v>0</v>
      </c>
      <c r="AW25" s="81">
        <v>0</v>
      </c>
      <c r="AX25" s="82"/>
      <c r="AY25" s="81">
        <v>3650.1600000000012</v>
      </c>
      <c r="AZ25" s="81">
        <v>37154.500000000029</v>
      </c>
      <c r="BA25" s="81">
        <v>0</v>
      </c>
      <c r="BB25" s="81">
        <v>0</v>
      </c>
      <c r="BC25" s="81">
        <v>0</v>
      </c>
      <c r="BD25" s="81">
        <v>0</v>
      </c>
      <c r="BE25" s="81">
        <v>0</v>
      </c>
      <c r="BF25" s="82"/>
      <c r="BG25" s="81">
        <v>0</v>
      </c>
      <c r="BH25" s="81">
        <v>0</v>
      </c>
      <c r="BI25" s="81">
        <v>5.1180000000000003</v>
      </c>
      <c r="BJ25" s="81">
        <v>0</v>
      </c>
      <c r="BK25" s="81">
        <v>0</v>
      </c>
      <c r="BL25" s="81">
        <v>0</v>
      </c>
      <c r="BM25" s="82"/>
      <c r="BN25" s="81">
        <v>0</v>
      </c>
      <c r="BO25" s="81">
        <v>0</v>
      </c>
      <c r="BP25" s="81">
        <v>1</v>
      </c>
      <c r="BQ25" s="81">
        <v>0</v>
      </c>
      <c r="BR25" s="81">
        <v>0</v>
      </c>
      <c r="BS25" s="81">
        <v>0</v>
      </c>
      <c r="BT25"/>
      <c r="BU25" s="80">
        <v>5.1180000000000003</v>
      </c>
      <c r="BV25" s="80">
        <v>0</v>
      </c>
      <c r="BW25" s="80">
        <v>0</v>
      </c>
      <c r="BX25" s="80">
        <v>0</v>
      </c>
      <c r="BY25" s="80">
        <v>0</v>
      </c>
      <c r="BZ25" s="80">
        <v>0</v>
      </c>
      <c r="CA25" s="80">
        <v>0</v>
      </c>
      <c r="CB25" s="80">
        <v>0</v>
      </c>
      <c r="CC25" s="80">
        <v>0</v>
      </c>
    </row>
    <row r="26" spans="1:81">
      <c r="A26" s="80" t="s">
        <v>1706</v>
      </c>
      <c r="B26" s="80">
        <v>272</v>
      </c>
      <c r="C26" s="80">
        <v>18</v>
      </c>
      <c r="D26" s="80">
        <v>16</v>
      </c>
      <c r="E26" s="80">
        <v>2021</v>
      </c>
      <c r="F26" s="80" t="s">
        <v>75</v>
      </c>
      <c r="G26" s="174" t="s">
        <v>1688</v>
      </c>
      <c r="H26" s="80" t="s">
        <v>1689</v>
      </c>
      <c r="I26" s="177"/>
      <c r="J26" s="81">
        <v>124.03147264238426</v>
      </c>
      <c r="K26" s="81">
        <v>1.0017714346117716</v>
      </c>
      <c r="L26" s="81">
        <v>7.2904120944001063</v>
      </c>
      <c r="M26" s="81">
        <v>12.816742029869014</v>
      </c>
      <c r="N26" s="81">
        <v>14.494571143245636</v>
      </c>
      <c r="O26" s="81">
        <v>17.571660676246996</v>
      </c>
      <c r="P26" s="81">
        <v>21.608317748605046</v>
      </c>
      <c r="Q26" s="81">
        <v>1.1196624580879517</v>
      </c>
      <c r="R26" s="81">
        <v>0</v>
      </c>
      <c r="S26" s="81">
        <v>0</v>
      </c>
      <c r="T26" s="82"/>
      <c r="U26" s="81">
        <v>7633450</v>
      </c>
      <c r="V26" s="81">
        <v>498</v>
      </c>
      <c r="W26" s="81">
        <v>283</v>
      </c>
      <c r="X26" s="81">
        <v>4132</v>
      </c>
      <c r="Y26" s="81">
        <v>8481</v>
      </c>
      <c r="Z26" s="81">
        <v>12929</v>
      </c>
      <c r="AA26" s="81">
        <v>4754</v>
      </c>
      <c r="AB26" s="81">
        <v>18764</v>
      </c>
      <c r="AC26" s="81">
        <v>0</v>
      </c>
      <c r="AD26" s="81">
        <v>0</v>
      </c>
      <c r="AE26" s="82"/>
      <c r="AF26" s="81">
        <v>74033166.045645058</v>
      </c>
      <c r="AG26" s="81">
        <v>834512.73396211606</v>
      </c>
      <c r="AH26" s="81">
        <v>1634018.1854640117</v>
      </c>
      <c r="AI26" s="81">
        <v>24650765.548654597</v>
      </c>
      <c r="AJ26" s="81">
        <v>32346715.239362907</v>
      </c>
      <c r="AK26" s="81">
        <v>0</v>
      </c>
      <c r="AL26" s="81">
        <v>0</v>
      </c>
      <c r="AM26" s="81">
        <v>2463035.5908256141</v>
      </c>
      <c r="AN26" s="81">
        <v>0</v>
      </c>
      <c r="AO26" s="81">
        <v>0</v>
      </c>
      <c r="AP26" s="82"/>
      <c r="AQ26" s="81">
        <v>819</v>
      </c>
      <c r="AR26" s="81">
        <v>325</v>
      </c>
      <c r="AS26" s="81">
        <v>0</v>
      </c>
      <c r="AT26" s="81">
        <v>0</v>
      </c>
      <c r="AU26" s="81">
        <v>0</v>
      </c>
      <c r="AV26" s="81">
        <v>0</v>
      </c>
      <c r="AW26" s="81"/>
      <c r="AX26" s="82"/>
      <c r="AY26" s="81">
        <v>3817.0000000000018</v>
      </c>
      <c r="AZ26" s="81">
        <v>60358.000000000029</v>
      </c>
      <c r="BA26" s="81">
        <v>0</v>
      </c>
      <c r="BB26" s="81">
        <v>0</v>
      </c>
      <c r="BC26" s="81">
        <v>0</v>
      </c>
      <c r="BD26" s="81">
        <v>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1707</v>
      </c>
      <c r="B27" s="80">
        <v>272</v>
      </c>
      <c r="C27" s="80">
        <v>19</v>
      </c>
      <c r="D27" s="80">
        <v>16</v>
      </c>
      <c r="E27" s="80">
        <v>2022</v>
      </c>
      <c r="F27" s="80" t="s">
        <v>568</v>
      </c>
      <c r="G27" s="174" t="s">
        <v>1688</v>
      </c>
      <c r="H27" s="80" t="s">
        <v>1689</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854</v>
      </c>
      <c r="AR27" s="81">
        <v>331</v>
      </c>
      <c r="AS27" s="81">
        <v>0</v>
      </c>
      <c r="AT27" s="81">
        <v>0</v>
      </c>
      <c r="AU27" s="81">
        <v>0</v>
      </c>
      <c r="AV27" s="81">
        <v>0</v>
      </c>
      <c r="AW27" s="81"/>
      <c r="AX27" s="82"/>
      <c r="AY27" s="81">
        <v>4033.2300000000018</v>
      </c>
      <c r="AZ27" s="81">
        <v>94594.500000000044</v>
      </c>
      <c r="BA27" s="81">
        <v>0</v>
      </c>
      <c r="BB27" s="81">
        <v>0</v>
      </c>
      <c r="BC27" s="81">
        <v>0</v>
      </c>
      <c r="BD27" s="81">
        <v>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1708</v>
      </c>
      <c r="B28" s="80">
        <v>358</v>
      </c>
      <c r="C28" s="80">
        <v>1</v>
      </c>
      <c r="D28" s="80">
        <v>22</v>
      </c>
      <c r="E28" s="80">
        <v>1990</v>
      </c>
      <c r="F28" s="80" t="s">
        <v>562</v>
      </c>
      <c r="G28" s="80" t="s">
        <v>1709</v>
      </c>
      <c r="H28" s="80" t="s">
        <v>1710</v>
      </c>
      <c r="I28" s="177"/>
      <c r="J28" s="81">
        <v>31.371667533033403</v>
      </c>
      <c r="K28" s="81">
        <v>2.3577060006629056</v>
      </c>
      <c r="L28" s="81">
        <v>7.0643832450283828</v>
      </c>
      <c r="M28" s="81">
        <v>9.9416491698898337</v>
      </c>
      <c r="N28" s="81">
        <v>17.00706400022306</v>
      </c>
      <c r="O28" s="81">
        <v>19.756306770841714</v>
      </c>
      <c r="P28" s="81">
        <v>25.427174323627611</v>
      </c>
      <c r="Q28" s="81">
        <v>1.2761905766636745</v>
      </c>
      <c r="R28" s="81">
        <v>0</v>
      </c>
      <c r="S28" s="81">
        <v>1.2439947867175654</v>
      </c>
      <c r="T28" s="82"/>
      <c r="U28" s="81">
        <v>1323671</v>
      </c>
      <c r="V28" s="81">
        <v>834</v>
      </c>
      <c r="W28" s="81">
        <v>75</v>
      </c>
      <c r="X28" s="81">
        <v>3555</v>
      </c>
      <c r="Y28" s="81">
        <v>5609</v>
      </c>
      <c r="Z28" s="81">
        <v>8126</v>
      </c>
      <c r="AA28" s="81">
        <v>6174</v>
      </c>
      <c r="AB28" s="81">
        <v>20721</v>
      </c>
      <c r="AC28" s="81">
        <v>0</v>
      </c>
      <c r="AD28" s="81">
        <v>1.2439947867175654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1711</v>
      </c>
      <c r="B29" s="80">
        <v>359</v>
      </c>
      <c r="C29" s="80">
        <v>2</v>
      </c>
      <c r="D29" s="80">
        <v>22</v>
      </c>
      <c r="E29" s="80">
        <v>2005</v>
      </c>
      <c r="F29" s="80" t="s">
        <v>565</v>
      </c>
      <c r="G29" s="80" t="s">
        <v>1709</v>
      </c>
      <c r="H29" s="80" t="s">
        <v>1710</v>
      </c>
      <c r="I29" s="177"/>
      <c r="J29" s="81">
        <v>42.255162737396361</v>
      </c>
      <c r="K29" s="81">
        <v>1.6462115988616488</v>
      </c>
      <c r="L29" s="81">
        <v>1.0848088763376411</v>
      </c>
      <c r="M29" s="81">
        <v>14.578636686368359</v>
      </c>
      <c r="N29" s="81">
        <v>27.563618129704427</v>
      </c>
      <c r="O29" s="81">
        <v>30.823626727072462</v>
      </c>
      <c r="P29" s="81">
        <v>29.98592049840806</v>
      </c>
      <c r="Q29" s="81">
        <v>1.3788420469210065</v>
      </c>
      <c r="R29" s="81">
        <v>0</v>
      </c>
      <c r="S29" s="81">
        <v>3.8936555080191355</v>
      </c>
      <c r="T29" s="82"/>
      <c r="U29" s="81">
        <v>1865316</v>
      </c>
      <c r="V29" s="81">
        <v>747</v>
      </c>
      <c r="W29" s="81">
        <v>13</v>
      </c>
      <c r="X29" s="81">
        <v>2452</v>
      </c>
      <c r="Y29" s="81">
        <v>7443</v>
      </c>
      <c r="Z29" s="81">
        <v>14671</v>
      </c>
      <c r="AA29" s="81">
        <v>5963</v>
      </c>
      <c r="AB29" s="81">
        <v>23404</v>
      </c>
      <c r="AC29" s="81">
        <v>0</v>
      </c>
      <c r="AD29" s="81">
        <v>3.8936555080191355</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1712</v>
      </c>
      <c r="B30" s="80">
        <v>360</v>
      </c>
      <c r="C30" s="80">
        <v>3</v>
      </c>
      <c r="D30" s="80">
        <v>22</v>
      </c>
      <c r="E30" s="80">
        <v>2006</v>
      </c>
      <c r="F30" s="80" t="s">
        <v>566</v>
      </c>
      <c r="G30" s="80" t="s">
        <v>1709</v>
      </c>
      <c r="H30" s="80" t="s">
        <v>1710</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1713</v>
      </c>
      <c r="B31" s="80">
        <v>361</v>
      </c>
      <c r="C31" s="80">
        <v>4</v>
      </c>
      <c r="D31" s="80">
        <v>22</v>
      </c>
      <c r="E31" s="80">
        <v>2007</v>
      </c>
      <c r="F31" s="80" t="s">
        <v>567</v>
      </c>
      <c r="G31" s="80" t="s">
        <v>1709</v>
      </c>
      <c r="H31" s="80" t="s">
        <v>1710</v>
      </c>
      <c r="I31" s="177"/>
      <c r="J31" s="81">
        <v>45.265739872549517</v>
      </c>
      <c r="K31" s="81">
        <v>1.7117125840809733</v>
      </c>
      <c r="L31" s="81">
        <v>1.9613012541727894</v>
      </c>
      <c r="M31" s="81">
        <v>17.778384315251866</v>
      </c>
      <c r="N31" s="81">
        <v>28.416628322476083</v>
      </c>
      <c r="O31" s="81">
        <v>29.941918140249363</v>
      </c>
      <c r="P31" s="81">
        <v>29.372596112550539</v>
      </c>
      <c r="Q31" s="81">
        <v>1.4302682213624944</v>
      </c>
      <c r="R31" s="81">
        <v>0</v>
      </c>
      <c r="S31" s="81">
        <v>2.1000613881669943</v>
      </c>
      <c r="T31" s="82"/>
      <c r="U31" s="81">
        <v>2222070</v>
      </c>
      <c r="V31" s="81">
        <v>723</v>
      </c>
      <c r="W31" s="81">
        <v>23</v>
      </c>
      <c r="X31" s="81">
        <v>3614</v>
      </c>
      <c r="Y31" s="81">
        <v>7539</v>
      </c>
      <c r="Z31" s="81">
        <v>14815</v>
      </c>
      <c r="AA31" s="81">
        <v>5752</v>
      </c>
      <c r="AB31" s="81">
        <v>22993</v>
      </c>
      <c r="AC31" s="81">
        <v>0</v>
      </c>
      <c r="AD31" s="81">
        <v>2.1000613881669943</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1714</v>
      </c>
      <c r="B32" s="80">
        <v>362</v>
      </c>
      <c r="C32" s="80">
        <v>5</v>
      </c>
      <c r="D32" s="80">
        <v>22</v>
      </c>
      <c r="E32" s="80">
        <v>2008</v>
      </c>
      <c r="F32" s="80" t="s">
        <v>84</v>
      </c>
      <c r="G32" s="80" t="s">
        <v>1709</v>
      </c>
      <c r="H32" s="80" t="s">
        <v>1710</v>
      </c>
      <c r="I32" s="177"/>
      <c r="J32" s="81">
        <v>44.560023009120279</v>
      </c>
      <c r="K32" s="81">
        <v>1.2845487527637816</v>
      </c>
      <c r="L32" s="81">
        <v>1.7528460829574024</v>
      </c>
      <c r="M32" s="81">
        <v>18.333507851777949</v>
      </c>
      <c r="N32" s="81">
        <v>27.761979051822401</v>
      </c>
      <c r="O32" s="81">
        <v>29.293718161240804</v>
      </c>
      <c r="P32" s="81">
        <v>28.961671238605536</v>
      </c>
      <c r="Q32" s="81">
        <v>1.3873173341298535</v>
      </c>
      <c r="R32" s="81">
        <v>0</v>
      </c>
      <c r="S32" s="81">
        <v>2.2283880221636929</v>
      </c>
      <c r="T32" s="82"/>
      <c r="U32" s="81">
        <v>2292997</v>
      </c>
      <c r="V32" s="81">
        <v>723</v>
      </c>
      <c r="W32" s="81">
        <v>23</v>
      </c>
      <c r="X32" s="81">
        <v>3614</v>
      </c>
      <c r="Y32" s="81">
        <v>7573</v>
      </c>
      <c r="Z32" s="81">
        <v>15003</v>
      </c>
      <c r="AA32" s="81">
        <v>5678</v>
      </c>
      <c r="AB32" s="81">
        <v>22669</v>
      </c>
      <c r="AC32" s="81">
        <v>0</v>
      </c>
      <c r="AD32" s="81">
        <v>2.2283880221636929</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1715</v>
      </c>
      <c r="B33" s="80">
        <v>363</v>
      </c>
      <c r="C33" s="80">
        <v>6</v>
      </c>
      <c r="D33" s="80">
        <v>22</v>
      </c>
      <c r="E33" s="80">
        <v>2009</v>
      </c>
      <c r="F33" s="80" t="s">
        <v>85</v>
      </c>
      <c r="G33" s="80" t="s">
        <v>1709</v>
      </c>
      <c r="H33" s="80" t="s">
        <v>1710</v>
      </c>
      <c r="I33" s="177"/>
      <c r="J33" s="81">
        <v>43.95338733381147</v>
      </c>
      <c r="K33" s="81">
        <v>1.1575745743912593</v>
      </c>
      <c r="L33" s="81">
        <v>4.3113764062089581</v>
      </c>
      <c r="M33" s="81">
        <v>16.915395854809525</v>
      </c>
      <c r="N33" s="81">
        <v>23.959243540574018</v>
      </c>
      <c r="O33" s="81">
        <v>29.731501157669221</v>
      </c>
      <c r="P33" s="81">
        <v>27.833295432679005</v>
      </c>
      <c r="Q33" s="81">
        <v>1.3038979361331096</v>
      </c>
      <c r="R33" s="81">
        <v>0</v>
      </c>
      <c r="S33" s="81">
        <v>1.6707127231338446</v>
      </c>
      <c r="T33" s="82"/>
      <c r="U33" s="81">
        <v>1973822</v>
      </c>
      <c r="V33" s="81">
        <v>717</v>
      </c>
      <c r="W33" s="81">
        <v>88</v>
      </c>
      <c r="X33" s="81">
        <v>3612</v>
      </c>
      <c r="Y33" s="81">
        <v>7572</v>
      </c>
      <c r="Z33" s="81">
        <v>15030</v>
      </c>
      <c r="AA33" s="81">
        <v>5602</v>
      </c>
      <c r="AB33" s="81">
        <v>22366</v>
      </c>
      <c r="AC33" s="81">
        <v>0</v>
      </c>
      <c r="AD33" s="81">
        <v>1.6707127231338446</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0</v>
      </c>
      <c r="BK33" s="81">
        <v>0</v>
      </c>
      <c r="BL33" s="81">
        <v>0</v>
      </c>
      <c r="BM33" s="82"/>
      <c r="BN33" s="81">
        <v>0</v>
      </c>
      <c r="BO33" s="81">
        <v>0</v>
      </c>
      <c r="BP33" s="81">
        <v>0</v>
      </c>
      <c r="BQ33" s="81">
        <v>0</v>
      </c>
      <c r="BR33" s="81">
        <v>0</v>
      </c>
      <c r="BS33" s="81">
        <v>0</v>
      </c>
      <c r="BT33"/>
      <c r="BU33" s="80"/>
      <c r="BV33" s="80"/>
      <c r="BW33" s="80"/>
      <c r="BX33" s="80"/>
      <c r="BY33" s="80"/>
      <c r="BZ33" s="80"/>
      <c r="CA33" s="80"/>
      <c r="CB33" s="80"/>
      <c r="CC33" s="80"/>
    </row>
    <row r="34" spans="1:81">
      <c r="A34" s="80" t="s">
        <v>1716</v>
      </c>
      <c r="B34" s="80">
        <v>364</v>
      </c>
      <c r="C34" s="80">
        <v>7</v>
      </c>
      <c r="D34" s="80">
        <v>22</v>
      </c>
      <c r="E34" s="80">
        <v>2010</v>
      </c>
      <c r="F34" s="80" t="s">
        <v>86</v>
      </c>
      <c r="G34" s="80" t="s">
        <v>1709</v>
      </c>
      <c r="H34" s="80" t="s">
        <v>1710</v>
      </c>
      <c r="I34" s="177"/>
      <c r="J34" s="81">
        <v>43.088328943359436</v>
      </c>
      <c r="K34" s="81">
        <v>1.2395452700125769</v>
      </c>
      <c r="L34" s="81">
        <v>4.1406485653536089</v>
      </c>
      <c r="M34" s="81">
        <v>16.182894421477677</v>
      </c>
      <c r="N34" s="81">
        <v>26.751503645964792</v>
      </c>
      <c r="O34" s="81">
        <v>29.853891090719038</v>
      </c>
      <c r="P34" s="81">
        <v>28.2710307040586</v>
      </c>
      <c r="Q34" s="81">
        <v>1.3446529874026965</v>
      </c>
      <c r="R34" s="81">
        <v>0</v>
      </c>
      <c r="S34" s="81">
        <v>2.1013170887788082</v>
      </c>
      <c r="T34" s="82"/>
      <c r="U34" s="81">
        <v>2113480</v>
      </c>
      <c r="V34" s="81">
        <v>717</v>
      </c>
      <c r="W34" s="81">
        <v>88</v>
      </c>
      <c r="X34" s="81">
        <v>3612</v>
      </c>
      <c r="Y34" s="81">
        <v>7599</v>
      </c>
      <c r="Z34" s="81">
        <v>15162</v>
      </c>
      <c r="AA34" s="81">
        <v>5548</v>
      </c>
      <c r="AB34" s="81">
        <v>22101</v>
      </c>
      <c r="AC34" s="81">
        <v>0</v>
      </c>
      <c r="AD34" s="81">
        <v>2.1013170887788082</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4.2770000000000001</v>
      </c>
      <c r="BJ34" s="81">
        <v>0</v>
      </c>
      <c r="BK34" s="81">
        <v>0</v>
      </c>
      <c r="BL34" s="81">
        <v>0</v>
      </c>
      <c r="BM34" s="82"/>
      <c r="BN34" s="81">
        <v>0</v>
      </c>
      <c r="BO34" s="81">
        <v>0</v>
      </c>
      <c r="BP34" s="81">
        <v>1</v>
      </c>
      <c r="BQ34" s="81">
        <v>0</v>
      </c>
      <c r="BR34" s="81">
        <v>0</v>
      </c>
      <c r="BS34" s="81">
        <v>0</v>
      </c>
      <c r="BT34"/>
      <c r="BU34" s="80">
        <v>4.2770000000000001</v>
      </c>
      <c r="BV34" s="80">
        <v>0</v>
      </c>
      <c r="BW34" s="80">
        <v>0</v>
      </c>
      <c r="BX34" s="80">
        <v>0</v>
      </c>
      <c r="BY34" s="80">
        <v>0</v>
      </c>
      <c r="BZ34" s="80">
        <v>0</v>
      </c>
      <c r="CA34" s="80">
        <v>0</v>
      </c>
      <c r="CB34" s="80">
        <v>0</v>
      </c>
      <c r="CC34" s="80">
        <v>0</v>
      </c>
    </row>
    <row r="35" spans="1:81">
      <c r="A35" s="80" t="s">
        <v>1717</v>
      </c>
      <c r="B35" s="80">
        <v>365</v>
      </c>
      <c r="C35" s="80">
        <v>8</v>
      </c>
      <c r="D35" s="80">
        <v>22</v>
      </c>
      <c r="E35" s="80">
        <v>2011</v>
      </c>
      <c r="F35" s="80" t="s">
        <v>87</v>
      </c>
      <c r="G35" s="80" t="s">
        <v>1709</v>
      </c>
      <c r="H35" s="80" t="s">
        <v>1710</v>
      </c>
      <c r="I35" s="177"/>
      <c r="J35" s="81">
        <v>44.481951692388286</v>
      </c>
      <c r="K35" s="81">
        <v>1.7800270383842891</v>
      </c>
      <c r="L35" s="81">
        <v>4.4117708374827425</v>
      </c>
      <c r="M35" s="81">
        <v>19.701765128554708</v>
      </c>
      <c r="N35" s="81">
        <v>28.786063903874492</v>
      </c>
      <c r="O35" s="81">
        <v>29.537081926474194</v>
      </c>
      <c r="P35" s="81">
        <v>27.666825790119745</v>
      </c>
      <c r="Q35" s="81">
        <v>1.5346594092822619</v>
      </c>
      <c r="R35" s="81">
        <v>0</v>
      </c>
      <c r="S35" s="81">
        <v>2.865087102318014</v>
      </c>
      <c r="T35" s="82"/>
      <c r="U35" s="81">
        <v>2023747</v>
      </c>
      <c r="V35" s="81">
        <v>717</v>
      </c>
      <c r="W35" s="81">
        <v>88</v>
      </c>
      <c r="X35" s="81">
        <v>3612</v>
      </c>
      <c r="Y35" s="81">
        <v>7649</v>
      </c>
      <c r="Z35" s="81">
        <v>15327</v>
      </c>
      <c r="AA35" s="81">
        <v>5591</v>
      </c>
      <c r="AB35" s="81">
        <v>21868</v>
      </c>
      <c r="AC35" s="81">
        <v>0</v>
      </c>
      <c r="AD35" s="81">
        <v>2.865087102318014</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4.78</v>
      </c>
      <c r="BJ35" s="81">
        <v>0</v>
      </c>
      <c r="BK35" s="81">
        <v>0</v>
      </c>
      <c r="BL35" s="81">
        <v>0</v>
      </c>
      <c r="BM35" s="82"/>
      <c r="BN35" s="81">
        <v>0</v>
      </c>
      <c r="BO35" s="81">
        <v>0</v>
      </c>
      <c r="BP35" s="81">
        <v>1</v>
      </c>
      <c r="BQ35" s="81">
        <v>0</v>
      </c>
      <c r="BR35" s="81">
        <v>0</v>
      </c>
      <c r="BS35" s="81">
        <v>0</v>
      </c>
      <c r="BT35"/>
      <c r="BU35" s="80">
        <v>4.78</v>
      </c>
      <c r="BV35" s="80">
        <v>0</v>
      </c>
      <c r="BW35" s="80">
        <v>0</v>
      </c>
      <c r="BX35" s="80">
        <v>0</v>
      </c>
      <c r="BY35" s="80">
        <v>0</v>
      </c>
      <c r="BZ35" s="80">
        <v>0</v>
      </c>
      <c r="CA35" s="80">
        <v>0</v>
      </c>
      <c r="CB35" s="80">
        <v>0</v>
      </c>
      <c r="CC35" s="80">
        <v>0</v>
      </c>
    </row>
    <row r="36" spans="1:81">
      <c r="A36" s="80" t="s">
        <v>1718</v>
      </c>
      <c r="B36" s="80">
        <v>366</v>
      </c>
      <c r="C36" s="80">
        <v>9</v>
      </c>
      <c r="D36" s="80">
        <v>22</v>
      </c>
      <c r="E36" s="80">
        <v>2012</v>
      </c>
      <c r="F36" s="80" t="s">
        <v>88</v>
      </c>
      <c r="G36" s="80" t="s">
        <v>1709</v>
      </c>
      <c r="H36" s="80" t="s">
        <v>1710</v>
      </c>
      <c r="I36" s="177"/>
      <c r="J36" s="81">
        <v>49.96891004829488</v>
      </c>
      <c r="K36" s="81">
        <v>1.6866747934828821</v>
      </c>
      <c r="L36" s="81">
        <v>4.4205993518150972</v>
      </c>
      <c r="M36" s="81">
        <v>21.538310435001428</v>
      </c>
      <c r="N36" s="81">
        <v>31.570418655430352</v>
      </c>
      <c r="O36" s="81">
        <v>29.669833788101215</v>
      </c>
      <c r="P36" s="81">
        <v>27.381321150189518</v>
      </c>
      <c r="Q36" s="81">
        <v>1.6433529421579445</v>
      </c>
      <c r="R36" s="81">
        <v>0</v>
      </c>
      <c r="S36" s="81">
        <v>2.1035691833155039</v>
      </c>
      <c r="T36" s="82"/>
      <c r="U36" s="81">
        <v>2230021</v>
      </c>
      <c r="V36" s="81">
        <v>717</v>
      </c>
      <c r="W36" s="81">
        <v>88</v>
      </c>
      <c r="X36" s="81">
        <v>3612</v>
      </c>
      <c r="Y36" s="81">
        <v>7682</v>
      </c>
      <c r="Z36" s="81">
        <v>15518</v>
      </c>
      <c r="AA36" s="81">
        <v>5502</v>
      </c>
      <c r="AB36" s="81">
        <v>21553</v>
      </c>
      <c r="AC36" s="81">
        <v>0</v>
      </c>
      <c r="AD36" s="81">
        <v>2.1035691833155039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5.7779999999999996</v>
      </c>
      <c r="BJ36" s="81">
        <v>0</v>
      </c>
      <c r="BK36" s="81">
        <v>0</v>
      </c>
      <c r="BL36" s="81">
        <v>0</v>
      </c>
      <c r="BM36" s="82"/>
      <c r="BN36" s="81">
        <v>0</v>
      </c>
      <c r="BO36" s="81">
        <v>0</v>
      </c>
      <c r="BP36" s="81">
        <v>1</v>
      </c>
      <c r="BQ36" s="81">
        <v>0</v>
      </c>
      <c r="BR36" s="81">
        <v>0</v>
      </c>
      <c r="BS36" s="81">
        <v>0</v>
      </c>
      <c r="BT36"/>
      <c r="BU36" s="80">
        <v>5.7779999999999996</v>
      </c>
      <c r="BV36" s="80">
        <v>0</v>
      </c>
      <c r="BW36" s="80">
        <v>0</v>
      </c>
      <c r="BX36" s="80">
        <v>0</v>
      </c>
      <c r="BY36" s="80">
        <v>0</v>
      </c>
      <c r="BZ36" s="80">
        <v>0</v>
      </c>
      <c r="CA36" s="80">
        <v>0</v>
      </c>
      <c r="CB36" s="80">
        <v>0</v>
      </c>
      <c r="CC36" s="80">
        <v>0</v>
      </c>
    </row>
    <row r="37" spans="1:81">
      <c r="A37" s="80" t="s">
        <v>1719</v>
      </c>
      <c r="B37" s="80">
        <v>367</v>
      </c>
      <c r="C37" s="80">
        <v>10</v>
      </c>
      <c r="D37" s="80">
        <v>22</v>
      </c>
      <c r="E37" s="80">
        <v>2013</v>
      </c>
      <c r="F37" s="80" t="s">
        <v>89</v>
      </c>
      <c r="G37" s="80" t="s">
        <v>1709</v>
      </c>
      <c r="H37" s="80" t="s">
        <v>1710</v>
      </c>
      <c r="I37" s="177"/>
      <c r="J37" s="81">
        <v>50.31220514629976</v>
      </c>
      <c r="K37" s="81">
        <v>1.5038305914378189</v>
      </c>
      <c r="L37" s="81">
        <v>4.2418041063042207</v>
      </c>
      <c r="M37" s="81">
        <v>21.021338205491272</v>
      </c>
      <c r="N37" s="81">
        <v>31.321661210683182</v>
      </c>
      <c r="O37" s="81">
        <v>28.707398954250859</v>
      </c>
      <c r="P37" s="81">
        <v>27.434537386318048</v>
      </c>
      <c r="Q37" s="81">
        <v>1.6533343966777756</v>
      </c>
      <c r="R37" s="81">
        <v>0</v>
      </c>
      <c r="S37" s="81">
        <v>1.9833806678400001</v>
      </c>
      <c r="T37" s="82"/>
      <c r="U37" s="81">
        <v>2104035</v>
      </c>
      <c r="V37" s="81">
        <v>717</v>
      </c>
      <c r="W37" s="81">
        <v>88</v>
      </c>
      <c r="X37" s="81">
        <v>3612</v>
      </c>
      <c r="Y37" s="81">
        <v>7711</v>
      </c>
      <c r="Z37" s="81">
        <v>15685</v>
      </c>
      <c r="AA37" s="81">
        <v>5492</v>
      </c>
      <c r="AB37" s="81">
        <v>21373</v>
      </c>
      <c r="AC37" s="81">
        <v>0</v>
      </c>
      <c r="AD37" s="81">
        <v>1.9833806678400001</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7.7910000000000004</v>
      </c>
      <c r="BJ37" s="81">
        <v>0</v>
      </c>
      <c r="BK37" s="81">
        <v>0</v>
      </c>
      <c r="BL37" s="81">
        <v>0</v>
      </c>
      <c r="BM37" s="82"/>
      <c r="BN37" s="81">
        <v>0</v>
      </c>
      <c r="BO37" s="81">
        <v>0</v>
      </c>
      <c r="BP37" s="81">
        <v>1</v>
      </c>
      <c r="BQ37" s="81">
        <v>0</v>
      </c>
      <c r="BR37" s="81">
        <v>0</v>
      </c>
      <c r="BS37" s="81">
        <v>0</v>
      </c>
      <c r="BT37"/>
      <c r="BU37" s="80">
        <v>7.7910000000000004</v>
      </c>
      <c r="BV37" s="80">
        <v>0</v>
      </c>
      <c r="BW37" s="80">
        <v>0</v>
      </c>
      <c r="BX37" s="80">
        <v>0</v>
      </c>
      <c r="BY37" s="80">
        <v>0</v>
      </c>
      <c r="BZ37" s="80">
        <v>0</v>
      </c>
      <c r="CA37" s="80">
        <v>0</v>
      </c>
      <c r="CB37" s="80">
        <v>0</v>
      </c>
      <c r="CC37" s="80">
        <v>0</v>
      </c>
    </row>
    <row r="38" spans="1:81">
      <c r="A38" s="80" t="s">
        <v>1720</v>
      </c>
      <c r="B38" s="80">
        <v>368</v>
      </c>
      <c r="C38" s="80">
        <v>11</v>
      </c>
      <c r="D38" s="80">
        <v>22</v>
      </c>
      <c r="E38" s="80">
        <v>2014</v>
      </c>
      <c r="F38" s="80" t="s">
        <v>90</v>
      </c>
      <c r="G38" s="80" t="s">
        <v>1709</v>
      </c>
      <c r="H38" s="80" t="s">
        <v>1710</v>
      </c>
      <c r="I38" s="177"/>
      <c r="J38" s="81">
        <v>46.143505913701077</v>
      </c>
      <c r="K38" s="81">
        <v>1.4027027311007421</v>
      </c>
      <c r="L38" s="81">
        <v>4.3251393122282655</v>
      </c>
      <c r="M38" s="81">
        <v>18.282429650200619</v>
      </c>
      <c r="N38" s="81">
        <v>30.520375539078305</v>
      </c>
      <c r="O38" s="81">
        <v>27.425583950384357</v>
      </c>
      <c r="P38" s="81">
        <v>27.270924698562883</v>
      </c>
      <c r="Q38" s="81">
        <v>1.5630688999379345</v>
      </c>
      <c r="R38" s="81">
        <v>0</v>
      </c>
      <c r="S38" s="81">
        <v>2.4017324687999997</v>
      </c>
      <c r="T38" s="82"/>
      <c r="U38" s="81">
        <v>2144974</v>
      </c>
      <c r="V38" s="81">
        <v>579</v>
      </c>
      <c r="W38" s="81">
        <v>76</v>
      </c>
      <c r="X38" s="81">
        <v>3243</v>
      </c>
      <c r="Y38" s="81">
        <v>7738</v>
      </c>
      <c r="Z38" s="81">
        <v>15782</v>
      </c>
      <c r="AA38" s="81">
        <v>5431</v>
      </c>
      <c r="AB38" s="81">
        <v>21060</v>
      </c>
      <c r="AC38" s="81">
        <v>0</v>
      </c>
      <c r="AD38" s="81">
        <v>2.4017324687999997</v>
      </c>
      <c r="AE38" s="82"/>
      <c r="AF38" s="81">
        <v>26090980.912632268</v>
      </c>
      <c r="AG38" s="81">
        <v>1192004.0905119984</v>
      </c>
      <c r="AH38" s="81">
        <v>925211.08231696999</v>
      </c>
      <c r="AI38" s="81">
        <v>23466170.71361725</v>
      </c>
      <c r="AJ38" s="81">
        <v>43507411.216338471</v>
      </c>
      <c r="AK38" s="81">
        <v>0</v>
      </c>
      <c r="AL38" s="81">
        <v>0</v>
      </c>
      <c r="AM38" s="81">
        <v>2891223.2958927839</v>
      </c>
      <c r="AN38" s="81">
        <v>0</v>
      </c>
      <c r="AO38" s="81">
        <v>0</v>
      </c>
      <c r="AP38" s="82"/>
      <c r="AQ38" s="81">
        <v>196</v>
      </c>
      <c r="AR38" s="81">
        <v>104</v>
      </c>
      <c r="AS38" s="81">
        <v>0</v>
      </c>
      <c r="AT38" s="81">
        <v>0</v>
      </c>
      <c r="AU38" s="81">
        <v>0</v>
      </c>
      <c r="AV38" s="81">
        <v>0</v>
      </c>
      <c r="AW38" s="81" t="s">
        <v>564</v>
      </c>
      <c r="AX38" s="82"/>
      <c r="AY38" s="81">
        <v>866.3</v>
      </c>
      <c r="AZ38" s="81">
        <v>9937.9</v>
      </c>
      <c r="BA38" s="81">
        <v>0</v>
      </c>
      <c r="BB38" s="81">
        <v>0</v>
      </c>
      <c r="BC38" s="81">
        <v>0</v>
      </c>
      <c r="BD38" s="81">
        <v>0</v>
      </c>
      <c r="BE38" s="81" t="s">
        <v>564</v>
      </c>
      <c r="BF38" s="82"/>
      <c r="BG38" s="81">
        <v>0</v>
      </c>
      <c r="BH38" s="81">
        <v>0</v>
      </c>
      <c r="BI38" s="81">
        <v>6.8120000000000003</v>
      </c>
      <c r="BJ38" s="81">
        <v>0</v>
      </c>
      <c r="BK38" s="81">
        <v>0</v>
      </c>
      <c r="BL38" s="81">
        <v>0</v>
      </c>
      <c r="BM38" s="82"/>
      <c r="BN38" s="81">
        <v>0</v>
      </c>
      <c r="BO38" s="81">
        <v>0</v>
      </c>
      <c r="BP38" s="81">
        <v>1</v>
      </c>
      <c r="BQ38" s="81">
        <v>0</v>
      </c>
      <c r="BR38" s="81">
        <v>0</v>
      </c>
      <c r="BS38" s="81">
        <v>0</v>
      </c>
      <c r="BT38"/>
      <c r="BU38" s="80">
        <v>6.8120000000000003</v>
      </c>
      <c r="BV38" s="80">
        <v>0</v>
      </c>
      <c r="BW38" s="80">
        <v>0</v>
      </c>
      <c r="BX38" s="80">
        <v>0</v>
      </c>
      <c r="BY38" s="80">
        <v>0</v>
      </c>
      <c r="BZ38" s="80">
        <v>0</v>
      </c>
      <c r="CA38" s="80">
        <v>0</v>
      </c>
      <c r="CB38" s="80">
        <v>0</v>
      </c>
      <c r="CC38" s="80">
        <v>0</v>
      </c>
    </row>
    <row r="39" spans="1:81">
      <c r="A39" s="80" t="s">
        <v>1721</v>
      </c>
      <c r="B39" s="80">
        <v>369</v>
      </c>
      <c r="C39" s="80">
        <v>12</v>
      </c>
      <c r="D39" s="80">
        <v>22</v>
      </c>
      <c r="E39" s="80">
        <v>2015</v>
      </c>
      <c r="F39" s="80" t="s">
        <v>91</v>
      </c>
      <c r="G39" s="80" t="s">
        <v>1709</v>
      </c>
      <c r="H39" s="80" t="s">
        <v>1710</v>
      </c>
      <c r="I39" s="177"/>
      <c r="J39" s="81">
        <v>43.453725745473172</v>
      </c>
      <c r="K39" s="81">
        <v>1.3421230371278778</v>
      </c>
      <c r="L39" s="81">
        <v>4.3552996610017853</v>
      </c>
      <c r="M39" s="81">
        <v>20.342662102885289</v>
      </c>
      <c r="N39" s="81">
        <v>28.908599280583591</v>
      </c>
      <c r="O39" s="81">
        <v>27.126000351302427</v>
      </c>
      <c r="P39" s="81">
        <v>26.945636504111494</v>
      </c>
      <c r="Q39" s="81">
        <v>1.5056086233922874</v>
      </c>
      <c r="R39" s="81">
        <v>0</v>
      </c>
      <c r="S39" s="81">
        <v>2.1467931030000003</v>
      </c>
      <c r="T39" s="82"/>
      <c r="U39" s="81">
        <v>2256849</v>
      </c>
      <c r="V39" s="81">
        <v>579</v>
      </c>
      <c r="W39" s="81">
        <v>76</v>
      </c>
      <c r="X39" s="81">
        <v>3243</v>
      </c>
      <c r="Y39" s="81">
        <v>7771</v>
      </c>
      <c r="Z39" s="81">
        <v>15760</v>
      </c>
      <c r="AA39" s="81">
        <v>5362</v>
      </c>
      <c r="AB39" s="81">
        <v>20722</v>
      </c>
      <c r="AC39" s="81">
        <v>0</v>
      </c>
      <c r="AD39" s="81">
        <v>2.1467931030000003</v>
      </c>
      <c r="AE39" s="82"/>
      <c r="AF39" s="81">
        <v>24385326.801607173</v>
      </c>
      <c r="AG39" s="81">
        <v>1051464.7554324325</v>
      </c>
      <c r="AH39" s="81">
        <v>833630.4164837274</v>
      </c>
      <c r="AI39" s="81">
        <v>24872735.695402473</v>
      </c>
      <c r="AJ39" s="81">
        <v>41897274.757336631</v>
      </c>
      <c r="AK39" s="81">
        <v>0</v>
      </c>
      <c r="AL39" s="81">
        <v>0</v>
      </c>
      <c r="AM39" s="81">
        <v>2839863.1744793314</v>
      </c>
      <c r="AN39" s="81">
        <v>0</v>
      </c>
      <c r="AO39" s="81">
        <v>0</v>
      </c>
      <c r="AP39" s="82"/>
      <c r="AQ39" s="81">
        <v>214</v>
      </c>
      <c r="AR39" s="81">
        <v>143</v>
      </c>
      <c r="AS39" s="81">
        <v>0</v>
      </c>
      <c r="AT39" s="81">
        <v>0</v>
      </c>
      <c r="AU39" s="81">
        <v>0</v>
      </c>
      <c r="AV39" s="81">
        <v>0</v>
      </c>
      <c r="AW39" s="81" t="s">
        <v>564</v>
      </c>
      <c r="AX39" s="82"/>
      <c r="AY39" s="81">
        <v>948.3</v>
      </c>
      <c r="AZ39" s="81">
        <v>12682.7</v>
      </c>
      <c r="BA39" s="81">
        <v>0</v>
      </c>
      <c r="BB39" s="81">
        <v>0</v>
      </c>
      <c r="BC39" s="81">
        <v>0</v>
      </c>
      <c r="BD39" s="81">
        <v>0</v>
      </c>
      <c r="BE39" s="81" t="s">
        <v>564</v>
      </c>
      <c r="BF39" s="82"/>
      <c r="BG39" s="81">
        <v>0</v>
      </c>
      <c r="BH39" s="81">
        <v>0</v>
      </c>
      <c r="BI39" s="81">
        <v>6.8170000000000002</v>
      </c>
      <c r="BJ39" s="81">
        <v>0</v>
      </c>
      <c r="BK39" s="81">
        <v>0</v>
      </c>
      <c r="BL39" s="81">
        <v>0</v>
      </c>
      <c r="BM39" s="82"/>
      <c r="BN39" s="81">
        <v>0</v>
      </c>
      <c r="BO39" s="81">
        <v>0</v>
      </c>
      <c r="BP39" s="81">
        <v>1</v>
      </c>
      <c r="BQ39" s="81">
        <v>0</v>
      </c>
      <c r="BR39" s="81">
        <v>0</v>
      </c>
      <c r="BS39" s="81">
        <v>0</v>
      </c>
      <c r="BT39"/>
      <c r="BU39" s="80">
        <v>6.8170000000000002</v>
      </c>
      <c r="BV39" s="80">
        <v>0</v>
      </c>
      <c r="BW39" s="80">
        <v>0</v>
      </c>
      <c r="BX39" s="80">
        <v>0</v>
      </c>
      <c r="BY39" s="80">
        <v>0</v>
      </c>
      <c r="BZ39" s="80">
        <v>0</v>
      </c>
      <c r="CA39" s="80">
        <v>0</v>
      </c>
      <c r="CB39" s="80">
        <v>0</v>
      </c>
      <c r="CC39" s="80">
        <v>0</v>
      </c>
    </row>
    <row r="40" spans="1:81">
      <c r="A40" s="80" t="s">
        <v>1722</v>
      </c>
      <c r="B40" s="80">
        <v>370</v>
      </c>
      <c r="C40" s="80">
        <v>13</v>
      </c>
      <c r="D40" s="80">
        <v>22</v>
      </c>
      <c r="E40" s="80">
        <v>2016</v>
      </c>
      <c r="F40" s="80" t="s">
        <v>92</v>
      </c>
      <c r="G40" s="80" t="s">
        <v>1709</v>
      </c>
      <c r="H40" s="80" t="s">
        <v>1710</v>
      </c>
      <c r="I40" s="177"/>
      <c r="J40" s="81">
        <v>50.707022960653994</v>
      </c>
      <c r="K40" s="81">
        <v>1.2468340997131817</v>
      </c>
      <c r="L40" s="81">
        <v>4.3246461860511571</v>
      </c>
      <c r="M40" s="81">
        <v>14.880132155169933</v>
      </c>
      <c r="N40" s="81">
        <v>25.671884735286675</v>
      </c>
      <c r="O40" s="81">
        <v>26.658873581830484</v>
      </c>
      <c r="P40" s="81">
        <v>25.877553020807387</v>
      </c>
      <c r="Q40" s="81">
        <v>1.4382799831361457</v>
      </c>
      <c r="R40" s="81">
        <v>0</v>
      </c>
      <c r="S40" s="81">
        <v>2.4720403201999996</v>
      </c>
      <c r="T40" s="82"/>
      <c r="U40" s="81">
        <v>2373167</v>
      </c>
      <c r="V40" s="81">
        <v>579</v>
      </c>
      <c r="W40" s="81">
        <v>76</v>
      </c>
      <c r="X40" s="81">
        <v>3243</v>
      </c>
      <c r="Y40" s="81">
        <v>7838</v>
      </c>
      <c r="Z40" s="81">
        <v>15679</v>
      </c>
      <c r="AA40" s="81">
        <v>5326</v>
      </c>
      <c r="AB40" s="81">
        <v>20363</v>
      </c>
      <c r="AC40" s="81">
        <v>0</v>
      </c>
      <c r="AD40" s="81">
        <v>2.4720403202000001</v>
      </c>
      <c r="AE40" s="82"/>
      <c r="AF40" s="81">
        <v>28503011.494776368</v>
      </c>
      <c r="AG40" s="81">
        <v>937443.45695307152</v>
      </c>
      <c r="AH40" s="81">
        <v>747518.39493238344</v>
      </c>
      <c r="AI40" s="81">
        <v>23147665.534120031</v>
      </c>
      <c r="AJ40" s="81">
        <v>36983660.061277643</v>
      </c>
      <c r="AK40" s="81">
        <v>0</v>
      </c>
      <c r="AL40" s="81">
        <v>0</v>
      </c>
      <c r="AM40" s="81">
        <v>2792831.8023287631</v>
      </c>
      <c r="AN40" s="81">
        <v>0</v>
      </c>
      <c r="AO40" s="81">
        <v>0</v>
      </c>
      <c r="AP40" s="82"/>
      <c r="AQ40" s="81">
        <v>239</v>
      </c>
      <c r="AR40" s="81">
        <v>181</v>
      </c>
      <c r="AS40" s="81">
        <v>0</v>
      </c>
      <c r="AT40" s="81">
        <v>0</v>
      </c>
      <c r="AU40" s="81">
        <v>0</v>
      </c>
      <c r="AV40" s="81">
        <v>0</v>
      </c>
      <c r="AW40" s="81" t="s">
        <v>564</v>
      </c>
      <c r="AX40" s="82"/>
      <c r="AY40" s="81">
        <v>1076.4000000000001</v>
      </c>
      <c r="AZ40" s="81">
        <v>14097.1</v>
      </c>
      <c r="BA40" s="81">
        <v>0</v>
      </c>
      <c r="BB40" s="81">
        <v>0</v>
      </c>
      <c r="BC40" s="81">
        <v>0</v>
      </c>
      <c r="BD40" s="81">
        <v>0</v>
      </c>
      <c r="BE40" s="81" t="s">
        <v>564</v>
      </c>
      <c r="BF40" s="82"/>
      <c r="BG40" s="81">
        <v>0</v>
      </c>
      <c r="BH40" s="81">
        <v>0</v>
      </c>
      <c r="BI40" s="81">
        <v>7.4870000000000001</v>
      </c>
      <c r="BJ40" s="81">
        <v>0</v>
      </c>
      <c r="BK40" s="81">
        <v>0</v>
      </c>
      <c r="BL40" s="81">
        <v>0</v>
      </c>
      <c r="BM40" s="82"/>
      <c r="BN40" s="81">
        <v>0</v>
      </c>
      <c r="BO40" s="81">
        <v>0</v>
      </c>
      <c r="BP40" s="81">
        <v>1</v>
      </c>
      <c r="BQ40" s="81">
        <v>0</v>
      </c>
      <c r="BR40" s="81">
        <v>0</v>
      </c>
      <c r="BS40" s="81">
        <v>0</v>
      </c>
      <c r="BT40"/>
      <c r="BU40" s="80">
        <v>7.4870000000000001</v>
      </c>
      <c r="BV40" s="80">
        <v>0</v>
      </c>
      <c r="BW40" s="80">
        <v>0</v>
      </c>
      <c r="BX40" s="80">
        <v>0</v>
      </c>
      <c r="BY40" s="80">
        <v>0</v>
      </c>
      <c r="BZ40" s="80">
        <v>0</v>
      </c>
      <c r="CA40" s="80">
        <v>0</v>
      </c>
      <c r="CB40" s="80">
        <v>0</v>
      </c>
      <c r="CC40" s="80">
        <v>0</v>
      </c>
    </row>
    <row r="41" spans="1:81">
      <c r="A41" s="80" t="s">
        <v>1723</v>
      </c>
      <c r="B41" s="80">
        <v>371</v>
      </c>
      <c r="C41" s="80">
        <v>14</v>
      </c>
      <c r="D41" s="80">
        <v>22</v>
      </c>
      <c r="E41" s="80">
        <v>2017</v>
      </c>
      <c r="F41" s="80" t="s">
        <v>71</v>
      </c>
      <c r="G41" s="80" t="s">
        <v>1709</v>
      </c>
      <c r="H41" s="80" t="s">
        <v>1710</v>
      </c>
      <c r="I41" s="177"/>
      <c r="J41" s="81">
        <v>43.6936206969133</v>
      </c>
      <c r="K41" s="81">
        <v>1.2414020370012886</v>
      </c>
      <c r="L41" s="81">
        <v>4.3064526968761765</v>
      </c>
      <c r="M41" s="81">
        <v>13.532983696508701</v>
      </c>
      <c r="N41" s="81">
        <v>27.559413621390053</v>
      </c>
      <c r="O41" s="81">
        <v>26.17201532949198</v>
      </c>
      <c r="P41" s="81">
        <v>25.520510216337005</v>
      </c>
      <c r="Q41" s="81">
        <v>1.367993896416092</v>
      </c>
      <c r="R41" s="81">
        <v>0</v>
      </c>
      <c r="S41" s="81">
        <v>2.4179885999999997</v>
      </c>
      <c r="T41" s="82"/>
      <c r="U41" s="81">
        <v>2412680</v>
      </c>
      <c r="V41" s="81">
        <v>579</v>
      </c>
      <c r="W41" s="81">
        <v>76</v>
      </c>
      <c r="X41" s="81">
        <v>3243</v>
      </c>
      <c r="Y41" s="81">
        <v>7808</v>
      </c>
      <c r="Z41" s="81">
        <v>15648</v>
      </c>
      <c r="AA41" s="81">
        <v>5286</v>
      </c>
      <c r="AB41" s="81">
        <v>20029</v>
      </c>
      <c r="AC41" s="81">
        <v>0</v>
      </c>
      <c r="AD41" s="81">
        <v>2.4179886000000002</v>
      </c>
      <c r="AE41" s="82"/>
      <c r="AF41" s="81">
        <v>27031842.054164398</v>
      </c>
      <c r="AG41" s="81">
        <v>944653.11745202972</v>
      </c>
      <c r="AH41" s="81">
        <v>894750.33602306352</v>
      </c>
      <c r="AI41" s="81">
        <v>21904380.249888871</v>
      </c>
      <c r="AJ41" s="81">
        <v>39875900.59506131</v>
      </c>
      <c r="AK41" s="81">
        <v>0</v>
      </c>
      <c r="AL41" s="81">
        <v>0</v>
      </c>
      <c r="AM41" s="81">
        <v>2751321.283091669</v>
      </c>
      <c r="AN41" s="81">
        <v>0</v>
      </c>
      <c r="AO41" s="81">
        <v>0</v>
      </c>
      <c r="AP41" s="82"/>
      <c r="AQ41" s="81">
        <v>252</v>
      </c>
      <c r="AR41" s="81">
        <v>203</v>
      </c>
      <c r="AS41" s="81">
        <v>0</v>
      </c>
      <c r="AT41" s="81">
        <v>0</v>
      </c>
      <c r="AU41" s="81">
        <v>0</v>
      </c>
      <c r="AV41" s="81">
        <v>0</v>
      </c>
      <c r="AW41" s="81" t="s">
        <v>564</v>
      </c>
      <c r="AX41" s="82"/>
      <c r="AY41" s="81">
        <v>1140.9000000000001</v>
      </c>
      <c r="AZ41" s="81">
        <v>18849</v>
      </c>
      <c r="BA41" s="81">
        <v>0</v>
      </c>
      <c r="BB41" s="81">
        <v>0</v>
      </c>
      <c r="BC41" s="81">
        <v>0</v>
      </c>
      <c r="BD41" s="81">
        <v>0</v>
      </c>
      <c r="BE41" s="81" t="s">
        <v>564</v>
      </c>
      <c r="BF41" s="82"/>
      <c r="BG41" s="81">
        <v>0</v>
      </c>
      <c r="BH41" s="81">
        <v>0</v>
      </c>
      <c r="BI41" s="81">
        <v>8.4499999999999993</v>
      </c>
      <c r="BJ41" s="81">
        <v>0</v>
      </c>
      <c r="BK41" s="81">
        <v>0</v>
      </c>
      <c r="BL41" s="81">
        <v>0</v>
      </c>
      <c r="BM41" s="82"/>
      <c r="BN41" s="81">
        <v>0</v>
      </c>
      <c r="BO41" s="81">
        <v>0</v>
      </c>
      <c r="BP41" s="81">
        <v>1</v>
      </c>
      <c r="BQ41" s="81">
        <v>0</v>
      </c>
      <c r="BR41" s="81">
        <v>0</v>
      </c>
      <c r="BS41" s="81">
        <v>0</v>
      </c>
      <c r="BT41"/>
      <c r="BU41" s="80">
        <v>8.4499999999999993</v>
      </c>
      <c r="BV41" s="80">
        <v>0</v>
      </c>
      <c r="BW41" s="80">
        <v>0</v>
      </c>
      <c r="BX41" s="80">
        <v>0</v>
      </c>
      <c r="BY41" s="80">
        <v>0</v>
      </c>
      <c r="BZ41" s="80">
        <v>0</v>
      </c>
      <c r="CA41" s="80">
        <v>0</v>
      </c>
      <c r="CB41" s="80">
        <v>0</v>
      </c>
      <c r="CC41" s="80">
        <v>0</v>
      </c>
    </row>
    <row r="42" spans="1:81">
      <c r="A42" s="80" t="s">
        <v>1724</v>
      </c>
      <c r="B42" s="80">
        <v>372</v>
      </c>
      <c r="C42" s="80">
        <v>15</v>
      </c>
      <c r="D42" s="80">
        <v>22</v>
      </c>
      <c r="E42" s="80">
        <v>2018</v>
      </c>
      <c r="F42" s="80" t="s">
        <v>93</v>
      </c>
      <c r="G42" s="80" t="s">
        <v>1709</v>
      </c>
      <c r="H42" s="80" t="s">
        <v>1710</v>
      </c>
      <c r="I42" s="177"/>
      <c r="J42" s="81">
        <v>49.372019796368342</v>
      </c>
      <c r="K42" s="81">
        <v>1.1713548718945592</v>
      </c>
      <c r="L42" s="81">
        <v>4.0393344424763322</v>
      </c>
      <c r="M42" s="81">
        <v>14.362249537621771</v>
      </c>
      <c r="N42" s="81">
        <v>26.308014312859068</v>
      </c>
      <c r="O42" s="81">
        <v>25.691788144783892</v>
      </c>
      <c r="P42" s="81">
        <v>24.845843105355062</v>
      </c>
      <c r="Q42" s="81">
        <v>1.2476901082084486</v>
      </c>
      <c r="R42" s="81">
        <v>0</v>
      </c>
      <c r="S42" s="81">
        <v>2.8044263200000001</v>
      </c>
      <c r="T42" s="82"/>
      <c r="U42" s="81">
        <v>2716612</v>
      </c>
      <c r="V42" s="81">
        <v>579</v>
      </c>
      <c r="W42" s="81">
        <v>76</v>
      </c>
      <c r="X42" s="81">
        <v>3243</v>
      </c>
      <c r="Y42" s="81">
        <v>7848</v>
      </c>
      <c r="Z42" s="81">
        <v>15655</v>
      </c>
      <c r="AA42" s="81">
        <v>5198</v>
      </c>
      <c r="AB42" s="81">
        <v>19686</v>
      </c>
      <c r="AC42" s="81">
        <v>0</v>
      </c>
      <c r="AD42" s="81">
        <v>2.8044263200000001</v>
      </c>
      <c r="AE42" s="82"/>
      <c r="AF42" s="81">
        <v>30045011.75662503</v>
      </c>
      <c r="AG42" s="81">
        <v>838856.97757648246</v>
      </c>
      <c r="AH42" s="81">
        <v>859566.32624698756</v>
      </c>
      <c r="AI42" s="81">
        <v>22698657.434923518</v>
      </c>
      <c r="AJ42" s="81">
        <v>39668429.38406904</v>
      </c>
      <c r="AK42" s="81">
        <v>0</v>
      </c>
      <c r="AL42" s="81">
        <v>0</v>
      </c>
      <c r="AM42" s="81">
        <v>2709799.765469519</v>
      </c>
      <c r="AN42" s="81">
        <v>0</v>
      </c>
      <c r="AO42" s="81">
        <v>0</v>
      </c>
      <c r="AP42" s="82"/>
      <c r="AQ42" s="81">
        <v>274</v>
      </c>
      <c r="AR42" s="81">
        <v>238</v>
      </c>
      <c r="AS42" s="81">
        <v>0</v>
      </c>
      <c r="AT42" s="81">
        <v>0</v>
      </c>
      <c r="AU42" s="81">
        <v>0</v>
      </c>
      <c r="AV42" s="81">
        <v>0</v>
      </c>
      <c r="AW42" s="81" t="s">
        <v>564</v>
      </c>
      <c r="AX42" s="82"/>
      <c r="AY42" s="81">
        <v>1261.5</v>
      </c>
      <c r="AZ42" s="81">
        <v>20274</v>
      </c>
      <c r="BA42" s="81">
        <v>0</v>
      </c>
      <c r="BB42" s="81">
        <v>0</v>
      </c>
      <c r="BC42" s="81">
        <v>0</v>
      </c>
      <c r="BD42" s="81">
        <v>0</v>
      </c>
      <c r="BE42" s="81" t="s">
        <v>564</v>
      </c>
      <c r="BF42" s="82"/>
      <c r="BG42" s="81">
        <v>0</v>
      </c>
      <c r="BH42" s="81">
        <v>0</v>
      </c>
      <c r="BI42" s="81">
        <v>8.6199999999999992</v>
      </c>
      <c r="BJ42" s="81">
        <v>0</v>
      </c>
      <c r="BK42" s="81">
        <v>0</v>
      </c>
      <c r="BL42" s="81">
        <v>0</v>
      </c>
      <c r="BM42" s="82"/>
      <c r="BN42" s="81">
        <v>0</v>
      </c>
      <c r="BO42" s="81">
        <v>0</v>
      </c>
      <c r="BP42" s="81">
        <v>1</v>
      </c>
      <c r="BQ42" s="81">
        <v>0</v>
      </c>
      <c r="BR42" s="81">
        <v>0</v>
      </c>
      <c r="BS42" s="81">
        <v>0</v>
      </c>
      <c r="BT42"/>
      <c r="BU42" s="80">
        <v>8.6199999999999992</v>
      </c>
      <c r="BV42" s="80">
        <v>0</v>
      </c>
      <c r="BW42" s="80">
        <v>0</v>
      </c>
      <c r="BX42" s="80">
        <v>0</v>
      </c>
      <c r="BY42" s="80">
        <v>0</v>
      </c>
      <c r="BZ42" s="80">
        <v>0</v>
      </c>
      <c r="CA42" s="80">
        <v>0</v>
      </c>
      <c r="CB42" s="80">
        <v>0</v>
      </c>
      <c r="CC42" s="80">
        <v>0</v>
      </c>
    </row>
    <row r="43" spans="1:81">
      <c r="A43" s="80" t="s">
        <v>1725</v>
      </c>
      <c r="B43" s="80">
        <v>373</v>
      </c>
      <c r="C43" s="80">
        <v>16</v>
      </c>
      <c r="D43" s="80">
        <v>22</v>
      </c>
      <c r="E43" s="80">
        <v>2019</v>
      </c>
      <c r="F43" s="80" t="s">
        <v>73</v>
      </c>
      <c r="G43" s="80" t="s">
        <v>1709</v>
      </c>
      <c r="H43" s="80" t="s">
        <v>1710</v>
      </c>
      <c r="I43" s="177"/>
      <c r="J43" s="81">
        <v>50.047587954808776</v>
      </c>
      <c r="K43" s="81">
        <v>1.0696635323191397</v>
      </c>
      <c r="L43" s="81">
        <v>4.0740886782970414</v>
      </c>
      <c r="M43" s="81">
        <v>14.039065350982282</v>
      </c>
      <c r="N43" s="81">
        <v>25.327883045503231</v>
      </c>
      <c r="O43" s="81">
        <v>24.775243364949119</v>
      </c>
      <c r="P43" s="81">
        <v>24.652744369998004</v>
      </c>
      <c r="Q43" s="81">
        <v>1.1929543267487441</v>
      </c>
      <c r="R43" s="81">
        <v>0</v>
      </c>
      <c r="S43" s="81">
        <v>2.5939328108499997</v>
      </c>
      <c r="T43" s="82"/>
      <c r="U43" s="81">
        <v>2762124</v>
      </c>
      <c r="V43" s="81">
        <v>579</v>
      </c>
      <c r="W43" s="81">
        <v>76</v>
      </c>
      <c r="X43" s="81">
        <v>3243</v>
      </c>
      <c r="Y43" s="81">
        <v>7924</v>
      </c>
      <c r="Z43" s="81">
        <v>15511</v>
      </c>
      <c r="AA43" s="81">
        <v>5119</v>
      </c>
      <c r="AB43" s="81">
        <v>19332</v>
      </c>
      <c r="AC43" s="81">
        <v>0</v>
      </c>
      <c r="AD43" s="81">
        <v>2.5939328108500002</v>
      </c>
      <c r="AE43" s="82"/>
      <c r="AF43" s="81">
        <v>30260585.234150689</v>
      </c>
      <c r="AG43" s="81">
        <v>809995.72480905626</v>
      </c>
      <c r="AH43" s="81">
        <v>909852.17441574403</v>
      </c>
      <c r="AI43" s="81">
        <v>23095581.745101679</v>
      </c>
      <c r="AJ43" s="81">
        <v>37970820.690493017</v>
      </c>
      <c r="AK43" s="81">
        <v>0</v>
      </c>
      <c r="AL43" s="81">
        <v>0</v>
      </c>
      <c r="AM43" s="81">
        <v>2632872.8687819168</v>
      </c>
      <c r="AN43" s="81">
        <v>0</v>
      </c>
      <c r="AO43" s="81">
        <v>0</v>
      </c>
      <c r="AP43" s="82"/>
      <c r="AQ43" s="81">
        <v>307</v>
      </c>
      <c r="AR43" s="81">
        <v>350</v>
      </c>
      <c r="AS43" s="81">
        <v>0</v>
      </c>
      <c r="AT43" s="81">
        <v>0</v>
      </c>
      <c r="AU43" s="81">
        <v>0</v>
      </c>
      <c r="AV43" s="81">
        <v>0</v>
      </c>
      <c r="AW43" s="81" t="s">
        <v>564</v>
      </c>
      <c r="AX43" s="82"/>
      <c r="AY43" s="81">
        <v>1430.7</v>
      </c>
      <c r="AZ43" s="81">
        <v>30611.7</v>
      </c>
      <c r="BA43" s="81">
        <v>0</v>
      </c>
      <c r="BB43" s="81">
        <v>0</v>
      </c>
      <c r="BC43" s="81">
        <v>0</v>
      </c>
      <c r="BD43" s="81">
        <v>0</v>
      </c>
      <c r="BE43" s="81" t="s">
        <v>564</v>
      </c>
      <c r="BF43" s="82"/>
      <c r="BG43" s="81">
        <v>0</v>
      </c>
      <c r="BH43" s="81">
        <v>0</v>
      </c>
      <c r="BI43" s="81">
        <v>7.4710000000000001</v>
      </c>
      <c r="BJ43" s="81">
        <v>0</v>
      </c>
      <c r="BK43" s="81">
        <v>0</v>
      </c>
      <c r="BL43" s="81">
        <v>0</v>
      </c>
      <c r="BM43" s="82"/>
      <c r="BN43" s="81">
        <v>0</v>
      </c>
      <c r="BO43" s="81">
        <v>0</v>
      </c>
      <c r="BP43" s="81">
        <v>1</v>
      </c>
      <c r="BQ43" s="81">
        <v>0</v>
      </c>
      <c r="BR43" s="81">
        <v>0</v>
      </c>
      <c r="BS43" s="81">
        <v>0</v>
      </c>
      <c r="BT43"/>
      <c r="BU43" s="80">
        <v>7.4710000000000001</v>
      </c>
      <c r="BV43" s="80">
        <v>0</v>
      </c>
      <c r="BW43" s="80">
        <v>0</v>
      </c>
      <c r="BX43" s="80">
        <v>0</v>
      </c>
      <c r="BY43" s="80">
        <v>0</v>
      </c>
      <c r="BZ43" s="80">
        <v>0</v>
      </c>
      <c r="CA43" s="80">
        <v>0</v>
      </c>
      <c r="CB43" s="80">
        <v>0</v>
      </c>
      <c r="CC43" s="80">
        <v>0</v>
      </c>
    </row>
    <row r="44" spans="1:81">
      <c r="A44" s="80" t="s">
        <v>1726</v>
      </c>
      <c r="B44" s="80">
        <v>374</v>
      </c>
      <c r="C44" s="80">
        <v>17</v>
      </c>
      <c r="D44" s="80">
        <v>22</v>
      </c>
      <c r="E44" s="80">
        <v>2020</v>
      </c>
      <c r="F44" s="80" t="s">
        <v>218</v>
      </c>
      <c r="G44" s="80" t="s">
        <v>1709</v>
      </c>
      <c r="H44" s="80" t="s">
        <v>1710</v>
      </c>
      <c r="I44" s="177"/>
      <c r="J44" s="81">
        <v>38.366805761908957</v>
      </c>
      <c r="K44" s="81">
        <v>1.146221473655392</v>
      </c>
      <c r="L44" s="81">
        <v>3.0157964433098559</v>
      </c>
      <c r="M44" s="81">
        <v>12.467574038962303</v>
      </c>
      <c r="N44" s="81">
        <v>24.072364980673147</v>
      </c>
      <c r="O44" s="81">
        <v>21.535887988736778</v>
      </c>
      <c r="P44" s="81">
        <v>22.83668321243097</v>
      </c>
      <c r="Q44" s="81">
        <v>1.1171162387549443</v>
      </c>
      <c r="R44" s="81">
        <v>0</v>
      </c>
      <c r="S44" s="81">
        <v>2.55998966202</v>
      </c>
      <c r="T44" s="82"/>
      <c r="U44" s="81">
        <v>2565592</v>
      </c>
      <c r="V44" s="81">
        <v>528</v>
      </c>
      <c r="W44" s="81">
        <v>61</v>
      </c>
      <c r="X44" s="81">
        <v>3203</v>
      </c>
      <c r="Y44" s="81">
        <v>7893</v>
      </c>
      <c r="Z44" s="81">
        <v>15389</v>
      </c>
      <c r="AA44" s="81">
        <v>5152</v>
      </c>
      <c r="AB44" s="81">
        <v>18946</v>
      </c>
      <c r="AC44" s="81">
        <v>0</v>
      </c>
      <c r="AD44" s="81">
        <v>2.55998966202</v>
      </c>
      <c r="AE44" s="82"/>
      <c r="AF44" s="81">
        <v>27553018.156601392</v>
      </c>
      <c r="AG44" s="81">
        <v>818761.41447579651</v>
      </c>
      <c r="AH44" s="81">
        <v>545994.56818410405</v>
      </c>
      <c r="AI44" s="81">
        <v>20835140.058605105</v>
      </c>
      <c r="AJ44" s="81">
        <v>37483800.572153419</v>
      </c>
      <c r="AK44" s="81"/>
      <c r="AL44" s="81"/>
      <c r="AM44" s="81">
        <v>2472663.4944502926</v>
      </c>
      <c r="AN44" s="81"/>
      <c r="AO44" s="81"/>
      <c r="AP44" s="82"/>
      <c r="AQ44" s="81">
        <v>330</v>
      </c>
      <c r="AR44" s="81">
        <v>398</v>
      </c>
      <c r="AS44" s="81">
        <v>0</v>
      </c>
      <c r="AT44" s="81">
        <v>0</v>
      </c>
      <c r="AU44" s="81">
        <v>0</v>
      </c>
      <c r="AV44" s="81">
        <v>0</v>
      </c>
      <c r="AW44" s="81">
        <v>0</v>
      </c>
      <c r="AX44" s="82"/>
      <c r="AY44" s="81">
        <v>1545.8</v>
      </c>
      <c r="AZ44" s="81">
        <v>37235.299999999981</v>
      </c>
      <c r="BA44" s="81">
        <v>0</v>
      </c>
      <c r="BB44" s="81">
        <v>0</v>
      </c>
      <c r="BC44" s="81">
        <v>0</v>
      </c>
      <c r="BD44" s="81">
        <v>0</v>
      </c>
      <c r="BE44" s="81">
        <v>0</v>
      </c>
      <c r="BF44" s="82"/>
      <c r="BG44" s="81">
        <v>0</v>
      </c>
      <c r="BH44" s="81">
        <v>0</v>
      </c>
      <c r="BI44" s="81">
        <v>6.4779999999999998</v>
      </c>
      <c r="BJ44" s="81">
        <v>0</v>
      </c>
      <c r="BK44" s="81">
        <v>0</v>
      </c>
      <c r="BL44" s="81">
        <v>0</v>
      </c>
      <c r="BM44" s="82"/>
      <c r="BN44" s="81">
        <v>0</v>
      </c>
      <c r="BO44" s="81">
        <v>0</v>
      </c>
      <c r="BP44" s="81">
        <v>1</v>
      </c>
      <c r="BQ44" s="81">
        <v>0</v>
      </c>
      <c r="BR44" s="81">
        <v>0</v>
      </c>
      <c r="BS44" s="81">
        <v>0</v>
      </c>
      <c r="BT44"/>
      <c r="BU44" s="80">
        <v>6.4779999999999998</v>
      </c>
      <c r="BV44" s="80">
        <v>0</v>
      </c>
      <c r="BW44" s="80">
        <v>0</v>
      </c>
      <c r="BX44" s="80">
        <v>0</v>
      </c>
      <c r="BY44" s="80">
        <v>0</v>
      </c>
      <c r="BZ44" s="80">
        <v>0</v>
      </c>
      <c r="CA44" s="80">
        <v>0</v>
      </c>
      <c r="CB44" s="80">
        <v>0</v>
      </c>
      <c r="CC44" s="80">
        <v>0</v>
      </c>
    </row>
    <row r="45" spans="1:81">
      <c r="A45" s="80" t="s">
        <v>1727</v>
      </c>
      <c r="B45" s="80">
        <v>374</v>
      </c>
      <c r="C45" s="80">
        <v>18</v>
      </c>
      <c r="D45" s="80">
        <v>22</v>
      </c>
      <c r="E45" s="80">
        <v>2021</v>
      </c>
      <c r="F45" s="80" t="s">
        <v>75</v>
      </c>
      <c r="G45" s="174" t="s">
        <v>1709</v>
      </c>
      <c r="H45" s="80" t="s">
        <v>1710</v>
      </c>
      <c r="I45" s="177"/>
      <c r="J45" s="81">
        <v>52.346989840014899</v>
      </c>
      <c r="K45" s="81">
        <v>1.2206335143927938</v>
      </c>
      <c r="L45" s="81">
        <v>2.4983726273306313</v>
      </c>
      <c r="M45" s="81">
        <v>13.19973239673819</v>
      </c>
      <c r="N45" s="81">
        <v>24.614879352407652</v>
      </c>
      <c r="O45" s="81">
        <v>20.611942595402731</v>
      </c>
      <c r="P45" s="81">
        <v>23.285530464052094</v>
      </c>
      <c r="Q45" s="81">
        <v>1.1109505246579345</v>
      </c>
      <c r="R45" s="81">
        <v>0</v>
      </c>
      <c r="S45" s="81">
        <v>2.559660035459999</v>
      </c>
      <c r="T45" s="82"/>
      <c r="U45" s="81">
        <v>3167159</v>
      </c>
      <c r="V45" s="81">
        <v>528</v>
      </c>
      <c r="W45" s="81">
        <v>61</v>
      </c>
      <c r="X45" s="81">
        <v>3203</v>
      </c>
      <c r="Y45" s="81">
        <v>7881</v>
      </c>
      <c r="Z45" s="81">
        <v>15166</v>
      </c>
      <c r="AA45" s="81">
        <v>5123</v>
      </c>
      <c r="AB45" s="81">
        <v>18618</v>
      </c>
      <c r="AC45" s="81">
        <v>0</v>
      </c>
      <c r="AD45" s="81">
        <v>2.559660035459999</v>
      </c>
      <c r="AE45" s="82"/>
      <c r="AF45" s="81">
        <v>32037980.001193516</v>
      </c>
      <c r="AG45" s="81">
        <v>867693.09069468838</v>
      </c>
      <c r="AH45" s="81">
        <v>435637.62778626516</v>
      </c>
      <c r="AI45" s="81">
        <v>21799591.94874794</v>
      </c>
      <c r="AJ45" s="81">
        <v>35669709.559078425</v>
      </c>
      <c r="AK45" s="81">
        <v>0</v>
      </c>
      <c r="AL45" s="81">
        <v>0</v>
      </c>
      <c r="AM45" s="81">
        <v>2443871.0632056748</v>
      </c>
      <c r="AN45" s="81">
        <v>0</v>
      </c>
      <c r="AO45" s="81">
        <v>0</v>
      </c>
      <c r="AP45" s="82"/>
      <c r="AQ45" s="81">
        <v>363</v>
      </c>
      <c r="AR45" s="81">
        <v>455</v>
      </c>
      <c r="AS45" s="81">
        <v>0</v>
      </c>
      <c r="AT45" s="81">
        <v>0</v>
      </c>
      <c r="AU45" s="81">
        <v>0</v>
      </c>
      <c r="AV45" s="81">
        <v>0</v>
      </c>
      <c r="AW45" s="81"/>
      <c r="AX45" s="82"/>
      <c r="AY45" s="81">
        <v>1739.8000000000011</v>
      </c>
      <c r="AZ45" s="81">
        <v>40591.699999999983</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1728</v>
      </c>
      <c r="B46" s="80">
        <v>374</v>
      </c>
      <c r="C46" s="80">
        <v>19</v>
      </c>
      <c r="D46" s="80">
        <v>22</v>
      </c>
      <c r="E46" s="80">
        <v>2022</v>
      </c>
      <c r="F46" s="80" t="s">
        <v>568</v>
      </c>
      <c r="G46" s="174" t="s">
        <v>1709</v>
      </c>
      <c r="H46" s="80" t="s">
        <v>1710</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390</v>
      </c>
      <c r="AR46" s="81">
        <v>487</v>
      </c>
      <c r="AS46" s="81">
        <v>0</v>
      </c>
      <c r="AT46" s="81">
        <v>0</v>
      </c>
      <c r="AU46" s="81">
        <v>0</v>
      </c>
      <c r="AV46" s="81">
        <v>0</v>
      </c>
      <c r="AW46" s="81"/>
      <c r="AX46" s="82"/>
      <c r="AY46" s="81">
        <v>1904.8000000000018</v>
      </c>
      <c r="AZ46" s="81">
        <v>42990.199999999975</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1729</v>
      </c>
      <c r="B47" s="80">
        <v>1</v>
      </c>
      <c r="C47" s="80">
        <v>1</v>
      </c>
      <c r="D47" s="80">
        <v>1</v>
      </c>
      <c r="E47" s="80">
        <v>1990</v>
      </c>
      <c r="F47" s="80" t="s">
        <v>562</v>
      </c>
      <c r="G47" s="80" t="s">
        <v>1730</v>
      </c>
      <c r="H47" s="80" t="s">
        <v>1731</v>
      </c>
      <c r="I47" s="177" t="s">
        <v>563</v>
      </c>
      <c r="J47" s="81">
        <v>40.225033908597268</v>
      </c>
      <c r="K47" s="81">
        <v>5.0037416156069119</v>
      </c>
      <c r="L47" s="81">
        <v>5.3706102693887114</v>
      </c>
      <c r="M47" s="81">
        <v>13.986895512891888</v>
      </c>
      <c r="N47" s="81">
        <v>23.187166558800079</v>
      </c>
      <c r="O47" s="81">
        <v>17.298316844023972</v>
      </c>
      <c r="P47" s="81">
        <v>27.404019752092342</v>
      </c>
      <c r="Q47" s="81">
        <v>1.5497083774919831</v>
      </c>
      <c r="R47" s="81">
        <v>0</v>
      </c>
      <c r="S47" s="81">
        <v>1.2301370628500736</v>
      </c>
      <c r="T47" s="82"/>
      <c r="U47" s="81">
        <v>3248005</v>
      </c>
      <c r="V47" s="81">
        <v>1453</v>
      </c>
      <c r="W47" s="81">
        <v>56</v>
      </c>
      <c r="X47" s="81">
        <v>5168</v>
      </c>
      <c r="Y47" s="81">
        <v>7047</v>
      </c>
      <c r="Z47" s="81">
        <v>7115</v>
      </c>
      <c r="AA47" s="81">
        <v>6654</v>
      </c>
      <c r="AB47" s="81">
        <v>25162</v>
      </c>
      <c r="AC47" s="81">
        <v>0</v>
      </c>
      <c r="AD47" s="81">
        <v>1.2301370628500736</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1732</v>
      </c>
      <c r="B48" s="80">
        <v>2</v>
      </c>
      <c r="C48" s="80">
        <v>2</v>
      </c>
      <c r="D48" s="80">
        <v>1</v>
      </c>
      <c r="E48" s="80">
        <v>2005</v>
      </c>
      <c r="F48" s="80" t="s">
        <v>565</v>
      </c>
      <c r="G48" s="80" t="s">
        <v>1730</v>
      </c>
      <c r="H48" s="80" t="s">
        <v>1731</v>
      </c>
      <c r="I48" s="177"/>
      <c r="J48" s="81">
        <v>61.430705189961571</v>
      </c>
      <c r="K48" s="81">
        <v>1.9858459703002431</v>
      </c>
      <c r="L48" s="81">
        <v>2.9208821738214392</v>
      </c>
      <c r="M48" s="81">
        <v>23.747014208073541</v>
      </c>
      <c r="N48" s="81">
        <v>27.535632005231925</v>
      </c>
      <c r="O48" s="81">
        <v>26.642656296503706</v>
      </c>
      <c r="P48" s="81">
        <v>25.957961028472649</v>
      </c>
      <c r="Q48" s="81">
        <v>1.368473041611739</v>
      </c>
      <c r="R48" s="81">
        <v>0</v>
      </c>
      <c r="S48" s="81">
        <v>2.2236079759999998</v>
      </c>
      <c r="T48" s="82"/>
      <c r="U48" s="81">
        <v>6235288</v>
      </c>
      <c r="V48" s="81">
        <v>842</v>
      </c>
      <c r="W48" s="81">
        <v>46</v>
      </c>
      <c r="X48" s="81">
        <v>4771</v>
      </c>
      <c r="Y48" s="81">
        <v>7788</v>
      </c>
      <c r="Z48" s="81">
        <v>12681</v>
      </c>
      <c r="AA48" s="81">
        <v>5162</v>
      </c>
      <c r="AB48" s="81">
        <v>23228</v>
      </c>
      <c r="AC48" s="81">
        <v>0</v>
      </c>
      <c r="AD48" s="81">
        <v>2.2236079759999998</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1733</v>
      </c>
      <c r="B49" s="80">
        <v>3</v>
      </c>
      <c r="C49" s="80">
        <v>3</v>
      </c>
      <c r="D49" s="80">
        <v>1</v>
      </c>
      <c r="E49" s="80">
        <v>2006</v>
      </c>
      <c r="F49" s="80" t="s">
        <v>566</v>
      </c>
      <c r="G49" s="80" t="s">
        <v>1730</v>
      </c>
      <c r="H49" s="80" t="s">
        <v>1731</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1734</v>
      </c>
      <c r="B50" s="80">
        <v>4</v>
      </c>
      <c r="C50" s="80">
        <v>4</v>
      </c>
      <c r="D50" s="80">
        <v>1</v>
      </c>
      <c r="E50" s="80">
        <v>2007</v>
      </c>
      <c r="F50" s="80" t="s">
        <v>567</v>
      </c>
      <c r="G50" s="80" t="s">
        <v>1730</v>
      </c>
      <c r="H50" s="80" t="s">
        <v>1731</v>
      </c>
      <c r="I50" s="177"/>
      <c r="J50" s="81">
        <v>47.400531771970428</v>
      </c>
      <c r="K50" s="81">
        <v>1.8807140354207226</v>
      </c>
      <c r="L50" s="81">
        <v>7.3082387724114204</v>
      </c>
      <c r="M50" s="81">
        <v>21.730240876487279</v>
      </c>
      <c r="N50" s="81">
        <v>28.690299197662391</v>
      </c>
      <c r="O50" s="81">
        <v>26.008946645080599</v>
      </c>
      <c r="P50" s="81">
        <v>25.517187547707756</v>
      </c>
      <c r="Q50" s="81">
        <v>1.4086210530489143</v>
      </c>
      <c r="R50" s="81">
        <v>0</v>
      </c>
      <c r="S50" s="81">
        <v>2.0158882075999993</v>
      </c>
      <c r="T50" s="82"/>
      <c r="U50" s="81">
        <v>6791456</v>
      </c>
      <c r="V50" s="81">
        <v>788</v>
      </c>
      <c r="W50" s="81">
        <v>69</v>
      </c>
      <c r="X50" s="81">
        <v>5507</v>
      </c>
      <c r="Y50" s="81">
        <v>7792</v>
      </c>
      <c r="Z50" s="81">
        <v>12869</v>
      </c>
      <c r="AA50" s="81">
        <v>4997</v>
      </c>
      <c r="AB50" s="81">
        <v>22645</v>
      </c>
      <c r="AC50" s="81">
        <v>0</v>
      </c>
      <c r="AD50" s="81">
        <v>2.0158882075999993</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1735</v>
      </c>
      <c r="B51" s="80">
        <v>5</v>
      </c>
      <c r="C51" s="80">
        <v>5</v>
      </c>
      <c r="D51" s="80">
        <v>1</v>
      </c>
      <c r="E51" s="80">
        <v>2008</v>
      </c>
      <c r="F51" s="80" t="s">
        <v>84</v>
      </c>
      <c r="G51" s="80" t="s">
        <v>1730</v>
      </c>
      <c r="H51" s="80" t="s">
        <v>1731</v>
      </c>
      <c r="I51" s="177"/>
      <c r="J51" s="81">
        <v>46.665844735539949</v>
      </c>
      <c r="K51" s="81">
        <v>1.3946937050312835</v>
      </c>
      <c r="L51" s="81">
        <v>6.398015610967696</v>
      </c>
      <c r="M51" s="81">
        <v>23.485440011079881</v>
      </c>
      <c r="N51" s="81">
        <v>24.763504273517682</v>
      </c>
      <c r="O51" s="81">
        <v>25.347667077866298</v>
      </c>
      <c r="P51" s="81">
        <v>24.881125801676262</v>
      </c>
      <c r="Q51" s="81">
        <v>1.3681620857473644</v>
      </c>
      <c r="R51" s="81">
        <v>0</v>
      </c>
      <c r="S51" s="81">
        <v>1.9082052895999999</v>
      </c>
      <c r="T51" s="82"/>
      <c r="U51" s="81">
        <v>6319423</v>
      </c>
      <c r="V51" s="81">
        <v>788</v>
      </c>
      <c r="W51" s="81">
        <v>69</v>
      </c>
      <c r="X51" s="81">
        <v>5507</v>
      </c>
      <c r="Y51" s="81">
        <v>7843</v>
      </c>
      <c r="Z51" s="81">
        <v>12982</v>
      </c>
      <c r="AA51" s="81">
        <v>4878</v>
      </c>
      <c r="AB51" s="81">
        <v>22356</v>
      </c>
      <c r="AC51" s="81">
        <v>0</v>
      </c>
      <c r="AD51" s="81">
        <v>1.9082052895999999</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1736</v>
      </c>
      <c r="B52" s="80">
        <v>6</v>
      </c>
      <c r="C52" s="80">
        <v>6</v>
      </c>
      <c r="D52" s="80">
        <v>1</v>
      </c>
      <c r="E52" s="80">
        <v>2009</v>
      </c>
      <c r="F52" s="80" t="s">
        <v>85</v>
      </c>
      <c r="G52" s="80" t="s">
        <v>1730</v>
      </c>
      <c r="H52" s="80" t="s">
        <v>1731</v>
      </c>
      <c r="I52" s="177"/>
      <c r="J52" s="81">
        <v>42.672399518442234</v>
      </c>
      <c r="K52" s="81">
        <v>1.4456041718929802</v>
      </c>
      <c r="L52" s="81">
        <v>7.8529460034539786</v>
      </c>
      <c r="M52" s="81">
        <v>24.661015995607947</v>
      </c>
      <c r="N52" s="81">
        <v>24.381917936218386</v>
      </c>
      <c r="O52" s="81">
        <v>25.652568663516593</v>
      </c>
      <c r="P52" s="81">
        <v>23.600170172300121</v>
      </c>
      <c r="Q52" s="81">
        <v>1.288274013800834</v>
      </c>
      <c r="R52" s="81">
        <v>0</v>
      </c>
      <c r="S52" s="81">
        <v>2.2301409057999999</v>
      </c>
      <c r="T52" s="82"/>
      <c r="U52" s="81">
        <v>5154988</v>
      </c>
      <c r="V52" s="81">
        <v>808</v>
      </c>
      <c r="W52" s="81">
        <v>122</v>
      </c>
      <c r="X52" s="81">
        <v>5632</v>
      </c>
      <c r="Y52" s="81">
        <v>7862</v>
      </c>
      <c r="Z52" s="81">
        <v>12968</v>
      </c>
      <c r="AA52" s="81">
        <v>4750</v>
      </c>
      <c r="AB52" s="81">
        <v>22098</v>
      </c>
      <c r="AC52" s="81">
        <v>0</v>
      </c>
      <c r="AD52" s="81">
        <v>2.2301409057999999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0</v>
      </c>
      <c r="BJ52" s="81">
        <v>0</v>
      </c>
      <c r="BK52" s="81">
        <v>0</v>
      </c>
      <c r="BL52" s="81">
        <v>0</v>
      </c>
      <c r="BM52" s="82"/>
      <c r="BN52" s="81">
        <v>0</v>
      </c>
      <c r="BO52" s="81">
        <v>0</v>
      </c>
      <c r="BP52" s="81">
        <v>0</v>
      </c>
      <c r="BQ52" s="81">
        <v>0</v>
      </c>
      <c r="BR52" s="81">
        <v>0</v>
      </c>
      <c r="BS52" s="81">
        <v>0</v>
      </c>
      <c r="BT52"/>
      <c r="BU52" s="80"/>
      <c r="BV52" s="80"/>
      <c r="BW52" s="80"/>
      <c r="BX52" s="80"/>
      <c r="BY52" s="80"/>
      <c r="BZ52" s="80"/>
      <c r="CA52" s="80"/>
      <c r="CB52" s="80"/>
      <c r="CC52" s="80"/>
    </row>
    <row r="53" spans="1:81">
      <c r="A53" s="80" t="s">
        <v>1737</v>
      </c>
      <c r="B53" s="80">
        <v>7</v>
      </c>
      <c r="C53" s="80">
        <v>7</v>
      </c>
      <c r="D53" s="80">
        <v>1</v>
      </c>
      <c r="E53" s="80">
        <v>2010</v>
      </c>
      <c r="F53" s="80" t="s">
        <v>86</v>
      </c>
      <c r="G53" s="80" t="s">
        <v>1730</v>
      </c>
      <c r="H53" s="80" t="s">
        <v>1731</v>
      </c>
      <c r="I53" s="177"/>
      <c r="J53" s="81">
        <v>42.996805005688387</v>
      </c>
      <c r="K53" s="81">
        <v>1.5696648297473932</v>
      </c>
      <c r="L53" s="81">
        <v>7.4631224491875514</v>
      </c>
      <c r="M53" s="81">
        <v>25.947636427319079</v>
      </c>
      <c r="N53" s="81">
        <v>27.720043362632115</v>
      </c>
      <c r="O53" s="81">
        <v>25.222816572491155</v>
      </c>
      <c r="P53" s="81">
        <v>23.786800887985859</v>
      </c>
      <c r="Q53" s="81">
        <v>1.3223850812722322</v>
      </c>
      <c r="R53" s="81">
        <v>0</v>
      </c>
      <c r="S53" s="81">
        <v>1.5054352095999999</v>
      </c>
      <c r="T53" s="82"/>
      <c r="U53" s="81">
        <v>5702531</v>
      </c>
      <c r="V53" s="81">
        <v>808</v>
      </c>
      <c r="W53" s="81">
        <v>122</v>
      </c>
      <c r="X53" s="81">
        <v>5632</v>
      </c>
      <c r="Y53" s="81">
        <v>7844</v>
      </c>
      <c r="Z53" s="81">
        <v>12810</v>
      </c>
      <c r="AA53" s="81">
        <v>4668</v>
      </c>
      <c r="AB53" s="81">
        <v>21735</v>
      </c>
      <c r="AC53" s="81">
        <v>0</v>
      </c>
      <c r="AD53" s="81">
        <v>1.5054352095999999</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0</v>
      </c>
      <c r="BJ53" s="81">
        <v>0</v>
      </c>
      <c r="BK53" s="81">
        <v>0</v>
      </c>
      <c r="BL53" s="81">
        <v>0</v>
      </c>
      <c r="BM53" s="82"/>
      <c r="BN53" s="81">
        <v>0</v>
      </c>
      <c r="BO53" s="81">
        <v>0</v>
      </c>
      <c r="BP53" s="81">
        <v>0</v>
      </c>
      <c r="BQ53" s="81">
        <v>0</v>
      </c>
      <c r="BR53" s="81">
        <v>0</v>
      </c>
      <c r="BS53" s="81">
        <v>0</v>
      </c>
      <c r="BT53"/>
      <c r="BU53" s="80">
        <v>0</v>
      </c>
      <c r="BV53" s="80">
        <v>0</v>
      </c>
      <c r="BW53" s="80">
        <v>0</v>
      </c>
      <c r="BX53" s="80">
        <v>0</v>
      </c>
      <c r="BY53" s="80">
        <v>0</v>
      </c>
      <c r="BZ53" s="80">
        <v>0</v>
      </c>
      <c r="CA53" s="80">
        <v>0</v>
      </c>
      <c r="CB53" s="80">
        <v>0</v>
      </c>
      <c r="CC53" s="80">
        <v>0</v>
      </c>
    </row>
    <row r="54" spans="1:81">
      <c r="A54" s="80" t="s">
        <v>1738</v>
      </c>
      <c r="B54" s="80">
        <v>8</v>
      </c>
      <c r="C54" s="80">
        <v>8</v>
      </c>
      <c r="D54" s="80">
        <v>1</v>
      </c>
      <c r="E54" s="80">
        <v>2011</v>
      </c>
      <c r="F54" s="80" t="s">
        <v>87</v>
      </c>
      <c r="G54" s="80" t="s">
        <v>1730</v>
      </c>
      <c r="H54" s="80" t="s">
        <v>1731</v>
      </c>
      <c r="I54" s="177"/>
      <c r="J54" s="81">
        <v>55.943353117223317</v>
      </c>
      <c r="K54" s="81">
        <v>2.0972725206708338</v>
      </c>
      <c r="L54" s="81">
        <v>5.3315840186841958</v>
      </c>
      <c r="M54" s="81">
        <v>30.948993893091515</v>
      </c>
      <c r="N54" s="81">
        <v>35.210553851552838</v>
      </c>
      <c r="O54" s="81">
        <v>24.746243166820324</v>
      </c>
      <c r="P54" s="81">
        <v>23.153832565188747</v>
      </c>
      <c r="Q54" s="81">
        <v>1.5020966707644747</v>
      </c>
      <c r="R54" s="81">
        <v>0</v>
      </c>
      <c r="S54" s="81">
        <v>2.30082336154</v>
      </c>
      <c r="T54" s="82"/>
      <c r="U54" s="81">
        <v>5704789</v>
      </c>
      <c r="V54" s="81">
        <v>808</v>
      </c>
      <c r="W54" s="81">
        <v>122</v>
      </c>
      <c r="X54" s="81">
        <v>5632</v>
      </c>
      <c r="Y54" s="81">
        <v>7829</v>
      </c>
      <c r="Z54" s="81">
        <v>12841</v>
      </c>
      <c r="AA54" s="81">
        <v>4679</v>
      </c>
      <c r="AB54" s="81">
        <v>21404</v>
      </c>
      <c r="AC54" s="81">
        <v>0</v>
      </c>
      <c r="AD54" s="81">
        <v>2.30082336154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4.9480000000000004</v>
      </c>
      <c r="BJ54" s="81">
        <v>0</v>
      </c>
      <c r="BK54" s="81">
        <v>0</v>
      </c>
      <c r="BL54" s="81">
        <v>0</v>
      </c>
      <c r="BM54" s="82"/>
      <c r="BN54" s="81">
        <v>0</v>
      </c>
      <c r="BO54" s="81">
        <v>0</v>
      </c>
      <c r="BP54" s="81">
        <v>1</v>
      </c>
      <c r="BQ54" s="81">
        <v>0</v>
      </c>
      <c r="BR54" s="81">
        <v>0</v>
      </c>
      <c r="BS54" s="81">
        <v>0</v>
      </c>
      <c r="BT54"/>
      <c r="BU54" s="80">
        <v>4.9480000000000004</v>
      </c>
      <c r="BV54" s="80">
        <v>0</v>
      </c>
      <c r="BW54" s="80">
        <v>0</v>
      </c>
      <c r="BX54" s="80">
        <v>0</v>
      </c>
      <c r="BY54" s="80">
        <v>0</v>
      </c>
      <c r="BZ54" s="80">
        <v>0</v>
      </c>
      <c r="CA54" s="80">
        <v>0</v>
      </c>
      <c r="CB54" s="80">
        <v>0</v>
      </c>
      <c r="CC54" s="80">
        <v>0</v>
      </c>
    </row>
    <row r="55" spans="1:81">
      <c r="A55" s="80" t="s">
        <v>1739</v>
      </c>
      <c r="B55" s="80">
        <v>9</v>
      </c>
      <c r="C55" s="80">
        <v>9</v>
      </c>
      <c r="D55" s="80">
        <v>1</v>
      </c>
      <c r="E55" s="80">
        <v>2012</v>
      </c>
      <c r="F55" s="80" t="s">
        <v>88</v>
      </c>
      <c r="G55" s="80" t="s">
        <v>1730</v>
      </c>
      <c r="H55" s="80" t="s">
        <v>1731</v>
      </c>
      <c r="I55" s="177"/>
      <c r="J55" s="81">
        <v>52.646021281174264</v>
      </c>
      <c r="K55" s="81">
        <v>2.0328437165258966</v>
      </c>
      <c r="L55" s="81">
        <v>5.3520245575824665</v>
      </c>
      <c r="M55" s="81">
        <v>35.923210198199392</v>
      </c>
      <c r="N55" s="81">
        <v>36.621075946727558</v>
      </c>
      <c r="O55" s="81">
        <v>24.71976292346698</v>
      </c>
      <c r="P55" s="81">
        <v>22.86255713630873</v>
      </c>
      <c r="Q55" s="81">
        <v>1.6143028112730478</v>
      </c>
      <c r="R55" s="81">
        <v>0</v>
      </c>
      <c r="S55" s="81">
        <v>2.4645094320000003</v>
      </c>
      <c r="T55" s="82"/>
      <c r="U55" s="81">
        <v>5432237</v>
      </c>
      <c r="V55" s="81">
        <v>808</v>
      </c>
      <c r="W55" s="81">
        <v>122</v>
      </c>
      <c r="X55" s="81">
        <v>5632</v>
      </c>
      <c r="Y55" s="81">
        <v>7857</v>
      </c>
      <c r="Z55" s="81">
        <v>12929</v>
      </c>
      <c r="AA55" s="81">
        <v>4594</v>
      </c>
      <c r="AB55" s="81">
        <v>21172</v>
      </c>
      <c r="AC55" s="81">
        <v>0</v>
      </c>
      <c r="AD55" s="81">
        <v>2.4645094320000003</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7.8819999999999997</v>
      </c>
      <c r="BJ55" s="81">
        <v>0</v>
      </c>
      <c r="BK55" s="81">
        <v>0</v>
      </c>
      <c r="BL55" s="81">
        <v>0</v>
      </c>
      <c r="BM55" s="82"/>
      <c r="BN55" s="81">
        <v>0</v>
      </c>
      <c r="BO55" s="81">
        <v>0</v>
      </c>
      <c r="BP55" s="81">
        <v>1</v>
      </c>
      <c r="BQ55" s="81">
        <v>0</v>
      </c>
      <c r="BR55" s="81">
        <v>0</v>
      </c>
      <c r="BS55" s="81">
        <v>0</v>
      </c>
      <c r="BT55"/>
      <c r="BU55" s="80">
        <v>7.8819999999999997</v>
      </c>
      <c r="BV55" s="80">
        <v>0</v>
      </c>
      <c r="BW55" s="80">
        <v>0</v>
      </c>
      <c r="BX55" s="80">
        <v>0</v>
      </c>
      <c r="BY55" s="80">
        <v>0</v>
      </c>
      <c r="BZ55" s="80">
        <v>0</v>
      </c>
      <c r="CA55" s="80">
        <v>0</v>
      </c>
      <c r="CB55" s="80">
        <v>0</v>
      </c>
      <c r="CC55" s="80">
        <v>0</v>
      </c>
    </row>
    <row r="56" spans="1:81">
      <c r="A56" s="80" t="s">
        <v>1740</v>
      </c>
      <c r="B56" s="80">
        <v>10</v>
      </c>
      <c r="C56" s="80">
        <v>10</v>
      </c>
      <c r="D56" s="80">
        <v>1</v>
      </c>
      <c r="E56" s="80">
        <v>2013</v>
      </c>
      <c r="F56" s="80" t="s">
        <v>89</v>
      </c>
      <c r="G56" s="80" t="s">
        <v>1730</v>
      </c>
      <c r="H56" s="80" t="s">
        <v>1731</v>
      </c>
      <c r="I56" s="177"/>
      <c r="J56" s="81">
        <v>65.569921434706458</v>
      </c>
      <c r="K56" s="81">
        <v>1.6810098030612937</v>
      </c>
      <c r="L56" s="81">
        <v>4.2377558803158673</v>
      </c>
      <c r="M56" s="81">
        <v>38.613317482625071</v>
      </c>
      <c r="N56" s="81">
        <v>41.216754613412171</v>
      </c>
      <c r="O56" s="81">
        <v>23.802341306983259</v>
      </c>
      <c r="P56" s="81">
        <v>22.768867699715525</v>
      </c>
      <c r="Q56" s="81">
        <v>1.6153524948030369</v>
      </c>
      <c r="R56" s="81">
        <v>0</v>
      </c>
      <c r="S56" s="81">
        <v>3.1209963520000001</v>
      </c>
      <c r="T56" s="82"/>
      <c r="U56" s="81">
        <v>5923322</v>
      </c>
      <c r="V56" s="81">
        <v>808</v>
      </c>
      <c r="W56" s="81">
        <v>122</v>
      </c>
      <c r="X56" s="81">
        <v>5632</v>
      </c>
      <c r="Y56" s="81">
        <v>7830</v>
      </c>
      <c r="Z56" s="81">
        <v>13005</v>
      </c>
      <c r="AA56" s="81">
        <v>4558</v>
      </c>
      <c r="AB56" s="81">
        <v>20882</v>
      </c>
      <c r="AC56" s="81">
        <v>0</v>
      </c>
      <c r="AD56" s="81">
        <v>3.1209963520000001</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10.109</v>
      </c>
      <c r="BJ56" s="81">
        <v>0</v>
      </c>
      <c r="BK56" s="81">
        <v>0</v>
      </c>
      <c r="BL56" s="81">
        <v>0</v>
      </c>
      <c r="BM56" s="82"/>
      <c r="BN56" s="81">
        <v>0</v>
      </c>
      <c r="BO56" s="81">
        <v>0</v>
      </c>
      <c r="BP56" s="81">
        <v>1</v>
      </c>
      <c r="BQ56" s="81">
        <v>0</v>
      </c>
      <c r="BR56" s="81">
        <v>0</v>
      </c>
      <c r="BS56" s="81">
        <v>0</v>
      </c>
      <c r="BT56"/>
      <c r="BU56" s="80">
        <v>10.109</v>
      </c>
      <c r="BV56" s="80">
        <v>0</v>
      </c>
      <c r="BW56" s="80">
        <v>0</v>
      </c>
      <c r="BX56" s="80">
        <v>0</v>
      </c>
      <c r="BY56" s="80">
        <v>0</v>
      </c>
      <c r="BZ56" s="80">
        <v>0</v>
      </c>
      <c r="CA56" s="80">
        <v>0</v>
      </c>
      <c r="CB56" s="80">
        <v>0</v>
      </c>
      <c r="CC56" s="80">
        <v>0</v>
      </c>
    </row>
    <row r="57" spans="1:81">
      <c r="A57" s="80" t="s">
        <v>1741</v>
      </c>
      <c r="B57" s="80">
        <v>11</v>
      </c>
      <c r="C57" s="80">
        <v>11</v>
      </c>
      <c r="D57" s="80">
        <v>1</v>
      </c>
      <c r="E57" s="80">
        <v>2014</v>
      </c>
      <c r="F57" s="80" t="s">
        <v>90</v>
      </c>
      <c r="G57" s="80" t="s">
        <v>1730</v>
      </c>
      <c r="H57" s="80" t="s">
        <v>1731</v>
      </c>
      <c r="I57" s="177"/>
      <c r="J57" s="81">
        <v>68.916959297660725</v>
      </c>
      <c r="K57" s="81">
        <v>1.5904629228748408</v>
      </c>
      <c r="L57" s="81">
        <v>3.9441554816899038</v>
      </c>
      <c r="M57" s="81">
        <v>32.057077376077991</v>
      </c>
      <c r="N57" s="81">
        <v>36.1087686371907</v>
      </c>
      <c r="O57" s="81">
        <v>22.613681659254318</v>
      </c>
      <c r="P57" s="81">
        <v>22.58600981295081</v>
      </c>
      <c r="Q57" s="81">
        <v>1.5229159904001177</v>
      </c>
      <c r="R57" s="81">
        <v>0</v>
      </c>
      <c r="S57" s="81">
        <v>2.32655006254</v>
      </c>
      <c r="T57" s="82"/>
      <c r="U57" s="81">
        <v>6561246</v>
      </c>
      <c r="V57" s="81">
        <v>663</v>
      </c>
      <c r="W57" s="81">
        <v>74</v>
      </c>
      <c r="X57" s="81">
        <v>5303</v>
      </c>
      <c r="Y57" s="81">
        <v>7793</v>
      </c>
      <c r="Z57" s="81">
        <v>13013</v>
      </c>
      <c r="AA57" s="81">
        <v>4498</v>
      </c>
      <c r="AB57" s="81">
        <v>20519</v>
      </c>
      <c r="AC57" s="81">
        <v>0</v>
      </c>
      <c r="AD57" s="81">
        <v>2.32655006254</v>
      </c>
      <c r="AE57" s="82"/>
      <c r="AF57" s="81">
        <v>77143739.527307391</v>
      </c>
      <c r="AG57" s="81">
        <v>1243749.1431353018</v>
      </c>
      <c r="AH57" s="81">
        <v>920568.69987671613</v>
      </c>
      <c r="AI57" s="81">
        <v>37722510.447114825</v>
      </c>
      <c r="AJ57" s="81">
        <v>48899737.601387948</v>
      </c>
      <c r="AK57" s="81">
        <v>0</v>
      </c>
      <c r="AL57" s="81">
        <v>0</v>
      </c>
      <c r="AM57" s="81">
        <v>2816952.0801720815</v>
      </c>
      <c r="AN57" s="81">
        <v>0</v>
      </c>
      <c r="AO57" s="81">
        <v>0</v>
      </c>
      <c r="AP57" s="82"/>
      <c r="AQ57" s="81">
        <v>655</v>
      </c>
      <c r="AR57" s="81">
        <v>178</v>
      </c>
      <c r="AS57" s="81">
        <v>0</v>
      </c>
      <c r="AT57" s="81">
        <v>0</v>
      </c>
      <c r="AU57" s="81">
        <v>0</v>
      </c>
      <c r="AV57" s="81">
        <v>0</v>
      </c>
      <c r="AW57" s="81" t="s">
        <v>564</v>
      </c>
      <c r="AX57" s="82"/>
      <c r="AY57" s="81">
        <v>2948.75</v>
      </c>
      <c r="AZ57" s="81">
        <v>9693</v>
      </c>
      <c r="BA57" s="81">
        <v>0</v>
      </c>
      <c r="BB57" s="81">
        <v>0</v>
      </c>
      <c r="BC57" s="81">
        <v>0</v>
      </c>
      <c r="BD57" s="81">
        <v>0</v>
      </c>
      <c r="BE57" s="81" t="s">
        <v>564</v>
      </c>
      <c r="BF57" s="82"/>
      <c r="BG57" s="81">
        <v>0</v>
      </c>
      <c r="BH57" s="81">
        <v>0</v>
      </c>
      <c r="BI57" s="81">
        <v>9.6579999999999995</v>
      </c>
      <c r="BJ57" s="81">
        <v>0</v>
      </c>
      <c r="BK57" s="81">
        <v>0</v>
      </c>
      <c r="BL57" s="81">
        <v>0</v>
      </c>
      <c r="BM57" s="82"/>
      <c r="BN57" s="81">
        <v>0</v>
      </c>
      <c r="BO57" s="81">
        <v>0</v>
      </c>
      <c r="BP57" s="81">
        <v>1</v>
      </c>
      <c r="BQ57" s="81">
        <v>0</v>
      </c>
      <c r="BR57" s="81">
        <v>0</v>
      </c>
      <c r="BS57" s="81">
        <v>0</v>
      </c>
      <c r="BT57"/>
      <c r="BU57" s="80">
        <v>9.6579999999999995</v>
      </c>
      <c r="BV57" s="80">
        <v>0</v>
      </c>
      <c r="BW57" s="80">
        <v>0</v>
      </c>
      <c r="BX57" s="80">
        <v>0</v>
      </c>
      <c r="BY57" s="80">
        <v>0</v>
      </c>
      <c r="BZ57" s="80">
        <v>0</v>
      </c>
      <c r="CA57" s="80">
        <v>0</v>
      </c>
      <c r="CB57" s="80">
        <v>0</v>
      </c>
      <c r="CC57" s="80">
        <v>0</v>
      </c>
    </row>
    <row r="58" spans="1:81">
      <c r="A58" s="80" t="s">
        <v>1742</v>
      </c>
      <c r="B58" s="80">
        <v>12</v>
      </c>
      <c r="C58" s="80">
        <v>12</v>
      </c>
      <c r="D58" s="80">
        <v>1</v>
      </c>
      <c r="E58" s="80">
        <v>2015</v>
      </c>
      <c r="F58" s="80" t="s">
        <v>91</v>
      </c>
      <c r="G58" s="80" t="s">
        <v>1730</v>
      </c>
      <c r="H58" s="80" t="s">
        <v>1731</v>
      </c>
      <c r="I58" s="177"/>
      <c r="J58" s="81">
        <v>58.972573845823355</v>
      </c>
      <c r="K58" s="81">
        <v>1.4919193334585907</v>
      </c>
      <c r="L58" s="81">
        <v>4.8863495896324736</v>
      </c>
      <c r="M58" s="81">
        <v>25.233784435913229</v>
      </c>
      <c r="N58" s="81">
        <v>31.951023551224079</v>
      </c>
      <c r="O58" s="81">
        <v>22.415095341054027</v>
      </c>
      <c r="P58" s="81">
        <v>22.312313703516416</v>
      </c>
      <c r="Q58" s="81">
        <v>1.4667368632574127</v>
      </c>
      <c r="R58" s="81">
        <v>0</v>
      </c>
      <c r="S58" s="81">
        <v>2.3236205679999999</v>
      </c>
      <c r="T58" s="82"/>
      <c r="U58" s="81">
        <v>6826623</v>
      </c>
      <c r="V58" s="81">
        <v>663</v>
      </c>
      <c r="W58" s="81">
        <v>74</v>
      </c>
      <c r="X58" s="81">
        <v>5303</v>
      </c>
      <c r="Y58" s="81">
        <v>7776</v>
      </c>
      <c r="Z58" s="81">
        <v>13023</v>
      </c>
      <c r="AA58" s="81">
        <v>4440</v>
      </c>
      <c r="AB58" s="81">
        <v>20187</v>
      </c>
      <c r="AC58" s="81">
        <v>0</v>
      </c>
      <c r="AD58" s="81">
        <v>2.3236205679999999</v>
      </c>
      <c r="AE58" s="82"/>
      <c r="AF58" s="81">
        <v>68580966.926689625</v>
      </c>
      <c r="AG58" s="81">
        <v>1143427.8306495671</v>
      </c>
      <c r="AH58" s="81">
        <v>1241392.7431400251</v>
      </c>
      <c r="AI58" s="81">
        <v>34552500.739744447</v>
      </c>
      <c r="AJ58" s="81">
        <v>48865156.110162675</v>
      </c>
      <c r="AK58" s="81">
        <v>0</v>
      </c>
      <c r="AL58" s="81">
        <v>0</v>
      </c>
      <c r="AM58" s="81">
        <v>2766543.6687199241</v>
      </c>
      <c r="AN58" s="81">
        <v>0</v>
      </c>
      <c r="AO58" s="81">
        <v>0</v>
      </c>
      <c r="AP58" s="82"/>
      <c r="AQ58" s="81">
        <v>699</v>
      </c>
      <c r="AR58" s="81">
        <v>251</v>
      </c>
      <c r="AS58" s="81">
        <v>0</v>
      </c>
      <c r="AT58" s="81">
        <v>0</v>
      </c>
      <c r="AU58" s="81">
        <v>0</v>
      </c>
      <c r="AV58" s="81">
        <v>0</v>
      </c>
      <c r="AW58" s="81" t="s">
        <v>564</v>
      </c>
      <c r="AX58" s="82"/>
      <c r="AY58" s="81">
        <v>3256.76</v>
      </c>
      <c r="AZ58" s="81">
        <v>13976.6</v>
      </c>
      <c r="BA58" s="81">
        <v>0</v>
      </c>
      <c r="BB58" s="81">
        <v>0</v>
      </c>
      <c r="BC58" s="81">
        <v>0</v>
      </c>
      <c r="BD58" s="81">
        <v>0</v>
      </c>
      <c r="BE58" s="81" t="s">
        <v>564</v>
      </c>
      <c r="BF58" s="82"/>
      <c r="BG58" s="81">
        <v>0</v>
      </c>
      <c r="BH58" s="81">
        <v>0</v>
      </c>
      <c r="BI58" s="81">
        <v>9.4580000000000002</v>
      </c>
      <c r="BJ58" s="81">
        <v>0</v>
      </c>
      <c r="BK58" s="81">
        <v>0</v>
      </c>
      <c r="BL58" s="81">
        <v>0</v>
      </c>
      <c r="BM58" s="82"/>
      <c r="BN58" s="81">
        <v>0</v>
      </c>
      <c r="BO58" s="81">
        <v>0</v>
      </c>
      <c r="BP58" s="81">
        <v>1</v>
      </c>
      <c r="BQ58" s="81">
        <v>0</v>
      </c>
      <c r="BR58" s="81">
        <v>0</v>
      </c>
      <c r="BS58" s="81">
        <v>0</v>
      </c>
      <c r="BT58"/>
      <c r="BU58" s="80">
        <v>9.4580000000000002</v>
      </c>
      <c r="BV58" s="80">
        <v>0</v>
      </c>
      <c r="BW58" s="80">
        <v>0</v>
      </c>
      <c r="BX58" s="80">
        <v>0</v>
      </c>
      <c r="BY58" s="80">
        <v>0</v>
      </c>
      <c r="BZ58" s="80">
        <v>0</v>
      </c>
      <c r="CA58" s="80">
        <v>0</v>
      </c>
      <c r="CB58" s="80">
        <v>0</v>
      </c>
      <c r="CC58" s="80">
        <v>0</v>
      </c>
    </row>
    <row r="59" spans="1:81">
      <c r="A59" s="80" t="s">
        <v>1743</v>
      </c>
      <c r="B59" s="80">
        <v>13</v>
      </c>
      <c r="C59" s="80">
        <v>13</v>
      </c>
      <c r="D59" s="80">
        <v>1</v>
      </c>
      <c r="E59" s="80">
        <v>2016</v>
      </c>
      <c r="F59" s="80" t="s">
        <v>92</v>
      </c>
      <c r="G59" s="80" t="s">
        <v>1730</v>
      </c>
      <c r="H59" s="80" t="s">
        <v>1731</v>
      </c>
      <c r="I59" s="177"/>
      <c r="J59" s="81">
        <v>68.489741184960806</v>
      </c>
      <c r="K59" s="81">
        <v>1.4240977727448405</v>
      </c>
      <c r="L59" s="81">
        <v>8.0666998423804745</v>
      </c>
      <c r="M59" s="81">
        <v>20.703274021418629</v>
      </c>
      <c r="N59" s="81">
        <v>28.742908993819842</v>
      </c>
      <c r="O59" s="81">
        <v>22.241515742325696</v>
      </c>
      <c r="P59" s="81">
        <v>21.388093953735286</v>
      </c>
      <c r="Q59" s="81">
        <v>1.4076256830486789</v>
      </c>
      <c r="R59" s="81">
        <v>0</v>
      </c>
      <c r="S59" s="81">
        <v>2.1557480616000002</v>
      </c>
      <c r="T59" s="82"/>
      <c r="U59" s="81">
        <v>7980744</v>
      </c>
      <c r="V59" s="81">
        <v>663</v>
      </c>
      <c r="W59" s="81">
        <v>74</v>
      </c>
      <c r="X59" s="81">
        <v>5303</v>
      </c>
      <c r="Y59" s="81">
        <v>7821</v>
      </c>
      <c r="Z59" s="81">
        <v>13081</v>
      </c>
      <c r="AA59" s="81">
        <v>4402</v>
      </c>
      <c r="AB59" s="81">
        <v>19929</v>
      </c>
      <c r="AC59" s="81">
        <v>0</v>
      </c>
      <c r="AD59" s="81">
        <v>2.1557480616000002</v>
      </c>
      <c r="AE59" s="82"/>
      <c r="AF59" s="81">
        <v>86991081.781204119</v>
      </c>
      <c r="AG59" s="81">
        <v>1069833.283206841</v>
      </c>
      <c r="AH59" s="81">
        <v>8653501.1405688357</v>
      </c>
      <c r="AI59" s="81">
        <v>32980883.883321408</v>
      </c>
      <c r="AJ59" s="81">
        <v>48640235.034966737</v>
      </c>
      <c r="AK59" s="81">
        <v>0</v>
      </c>
      <c r="AL59" s="81">
        <v>0</v>
      </c>
      <c r="AM59" s="81">
        <v>2733307.714413885</v>
      </c>
      <c r="AN59" s="81">
        <v>0</v>
      </c>
      <c r="AO59" s="81">
        <v>0</v>
      </c>
      <c r="AP59" s="82"/>
      <c r="AQ59" s="81">
        <v>741</v>
      </c>
      <c r="AR59" s="81">
        <v>342</v>
      </c>
      <c r="AS59" s="81">
        <v>0</v>
      </c>
      <c r="AT59" s="81">
        <v>0</v>
      </c>
      <c r="AU59" s="81">
        <v>0</v>
      </c>
      <c r="AV59" s="81">
        <v>0</v>
      </c>
      <c r="AW59" s="81" t="s">
        <v>564</v>
      </c>
      <c r="AX59" s="82"/>
      <c r="AY59" s="81">
        <v>3485.36</v>
      </c>
      <c r="AZ59" s="81">
        <v>18113.8</v>
      </c>
      <c r="BA59" s="81">
        <v>0</v>
      </c>
      <c r="BB59" s="81">
        <v>0</v>
      </c>
      <c r="BC59" s="81">
        <v>0</v>
      </c>
      <c r="BD59" s="81">
        <v>0</v>
      </c>
      <c r="BE59" s="81" t="s">
        <v>564</v>
      </c>
      <c r="BF59" s="82"/>
      <c r="BG59" s="81">
        <v>0</v>
      </c>
      <c r="BH59" s="81">
        <v>0</v>
      </c>
      <c r="BI59" s="81">
        <v>9.141</v>
      </c>
      <c r="BJ59" s="81">
        <v>0</v>
      </c>
      <c r="BK59" s="81">
        <v>0</v>
      </c>
      <c r="BL59" s="81">
        <v>0</v>
      </c>
      <c r="BM59" s="82"/>
      <c r="BN59" s="81">
        <v>0</v>
      </c>
      <c r="BO59" s="81">
        <v>0</v>
      </c>
      <c r="BP59" s="81">
        <v>1</v>
      </c>
      <c r="BQ59" s="81">
        <v>0</v>
      </c>
      <c r="BR59" s="81">
        <v>0</v>
      </c>
      <c r="BS59" s="81">
        <v>0</v>
      </c>
      <c r="BT59"/>
      <c r="BU59" s="80">
        <v>9.141</v>
      </c>
      <c r="BV59" s="80">
        <v>0</v>
      </c>
      <c r="BW59" s="80">
        <v>0</v>
      </c>
      <c r="BX59" s="80">
        <v>0</v>
      </c>
      <c r="BY59" s="80">
        <v>0</v>
      </c>
      <c r="BZ59" s="80">
        <v>0</v>
      </c>
      <c r="CA59" s="80">
        <v>0</v>
      </c>
      <c r="CB59" s="80">
        <v>0</v>
      </c>
      <c r="CC59" s="80">
        <v>0</v>
      </c>
    </row>
    <row r="60" spans="1:81">
      <c r="A60" s="80" t="s">
        <v>1744</v>
      </c>
      <c r="B60" s="80">
        <v>14</v>
      </c>
      <c r="C60" s="80">
        <v>14</v>
      </c>
      <c r="D60" s="80">
        <v>1</v>
      </c>
      <c r="E60" s="80">
        <v>2017</v>
      </c>
      <c r="F60" s="80" t="s">
        <v>71</v>
      </c>
      <c r="G60" s="80" t="s">
        <v>1730</v>
      </c>
      <c r="H60" s="80" t="s">
        <v>1731</v>
      </c>
      <c r="I60" s="177"/>
      <c r="J60" s="81">
        <v>68.314234183028162</v>
      </c>
      <c r="K60" s="81">
        <v>1.3700834101041963</v>
      </c>
      <c r="L60" s="81">
        <v>4.2092424694377613</v>
      </c>
      <c r="M60" s="81">
        <v>19.203420780069386</v>
      </c>
      <c r="N60" s="81">
        <v>29.28615417116762</v>
      </c>
      <c r="O60" s="81">
        <v>21.783252022706009</v>
      </c>
      <c r="P60" s="81">
        <v>21.030522607333328</v>
      </c>
      <c r="Q60" s="81">
        <v>1.3419030447294902</v>
      </c>
      <c r="R60" s="81">
        <v>0</v>
      </c>
      <c r="S60" s="81">
        <v>2.1592106038800001</v>
      </c>
      <c r="T60" s="82"/>
      <c r="U60" s="81">
        <v>8067678.9999999991</v>
      </c>
      <c r="V60" s="81">
        <v>663</v>
      </c>
      <c r="W60" s="81">
        <v>74</v>
      </c>
      <c r="X60" s="81">
        <v>5303</v>
      </c>
      <c r="Y60" s="81">
        <v>7856</v>
      </c>
      <c r="Z60" s="81">
        <v>13024</v>
      </c>
      <c r="AA60" s="81">
        <v>4356</v>
      </c>
      <c r="AB60" s="81">
        <v>19647</v>
      </c>
      <c r="AC60" s="81">
        <v>0</v>
      </c>
      <c r="AD60" s="81">
        <v>2.1592106038800001</v>
      </c>
      <c r="AE60" s="82"/>
      <c r="AF60" s="81">
        <v>92827289.197593018</v>
      </c>
      <c r="AG60" s="81">
        <v>1053978.316376108</v>
      </c>
      <c r="AH60" s="81">
        <v>905406.95641752775</v>
      </c>
      <c r="AI60" s="81">
        <v>32756652.408417281</v>
      </c>
      <c r="AJ60" s="81">
        <v>52133960.848107062</v>
      </c>
      <c r="AK60" s="81">
        <v>0</v>
      </c>
      <c r="AL60" s="81">
        <v>0</v>
      </c>
      <c r="AM60" s="81">
        <v>2698847.1341006551</v>
      </c>
      <c r="AN60" s="81">
        <v>0</v>
      </c>
      <c r="AO60" s="81">
        <v>0</v>
      </c>
      <c r="AP60" s="82"/>
      <c r="AQ60" s="81">
        <v>764</v>
      </c>
      <c r="AR60" s="81">
        <v>357</v>
      </c>
      <c r="AS60" s="81">
        <v>0</v>
      </c>
      <c r="AT60" s="81">
        <v>0</v>
      </c>
      <c r="AU60" s="81">
        <v>0</v>
      </c>
      <c r="AV60" s="81">
        <v>0</v>
      </c>
      <c r="AW60" s="81" t="s">
        <v>564</v>
      </c>
      <c r="AX60" s="82"/>
      <c r="AY60" s="81">
        <v>3633.58</v>
      </c>
      <c r="AZ60" s="81">
        <v>21012.2</v>
      </c>
      <c r="BA60" s="81">
        <v>0</v>
      </c>
      <c r="BB60" s="81">
        <v>0</v>
      </c>
      <c r="BC60" s="81">
        <v>0</v>
      </c>
      <c r="BD60" s="81">
        <v>0</v>
      </c>
      <c r="BE60" s="81" t="s">
        <v>564</v>
      </c>
      <c r="BF60" s="82"/>
      <c r="BG60" s="81">
        <v>0</v>
      </c>
      <c r="BH60" s="81">
        <v>0</v>
      </c>
      <c r="BI60" s="81">
        <v>8.8510000000000009</v>
      </c>
      <c r="BJ60" s="81">
        <v>0</v>
      </c>
      <c r="BK60" s="81">
        <v>0</v>
      </c>
      <c r="BL60" s="81">
        <v>0</v>
      </c>
      <c r="BM60" s="82"/>
      <c r="BN60" s="81">
        <v>0</v>
      </c>
      <c r="BO60" s="81">
        <v>0</v>
      </c>
      <c r="BP60" s="81">
        <v>1</v>
      </c>
      <c r="BQ60" s="81">
        <v>0</v>
      </c>
      <c r="BR60" s="81">
        <v>0</v>
      </c>
      <c r="BS60" s="81">
        <v>0</v>
      </c>
      <c r="BT60"/>
      <c r="BU60" s="80">
        <v>8.8510000000000009</v>
      </c>
      <c r="BV60" s="80">
        <v>0</v>
      </c>
      <c r="BW60" s="80">
        <v>0</v>
      </c>
      <c r="BX60" s="80">
        <v>0</v>
      </c>
      <c r="BY60" s="80">
        <v>0</v>
      </c>
      <c r="BZ60" s="80">
        <v>0</v>
      </c>
      <c r="CA60" s="80">
        <v>0</v>
      </c>
      <c r="CB60" s="80">
        <v>0</v>
      </c>
      <c r="CC60" s="80">
        <v>0</v>
      </c>
    </row>
    <row r="61" spans="1:81">
      <c r="A61" s="80" t="s">
        <v>1745</v>
      </c>
      <c r="B61" s="80">
        <v>15</v>
      </c>
      <c r="C61" s="80">
        <v>15</v>
      </c>
      <c r="D61" s="80">
        <v>1</v>
      </c>
      <c r="E61" s="80">
        <v>2018</v>
      </c>
      <c r="F61" s="80" t="s">
        <v>93</v>
      </c>
      <c r="G61" s="80" t="s">
        <v>1730</v>
      </c>
      <c r="H61" s="80" t="s">
        <v>1731</v>
      </c>
      <c r="I61" s="177"/>
      <c r="J61" s="81">
        <v>43.94397261801204</v>
      </c>
      <c r="K61" s="81">
        <v>1.1888904365732487</v>
      </c>
      <c r="L61" s="81">
        <v>3.9201501184746355</v>
      </c>
      <c r="M61" s="81">
        <v>15.946592071583622</v>
      </c>
      <c r="N61" s="81">
        <v>18.149877676724319</v>
      </c>
      <c r="O61" s="81">
        <v>21.316552935969209</v>
      </c>
      <c r="P61" s="81">
        <v>20.534386683456198</v>
      </c>
      <c r="Q61" s="81">
        <v>1.2259509175594849</v>
      </c>
      <c r="R61" s="81">
        <v>0</v>
      </c>
      <c r="S61" s="81">
        <v>3.1754268775299996</v>
      </c>
      <c r="T61" s="82"/>
      <c r="U61" s="81">
        <v>6856161</v>
      </c>
      <c r="V61" s="81">
        <v>663</v>
      </c>
      <c r="W61" s="81">
        <v>74</v>
      </c>
      <c r="X61" s="81">
        <v>5303</v>
      </c>
      <c r="Y61" s="81">
        <v>7857</v>
      </c>
      <c r="Z61" s="81">
        <v>12989</v>
      </c>
      <c r="AA61" s="81">
        <v>4296</v>
      </c>
      <c r="AB61" s="81">
        <v>19343</v>
      </c>
      <c r="AC61" s="81">
        <v>0</v>
      </c>
      <c r="AD61" s="81">
        <v>3.1754268775300001</v>
      </c>
      <c r="AE61" s="82"/>
      <c r="AF61" s="81">
        <v>68391164.238477632</v>
      </c>
      <c r="AG61" s="81">
        <v>932168.36975623982</v>
      </c>
      <c r="AH61" s="81">
        <v>1132113.7854775011</v>
      </c>
      <c r="AI61" s="81">
        <v>30725769.214630801</v>
      </c>
      <c r="AJ61" s="81">
        <v>43746395.132407688</v>
      </c>
      <c r="AK61" s="81">
        <v>0</v>
      </c>
      <c r="AL61" s="81">
        <v>0</v>
      </c>
      <c r="AM61" s="81">
        <v>2662585.4344954239</v>
      </c>
      <c r="AN61" s="81">
        <v>0</v>
      </c>
      <c r="AO61" s="81">
        <v>0</v>
      </c>
      <c r="AP61" s="82"/>
      <c r="AQ61" s="81">
        <v>788</v>
      </c>
      <c r="AR61" s="81">
        <v>391</v>
      </c>
      <c r="AS61" s="81">
        <v>0</v>
      </c>
      <c r="AT61" s="81">
        <v>0</v>
      </c>
      <c r="AU61" s="81">
        <v>0</v>
      </c>
      <c r="AV61" s="81">
        <v>0</v>
      </c>
      <c r="AW61" s="81" t="s">
        <v>564</v>
      </c>
      <c r="AX61" s="82"/>
      <c r="AY61" s="81">
        <v>3766.82</v>
      </c>
      <c r="AZ61" s="81">
        <v>22987.5</v>
      </c>
      <c r="BA61" s="81">
        <v>0</v>
      </c>
      <c r="BB61" s="81">
        <v>0</v>
      </c>
      <c r="BC61" s="81">
        <v>0</v>
      </c>
      <c r="BD61" s="81">
        <v>0</v>
      </c>
      <c r="BE61" s="81" t="s">
        <v>564</v>
      </c>
      <c r="BF61" s="82"/>
      <c r="BG61" s="81">
        <v>0</v>
      </c>
      <c r="BH61" s="81">
        <v>0</v>
      </c>
      <c r="BI61" s="81">
        <v>8.6470000000000002</v>
      </c>
      <c r="BJ61" s="81">
        <v>0</v>
      </c>
      <c r="BK61" s="81">
        <v>0</v>
      </c>
      <c r="BL61" s="81">
        <v>0</v>
      </c>
      <c r="BM61" s="82"/>
      <c r="BN61" s="81">
        <v>0</v>
      </c>
      <c r="BO61" s="81">
        <v>0</v>
      </c>
      <c r="BP61" s="81">
        <v>1</v>
      </c>
      <c r="BQ61" s="81">
        <v>0</v>
      </c>
      <c r="BR61" s="81">
        <v>0</v>
      </c>
      <c r="BS61" s="81">
        <v>0</v>
      </c>
      <c r="BT61"/>
      <c r="BU61" s="80">
        <v>8.6470000000000002</v>
      </c>
      <c r="BV61" s="80">
        <v>0</v>
      </c>
      <c r="BW61" s="80">
        <v>0</v>
      </c>
      <c r="BX61" s="80">
        <v>0</v>
      </c>
      <c r="BY61" s="80">
        <v>0</v>
      </c>
      <c r="BZ61" s="80">
        <v>0</v>
      </c>
      <c r="CA61" s="80">
        <v>0</v>
      </c>
      <c r="CB61" s="80">
        <v>0</v>
      </c>
      <c r="CC61" s="80">
        <v>0</v>
      </c>
    </row>
    <row r="62" spans="1:81">
      <c r="A62" s="80" t="s">
        <v>1746</v>
      </c>
      <c r="B62" s="80">
        <v>16</v>
      </c>
      <c r="C62" s="80">
        <v>16</v>
      </c>
      <c r="D62" s="80">
        <v>1</v>
      </c>
      <c r="E62" s="80">
        <v>2019</v>
      </c>
      <c r="F62" s="80" t="s">
        <v>73</v>
      </c>
      <c r="G62" s="80" t="s">
        <v>1730</v>
      </c>
      <c r="H62" s="80" t="s">
        <v>1731</v>
      </c>
      <c r="I62" s="177"/>
      <c r="J62" s="81">
        <v>42.916831089383379</v>
      </c>
      <c r="K62" s="81">
        <v>1.1201154200553436</v>
      </c>
      <c r="L62" s="81">
        <v>3.9880009645875218</v>
      </c>
      <c r="M62" s="81">
        <v>20.270378093616667</v>
      </c>
      <c r="N62" s="81">
        <v>22.46654504633133</v>
      </c>
      <c r="O62" s="81">
        <v>20.569633424912304</v>
      </c>
      <c r="P62" s="81">
        <v>20.352119106780926</v>
      </c>
      <c r="Q62" s="81">
        <v>1.174318272192665</v>
      </c>
      <c r="R62" s="81">
        <v>0</v>
      </c>
      <c r="S62" s="81">
        <v>1.9561710378052133</v>
      </c>
      <c r="T62" s="82"/>
      <c r="U62" s="81">
        <v>6851748</v>
      </c>
      <c r="V62" s="81">
        <v>663</v>
      </c>
      <c r="W62" s="81">
        <v>74</v>
      </c>
      <c r="X62" s="81">
        <v>5303</v>
      </c>
      <c r="Y62" s="81">
        <v>7867</v>
      </c>
      <c r="Z62" s="81">
        <v>12878</v>
      </c>
      <c r="AA62" s="81">
        <v>4226</v>
      </c>
      <c r="AB62" s="81">
        <v>19030</v>
      </c>
      <c r="AC62" s="81">
        <v>0</v>
      </c>
      <c r="AD62" s="81">
        <v>1.9561710378052131</v>
      </c>
      <c r="AE62" s="82"/>
      <c r="AF62" s="81">
        <v>63818131.656787291</v>
      </c>
      <c r="AG62" s="81">
        <v>903508.14221775159</v>
      </c>
      <c r="AH62" s="81">
        <v>1181814.535750842</v>
      </c>
      <c r="AI62" s="81">
        <v>34388322.759862073</v>
      </c>
      <c r="AJ62" s="81">
        <v>47203436.409637585</v>
      </c>
      <c r="AK62" s="81">
        <v>0</v>
      </c>
      <c r="AL62" s="81">
        <v>0</v>
      </c>
      <c r="AM62" s="81">
        <v>2591742.7422366994</v>
      </c>
      <c r="AN62" s="81">
        <v>0</v>
      </c>
      <c r="AO62" s="81">
        <v>0</v>
      </c>
      <c r="AP62" s="82"/>
      <c r="AQ62" s="81">
        <v>805</v>
      </c>
      <c r="AR62" s="81">
        <v>419</v>
      </c>
      <c r="AS62" s="81">
        <v>0</v>
      </c>
      <c r="AT62" s="81">
        <v>0</v>
      </c>
      <c r="AU62" s="81">
        <v>0</v>
      </c>
      <c r="AV62" s="81">
        <v>0</v>
      </c>
      <c r="AW62" s="81" t="s">
        <v>564</v>
      </c>
      <c r="AX62" s="82"/>
      <c r="AY62" s="81">
        <v>3854.23</v>
      </c>
      <c r="AZ62" s="81">
        <v>24471.9</v>
      </c>
      <c r="BA62" s="81">
        <v>0</v>
      </c>
      <c r="BB62" s="81">
        <v>0</v>
      </c>
      <c r="BC62" s="81">
        <v>0</v>
      </c>
      <c r="BD62" s="81">
        <v>0</v>
      </c>
      <c r="BE62" s="81" t="s">
        <v>564</v>
      </c>
      <c r="BF62" s="82"/>
      <c r="BG62" s="81">
        <v>0</v>
      </c>
      <c r="BH62" s="81">
        <v>0</v>
      </c>
      <c r="BI62" s="81">
        <v>6.8090000000000002</v>
      </c>
      <c r="BJ62" s="81">
        <v>0</v>
      </c>
      <c r="BK62" s="81">
        <v>0</v>
      </c>
      <c r="BL62" s="81">
        <v>0</v>
      </c>
      <c r="BM62" s="82"/>
      <c r="BN62" s="81">
        <v>0</v>
      </c>
      <c r="BO62" s="81">
        <v>0</v>
      </c>
      <c r="BP62" s="81">
        <v>1</v>
      </c>
      <c r="BQ62" s="81">
        <v>0</v>
      </c>
      <c r="BR62" s="81">
        <v>0</v>
      </c>
      <c r="BS62" s="81">
        <v>0</v>
      </c>
      <c r="BT62"/>
      <c r="BU62" s="80">
        <v>6.8090000000000002</v>
      </c>
      <c r="BV62" s="80">
        <v>0</v>
      </c>
      <c r="BW62" s="80">
        <v>0</v>
      </c>
      <c r="BX62" s="80">
        <v>0</v>
      </c>
      <c r="BY62" s="80">
        <v>0</v>
      </c>
      <c r="BZ62" s="80">
        <v>0</v>
      </c>
      <c r="CA62" s="80">
        <v>0</v>
      </c>
      <c r="CB62" s="80">
        <v>0</v>
      </c>
      <c r="CC62" s="80">
        <v>0</v>
      </c>
    </row>
    <row r="63" spans="1:81">
      <c r="A63" s="80" t="s">
        <v>1747</v>
      </c>
      <c r="B63" s="80">
        <v>17</v>
      </c>
      <c r="C63" s="80">
        <v>17</v>
      </c>
      <c r="D63" s="80">
        <v>1</v>
      </c>
      <c r="E63" s="80">
        <v>2020</v>
      </c>
      <c r="F63" s="80" t="s">
        <v>218</v>
      </c>
      <c r="G63" s="80" t="s">
        <v>1730</v>
      </c>
      <c r="H63" s="80" t="s">
        <v>1731</v>
      </c>
      <c r="I63" s="177"/>
      <c r="J63" s="81">
        <v>35.03863108539273</v>
      </c>
      <c r="K63" s="81">
        <v>1.2000520880044452</v>
      </c>
      <c r="L63" s="81">
        <v>6.1132832238170032</v>
      </c>
      <c r="M63" s="81">
        <v>18.608528754458387</v>
      </c>
      <c r="N63" s="81">
        <v>21.767126495987682</v>
      </c>
      <c r="O63" s="81">
        <v>17.972929328698839</v>
      </c>
      <c r="P63" s="81">
        <v>18.958170438580602</v>
      </c>
      <c r="Q63" s="81">
        <v>1.1038495252681997</v>
      </c>
      <c r="R63" s="81">
        <v>0</v>
      </c>
      <c r="S63" s="81">
        <v>1.7168477456797331</v>
      </c>
      <c r="T63" s="82"/>
      <c r="U63" s="81">
        <v>5373887</v>
      </c>
      <c r="V63" s="81">
        <v>612</v>
      </c>
      <c r="W63" s="81">
        <v>184</v>
      </c>
      <c r="X63" s="81">
        <v>5497</v>
      </c>
      <c r="Y63" s="81">
        <v>7862</v>
      </c>
      <c r="Z63" s="81">
        <v>12843</v>
      </c>
      <c r="AA63" s="81">
        <v>4277</v>
      </c>
      <c r="AB63" s="81">
        <v>18721</v>
      </c>
      <c r="AC63" s="81">
        <v>0</v>
      </c>
      <c r="AD63" s="81">
        <v>1.7168477456797331</v>
      </c>
      <c r="AE63" s="82"/>
      <c r="AF63" s="81">
        <v>51408582.166566133</v>
      </c>
      <c r="AG63" s="81">
        <v>883315.77040577214</v>
      </c>
      <c r="AH63" s="81">
        <v>1511698.0850288416</v>
      </c>
      <c r="AI63" s="81">
        <v>30030193.663947277</v>
      </c>
      <c r="AJ63" s="81">
        <v>44849845.991831116</v>
      </c>
      <c r="AK63" s="81"/>
      <c r="AL63" s="81"/>
      <c r="AM63" s="81">
        <v>2443298.4946481539</v>
      </c>
      <c r="AN63" s="81"/>
      <c r="AO63" s="81"/>
      <c r="AP63" s="82"/>
      <c r="AQ63" s="81">
        <v>830</v>
      </c>
      <c r="AR63" s="81">
        <v>465</v>
      </c>
      <c r="AS63" s="81">
        <v>0</v>
      </c>
      <c r="AT63" s="81">
        <v>0</v>
      </c>
      <c r="AU63" s="81">
        <v>0</v>
      </c>
      <c r="AV63" s="81">
        <v>0</v>
      </c>
      <c r="AW63" s="81">
        <v>0</v>
      </c>
      <c r="AX63" s="82"/>
      <c r="AY63" s="81">
        <v>4006.7000000000012</v>
      </c>
      <c r="AZ63" s="81">
        <v>27010.999999999989</v>
      </c>
      <c r="BA63" s="81">
        <v>0</v>
      </c>
      <c r="BB63" s="81">
        <v>0</v>
      </c>
      <c r="BC63" s="81">
        <v>0</v>
      </c>
      <c r="BD63" s="81">
        <v>0</v>
      </c>
      <c r="BE63" s="81">
        <v>0</v>
      </c>
      <c r="BF63" s="82"/>
      <c r="BG63" s="81">
        <v>0</v>
      </c>
      <c r="BH63" s="81">
        <v>0</v>
      </c>
      <c r="BI63" s="81">
        <v>6.1849999999999996</v>
      </c>
      <c r="BJ63" s="81">
        <v>0</v>
      </c>
      <c r="BK63" s="81">
        <v>0</v>
      </c>
      <c r="BL63" s="81">
        <v>0</v>
      </c>
      <c r="BM63" s="82"/>
      <c r="BN63" s="81">
        <v>0</v>
      </c>
      <c r="BO63" s="81">
        <v>0</v>
      </c>
      <c r="BP63" s="81">
        <v>1</v>
      </c>
      <c r="BQ63" s="81">
        <v>0</v>
      </c>
      <c r="BR63" s="81">
        <v>0</v>
      </c>
      <c r="BS63" s="81">
        <v>0</v>
      </c>
      <c r="BT63"/>
      <c r="BU63" s="80">
        <v>6.1849999999999996</v>
      </c>
      <c r="BV63" s="80">
        <v>0</v>
      </c>
      <c r="BW63" s="80">
        <v>0</v>
      </c>
      <c r="BX63" s="80">
        <v>0</v>
      </c>
      <c r="BY63" s="80">
        <v>0</v>
      </c>
      <c r="BZ63" s="80">
        <v>0</v>
      </c>
      <c r="CA63" s="80">
        <v>0</v>
      </c>
      <c r="CB63" s="80">
        <v>0</v>
      </c>
      <c r="CC63" s="80">
        <v>0</v>
      </c>
    </row>
    <row r="64" spans="1:81">
      <c r="A64" s="80" t="s">
        <v>1748</v>
      </c>
      <c r="B64" s="80">
        <v>17</v>
      </c>
      <c r="C64" s="80">
        <v>18</v>
      </c>
      <c r="D64" s="80">
        <v>1</v>
      </c>
      <c r="E64" s="80">
        <v>2021</v>
      </c>
      <c r="F64" s="80" t="s">
        <v>75</v>
      </c>
      <c r="G64" s="174" t="s">
        <v>1730</v>
      </c>
      <c r="H64" s="80" t="s">
        <v>1731</v>
      </c>
      <c r="I64" s="177"/>
      <c r="J64" s="81">
        <v>29.996011118263436</v>
      </c>
      <c r="K64" s="81">
        <v>1.1935497057736202</v>
      </c>
      <c r="L64" s="81">
        <v>5.5346898761480166</v>
      </c>
      <c r="M64" s="81">
        <v>16.050672247499225</v>
      </c>
      <c r="N64" s="81">
        <v>17.337045585244557</v>
      </c>
      <c r="O64" s="81">
        <v>17.412647272339431</v>
      </c>
      <c r="P64" s="81">
        <v>19.372034128008984</v>
      </c>
      <c r="Q64" s="81">
        <v>1.108026656588956</v>
      </c>
      <c r="R64" s="81">
        <v>0</v>
      </c>
      <c r="S64" s="81">
        <v>1.90787677409751</v>
      </c>
      <c r="T64" s="82"/>
      <c r="U64" s="81">
        <v>6057146</v>
      </c>
      <c r="V64" s="81">
        <v>612</v>
      </c>
      <c r="W64" s="81">
        <v>184</v>
      </c>
      <c r="X64" s="81">
        <v>5497</v>
      </c>
      <c r="Y64" s="81">
        <v>7853</v>
      </c>
      <c r="Z64" s="81">
        <v>12812</v>
      </c>
      <c r="AA64" s="81">
        <v>4262</v>
      </c>
      <c r="AB64" s="81">
        <v>18569</v>
      </c>
      <c r="AC64" s="81">
        <v>0</v>
      </c>
      <c r="AD64" s="81">
        <v>1.90787677409751</v>
      </c>
      <c r="AE64" s="82"/>
      <c r="AF64" s="81">
        <v>44178675.626209885</v>
      </c>
      <c r="AG64" s="81">
        <v>924397.29406988702</v>
      </c>
      <c r="AH64" s="81">
        <v>1676481.0696481671</v>
      </c>
      <c r="AI64" s="81">
        <v>31992900.458808616</v>
      </c>
      <c r="AJ64" s="81">
        <v>43008852.342057459</v>
      </c>
      <c r="AK64" s="81">
        <v>0</v>
      </c>
      <c r="AL64" s="81">
        <v>0</v>
      </c>
      <c r="AM64" s="81">
        <v>2437439.1327030924</v>
      </c>
      <c r="AN64" s="81">
        <v>0</v>
      </c>
      <c r="AO64" s="81">
        <v>0</v>
      </c>
      <c r="AP64" s="82"/>
      <c r="AQ64" s="81">
        <v>857</v>
      </c>
      <c r="AR64" s="81">
        <v>474</v>
      </c>
      <c r="AS64" s="81">
        <v>0</v>
      </c>
      <c r="AT64" s="81">
        <v>0</v>
      </c>
      <c r="AU64" s="81">
        <v>0</v>
      </c>
      <c r="AV64" s="81">
        <v>0</v>
      </c>
      <c r="AW64" s="81"/>
      <c r="AX64" s="82"/>
      <c r="AY64" s="81">
        <v>4163.0700000000024</v>
      </c>
      <c r="AZ64" s="81">
        <v>27713.69999999999</v>
      </c>
      <c r="BA64" s="81">
        <v>0</v>
      </c>
      <c r="BB64" s="81">
        <v>0</v>
      </c>
      <c r="BC64" s="81">
        <v>0</v>
      </c>
      <c r="BD64" s="81">
        <v>0</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1749</v>
      </c>
      <c r="B65" s="80">
        <v>17</v>
      </c>
      <c r="C65" s="80">
        <v>19</v>
      </c>
      <c r="D65" s="80">
        <v>1</v>
      </c>
      <c r="E65" s="80">
        <v>2022</v>
      </c>
      <c r="F65" s="80" t="s">
        <v>568</v>
      </c>
      <c r="G65" s="174" t="s">
        <v>1730</v>
      </c>
      <c r="H65" s="80" t="s">
        <v>1731</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888</v>
      </c>
      <c r="AR65" s="81">
        <v>500</v>
      </c>
      <c r="AS65" s="81">
        <v>0</v>
      </c>
      <c r="AT65" s="81">
        <v>0</v>
      </c>
      <c r="AU65" s="81">
        <v>0</v>
      </c>
      <c r="AV65" s="81">
        <v>0</v>
      </c>
      <c r="AW65" s="81"/>
      <c r="AX65" s="82"/>
      <c r="AY65" s="81">
        <v>4364.5200000000032</v>
      </c>
      <c r="AZ65" s="81">
        <v>29301.799999999992</v>
      </c>
      <c r="BA65" s="81">
        <v>0</v>
      </c>
      <c r="BB65" s="81">
        <v>0</v>
      </c>
      <c r="BC65" s="81">
        <v>0</v>
      </c>
      <c r="BD65" s="81">
        <v>0</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1750</v>
      </c>
      <c r="B66" s="80">
        <v>307</v>
      </c>
      <c r="C66" s="80">
        <v>1</v>
      </c>
      <c r="D66" s="80">
        <v>19</v>
      </c>
      <c r="E66" s="80">
        <v>1990</v>
      </c>
      <c r="F66" s="80" t="s">
        <v>562</v>
      </c>
      <c r="G66" s="80" t="s">
        <v>1751</v>
      </c>
      <c r="H66" s="80" t="s">
        <v>1752</v>
      </c>
      <c r="I66" s="177"/>
      <c r="J66" s="81">
        <v>20.317110998742812</v>
      </c>
      <c r="K66" s="81">
        <v>5.9808934842213777</v>
      </c>
      <c r="L66" s="81">
        <v>5.4130639212127658</v>
      </c>
      <c r="M66" s="81">
        <v>9.7849198507920594</v>
      </c>
      <c r="N66" s="81">
        <v>26.740423026326965</v>
      </c>
      <c r="O66" s="81">
        <v>16.342837080186808</v>
      </c>
      <c r="P66" s="81">
        <v>30.579327721563818</v>
      </c>
      <c r="Q66" s="81">
        <v>1.6005194978890456</v>
      </c>
      <c r="R66" s="81">
        <v>0</v>
      </c>
      <c r="S66" s="81">
        <v>1.7244240664679937</v>
      </c>
      <c r="T66" s="82"/>
      <c r="U66" s="81">
        <v>1522041</v>
      </c>
      <c r="V66" s="81">
        <v>1454</v>
      </c>
      <c r="W66" s="81">
        <v>100</v>
      </c>
      <c r="X66" s="81">
        <v>3888</v>
      </c>
      <c r="Y66" s="81">
        <v>6190</v>
      </c>
      <c r="Z66" s="81">
        <v>6722</v>
      </c>
      <c r="AA66" s="81">
        <v>7425</v>
      </c>
      <c r="AB66" s="81">
        <v>25987</v>
      </c>
      <c r="AC66" s="81">
        <v>0</v>
      </c>
      <c r="AD66" s="81">
        <v>1.7244240664679937</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1753</v>
      </c>
      <c r="B67" s="80">
        <v>308</v>
      </c>
      <c r="C67" s="80">
        <v>2</v>
      </c>
      <c r="D67" s="80">
        <v>19</v>
      </c>
      <c r="E67" s="80">
        <v>2005</v>
      </c>
      <c r="F67" s="80" t="s">
        <v>565</v>
      </c>
      <c r="G67" s="80" t="s">
        <v>1751</v>
      </c>
      <c r="H67" s="80" t="s">
        <v>1752</v>
      </c>
      <c r="I67" s="177"/>
      <c r="J67" s="81">
        <v>35.971717849449689</v>
      </c>
      <c r="K67" s="81">
        <v>5.6206978234269451</v>
      </c>
      <c r="L67" s="81">
        <v>13.160455827526452</v>
      </c>
      <c r="M67" s="81">
        <v>20.210113288130856</v>
      </c>
      <c r="N67" s="81">
        <v>38.820671350875351</v>
      </c>
      <c r="O67" s="81">
        <v>25.102630504741448</v>
      </c>
      <c r="P67" s="81">
        <v>29.01035977784942</v>
      </c>
      <c r="Q67" s="81">
        <v>1.387856011763722</v>
      </c>
      <c r="R67" s="81">
        <v>0</v>
      </c>
      <c r="S67" s="81">
        <v>1.9818672670410253</v>
      </c>
      <c r="T67" s="82"/>
      <c r="U67" s="81">
        <v>2049206</v>
      </c>
      <c r="V67" s="81">
        <v>1406</v>
      </c>
      <c r="W67" s="81">
        <v>139</v>
      </c>
      <c r="X67" s="81">
        <v>3307</v>
      </c>
      <c r="Y67" s="81">
        <v>6717</v>
      </c>
      <c r="Z67" s="81">
        <v>11948</v>
      </c>
      <c r="AA67" s="81">
        <v>5769</v>
      </c>
      <c r="AB67" s="81">
        <v>23557</v>
      </c>
      <c r="AC67" s="81">
        <v>0</v>
      </c>
      <c r="AD67" s="81">
        <v>1.9818672670410253</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1754</v>
      </c>
      <c r="B68" s="80">
        <v>309</v>
      </c>
      <c r="C68" s="80">
        <v>3</v>
      </c>
      <c r="D68" s="80">
        <v>19</v>
      </c>
      <c r="E68" s="80">
        <v>2006</v>
      </c>
      <c r="F68" s="80" t="s">
        <v>566</v>
      </c>
      <c r="G68" s="80" t="s">
        <v>1751</v>
      </c>
      <c r="H68" s="80" t="s">
        <v>1752</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1755</v>
      </c>
      <c r="B69" s="80">
        <v>310</v>
      </c>
      <c r="C69" s="80">
        <v>4</v>
      </c>
      <c r="D69" s="80">
        <v>19</v>
      </c>
      <c r="E69" s="80">
        <v>2007</v>
      </c>
      <c r="F69" s="80" t="s">
        <v>567</v>
      </c>
      <c r="G69" s="80" t="s">
        <v>1751</v>
      </c>
      <c r="H69" s="80" t="s">
        <v>1752</v>
      </c>
      <c r="I69" s="177"/>
      <c r="J69" s="81">
        <v>25.210473285643015</v>
      </c>
      <c r="K69" s="81">
        <v>3.9733592163792313</v>
      </c>
      <c r="L69" s="81">
        <v>13.481751949831732</v>
      </c>
      <c r="M69" s="81">
        <v>19.943187363054253</v>
      </c>
      <c r="N69" s="81">
        <v>39.281182258813537</v>
      </c>
      <c r="O69" s="81">
        <v>24.236482101779977</v>
      </c>
      <c r="P69" s="81">
        <v>28.101077261363976</v>
      </c>
      <c r="Q69" s="81">
        <v>1.4315745160021069</v>
      </c>
      <c r="R69" s="81">
        <v>0</v>
      </c>
      <c r="S69" s="81">
        <v>2.0288078083293035</v>
      </c>
      <c r="T69" s="82"/>
      <c r="U69" s="81">
        <v>1993805</v>
      </c>
      <c r="V69" s="81">
        <v>1327</v>
      </c>
      <c r="W69" s="81">
        <v>156</v>
      </c>
      <c r="X69" s="81">
        <v>4172</v>
      </c>
      <c r="Y69" s="81">
        <v>6747</v>
      </c>
      <c r="Z69" s="81">
        <v>11992</v>
      </c>
      <c r="AA69" s="81">
        <v>5503</v>
      </c>
      <c r="AB69" s="81">
        <v>23014</v>
      </c>
      <c r="AC69" s="81">
        <v>0</v>
      </c>
      <c r="AD69" s="81">
        <v>2.0288078083293035</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1756</v>
      </c>
      <c r="B70" s="80">
        <v>311</v>
      </c>
      <c r="C70" s="80">
        <v>5</v>
      </c>
      <c r="D70" s="80">
        <v>19</v>
      </c>
      <c r="E70" s="80">
        <v>2008</v>
      </c>
      <c r="F70" s="80" t="s">
        <v>84</v>
      </c>
      <c r="G70" s="80" t="s">
        <v>1751</v>
      </c>
      <c r="H70" s="80" t="s">
        <v>1752</v>
      </c>
      <c r="I70" s="177"/>
      <c r="J70" s="81">
        <v>20.469744841121258</v>
      </c>
      <c r="K70" s="81">
        <v>3.0057294198076359</v>
      </c>
      <c r="L70" s="81">
        <v>12.147899498430773</v>
      </c>
      <c r="M70" s="81">
        <v>20.847403275478751</v>
      </c>
      <c r="N70" s="81">
        <v>32.27979260479411</v>
      </c>
      <c r="O70" s="81">
        <v>23.561107581929797</v>
      </c>
      <c r="P70" s="81">
        <v>27.482473517718674</v>
      </c>
      <c r="Q70" s="81">
        <v>1.3904384768375433</v>
      </c>
      <c r="R70" s="81">
        <v>0</v>
      </c>
      <c r="S70" s="81">
        <v>2.1385089214702879</v>
      </c>
      <c r="T70" s="82"/>
      <c r="U70" s="81">
        <v>1669867</v>
      </c>
      <c r="V70" s="81">
        <v>1327</v>
      </c>
      <c r="W70" s="81">
        <v>156</v>
      </c>
      <c r="X70" s="81">
        <v>4172</v>
      </c>
      <c r="Y70" s="81">
        <v>6759</v>
      </c>
      <c r="Z70" s="81">
        <v>12067</v>
      </c>
      <c r="AA70" s="81">
        <v>5388</v>
      </c>
      <c r="AB70" s="81">
        <v>22720</v>
      </c>
      <c r="AC70" s="81">
        <v>0</v>
      </c>
      <c r="AD70" s="81">
        <v>2.1385089214702879</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1757</v>
      </c>
      <c r="B71" s="80">
        <v>312</v>
      </c>
      <c r="C71" s="80">
        <v>6</v>
      </c>
      <c r="D71" s="80">
        <v>19</v>
      </c>
      <c r="E71" s="80">
        <v>2009</v>
      </c>
      <c r="F71" s="80" t="s">
        <v>85</v>
      </c>
      <c r="G71" s="80" t="s">
        <v>1751</v>
      </c>
      <c r="H71" s="80" t="s">
        <v>1752</v>
      </c>
      <c r="I71" s="177"/>
      <c r="J71" s="81">
        <v>22.836234031326654</v>
      </c>
      <c r="K71" s="81">
        <v>3.0079174221631759</v>
      </c>
      <c r="L71" s="81">
        <v>13.090915533450117</v>
      </c>
      <c r="M71" s="81">
        <v>21.558541763018315</v>
      </c>
      <c r="N71" s="81">
        <v>32.023043547855146</v>
      </c>
      <c r="O71" s="81">
        <v>23.988949736464043</v>
      </c>
      <c r="P71" s="81">
        <v>26.124146266516636</v>
      </c>
      <c r="Q71" s="81">
        <v>1.3065796541453658</v>
      </c>
      <c r="R71" s="81">
        <v>0</v>
      </c>
      <c r="S71" s="81">
        <v>1.8715954175302623</v>
      </c>
      <c r="T71" s="82"/>
      <c r="U71" s="81">
        <v>1370726</v>
      </c>
      <c r="V71" s="81">
        <v>1154</v>
      </c>
      <c r="W71" s="81">
        <v>279</v>
      </c>
      <c r="X71" s="81">
        <v>4135</v>
      </c>
      <c r="Y71" s="81">
        <v>6767</v>
      </c>
      <c r="Z71" s="81">
        <v>12127</v>
      </c>
      <c r="AA71" s="81">
        <v>5258</v>
      </c>
      <c r="AB71" s="81">
        <v>22412</v>
      </c>
      <c r="AC71" s="81">
        <v>0</v>
      </c>
      <c r="AD71" s="81">
        <v>1.8715954175302623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55.09</v>
      </c>
      <c r="BJ71" s="81">
        <v>0</v>
      </c>
      <c r="BK71" s="81">
        <v>0</v>
      </c>
      <c r="BL71" s="81">
        <v>0</v>
      </c>
      <c r="BM71" s="82"/>
      <c r="BN71" s="81">
        <v>0</v>
      </c>
      <c r="BO71" s="81">
        <v>0</v>
      </c>
      <c r="BP71" s="81">
        <v>3</v>
      </c>
      <c r="BQ71" s="81">
        <v>0</v>
      </c>
      <c r="BR71" s="81">
        <v>0</v>
      </c>
      <c r="BS71" s="81">
        <v>0</v>
      </c>
      <c r="BT71"/>
      <c r="BU71" s="80"/>
      <c r="BV71" s="80"/>
      <c r="BW71" s="80"/>
      <c r="BX71" s="80"/>
      <c r="BY71" s="80"/>
      <c r="BZ71" s="80"/>
      <c r="CA71" s="80"/>
      <c r="CB71" s="80"/>
      <c r="CC71" s="80"/>
    </row>
    <row r="72" spans="1:81">
      <c r="A72" s="80" t="s">
        <v>1758</v>
      </c>
      <c r="B72" s="80">
        <v>313</v>
      </c>
      <c r="C72" s="80">
        <v>7</v>
      </c>
      <c r="D72" s="80">
        <v>19</v>
      </c>
      <c r="E72" s="80">
        <v>2010</v>
      </c>
      <c r="F72" s="80" t="s">
        <v>86</v>
      </c>
      <c r="G72" s="80" t="s">
        <v>1751</v>
      </c>
      <c r="H72" s="80" t="s">
        <v>1752</v>
      </c>
      <c r="I72" s="177"/>
      <c r="J72" s="81">
        <v>19.309190038293405</v>
      </c>
      <c r="K72" s="81">
        <v>2.981569478957641</v>
      </c>
      <c r="L72" s="81">
        <v>12.611105442415404</v>
      </c>
      <c r="M72" s="81">
        <v>20.248379432662166</v>
      </c>
      <c r="N72" s="81">
        <v>37.374316629881989</v>
      </c>
      <c r="O72" s="81">
        <v>23.927218344177401</v>
      </c>
      <c r="P72" s="81">
        <v>26.446764483429007</v>
      </c>
      <c r="Q72" s="81">
        <v>1.3441662572140523</v>
      </c>
      <c r="R72" s="81">
        <v>0</v>
      </c>
      <c r="S72" s="81">
        <v>1.8202800494616882</v>
      </c>
      <c r="T72" s="82"/>
      <c r="U72" s="81">
        <v>1355714</v>
      </c>
      <c r="V72" s="81">
        <v>1154</v>
      </c>
      <c r="W72" s="81">
        <v>279</v>
      </c>
      <c r="X72" s="81">
        <v>4135</v>
      </c>
      <c r="Y72" s="81">
        <v>6751</v>
      </c>
      <c r="Z72" s="81">
        <v>12152</v>
      </c>
      <c r="AA72" s="81">
        <v>5190</v>
      </c>
      <c r="AB72" s="81">
        <v>22093</v>
      </c>
      <c r="AC72" s="81">
        <v>0</v>
      </c>
      <c r="AD72" s="81">
        <v>1.8202800494616882</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55.051000000000002</v>
      </c>
      <c r="BJ72" s="81">
        <v>0</v>
      </c>
      <c r="BK72" s="81">
        <v>0</v>
      </c>
      <c r="BL72" s="81">
        <v>0</v>
      </c>
      <c r="BM72" s="82"/>
      <c r="BN72" s="81">
        <v>0</v>
      </c>
      <c r="BO72" s="81">
        <v>0</v>
      </c>
      <c r="BP72" s="81">
        <v>2</v>
      </c>
      <c r="BQ72" s="81">
        <v>0</v>
      </c>
      <c r="BR72" s="81">
        <v>0</v>
      </c>
      <c r="BS72" s="81">
        <v>0</v>
      </c>
      <c r="BT72"/>
      <c r="BU72" s="80">
        <v>6.056</v>
      </c>
      <c r="BV72" s="80">
        <v>0</v>
      </c>
      <c r="BW72" s="80">
        <v>0</v>
      </c>
      <c r="BX72" s="80">
        <v>0</v>
      </c>
      <c r="BY72" s="80">
        <v>0</v>
      </c>
      <c r="BZ72" s="80">
        <v>0</v>
      </c>
      <c r="CA72" s="80">
        <v>0</v>
      </c>
      <c r="CB72" s="80">
        <v>48.994999999999997</v>
      </c>
      <c r="CC72" s="80">
        <v>0</v>
      </c>
    </row>
    <row r="73" spans="1:81">
      <c r="A73" s="80" t="s">
        <v>1759</v>
      </c>
      <c r="B73" s="80">
        <v>314</v>
      </c>
      <c r="C73" s="80">
        <v>8</v>
      </c>
      <c r="D73" s="80">
        <v>19</v>
      </c>
      <c r="E73" s="80">
        <v>2011</v>
      </c>
      <c r="F73" s="80" t="s">
        <v>87</v>
      </c>
      <c r="G73" s="80" t="s">
        <v>1751</v>
      </c>
      <c r="H73" s="80" t="s">
        <v>1752</v>
      </c>
      <c r="I73" s="177"/>
      <c r="J73" s="81">
        <v>21.239665379006642</v>
      </c>
      <c r="K73" s="81">
        <v>4.0501658218789176</v>
      </c>
      <c r="L73" s="81">
        <v>10.763817240907922</v>
      </c>
      <c r="M73" s="81">
        <v>23.382652728814016</v>
      </c>
      <c r="N73" s="81">
        <v>34.781786957753845</v>
      </c>
      <c r="O73" s="81">
        <v>23.52251725677197</v>
      </c>
      <c r="P73" s="81">
        <v>25.642906679377663</v>
      </c>
      <c r="Q73" s="81">
        <v>1.5270801511789838</v>
      </c>
      <c r="R73" s="81">
        <v>0</v>
      </c>
      <c r="S73" s="81">
        <v>2.2302011277960907</v>
      </c>
      <c r="T73" s="82"/>
      <c r="U73" s="81">
        <v>1151108</v>
      </c>
      <c r="V73" s="81">
        <v>1154</v>
      </c>
      <c r="W73" s="81">
        <v>279</v>
      </c>
      <c r="X73" s="81">
        <v>4135</v>
      </c>
      <c r="Y73" s="81">
        <v>6737</v>
      </c>
      <c r="Z73" s="81">
        <v>12206</v>
      </c>
      <c r="AA73" s="81">
        <v>5182</v>
      </c>
      <c r="AB73" s="81">
        <v>21760</v>
      </c>
      <c r="AC73" s="81">
        <v>0</v>
      </c>
      <c r="AD73" s="81">
        <v>2.2302011277960907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24.943000000000001</v>
      </c>
      <c r="BJ73" s="81">
        <v>0</v>
      </c>
      <c r="BK73" s="81">
        <v>0</v>
      </c>
      <c r="BL73" s="81">
        <v>0</v>
      </c>
      <c r="BM73" s="82"/>
      <c r="BN73" s="81">
        <v>0</v>
      </c>
      <c r="BO73" s="81">
        <v>0</v>
      </c>
      <c r="BP73" s="81">
        <v>2</v>
      </c>
      <c r="BQ73" s="81">
        <v>0</v>
      </c>
      <c r="BR73" s="81">
        <v>0</v>
      </c>
      <c r="BS73" s="81">
        <v>0</v>
      </c>
      <c r="BT73"/>
      <c r="BU73" s="80">
        <v>4.7130000000000001</v>
      </c>
      <c r="BV73" s="80">
        <v>0</v>
      </c>
      <c r="BW73" s="80">
        <v>0</v>
      </c>
      <c r="BX73" s="80">
        <v>0</v>
      </c>
      <c r="BY73" s="80">
        <v>0</v>
      </c>
      <c r="BZ73" s="80">
        <v>0</v>
      </c>
      <c r="CA73" s="80">
        <v>0</v>
      </c>
      <c r="CB73" s="80">
        <v>20.23</v>
      </c>
      <c r="CC73" s="80">
        <v>0</v>
      </c>
    </row>
    <row r="74" spans="1:81">
      <c r="A74" s="80" t="s">
        <v>1760</v>
      </c>
      <c r="B74" s="80">
        <v>315</v>
      </c>
      <c r="C74" s="80">
        <v>9</v>
      </c>
      <c r="D74" s="80">
        <v>19</v>
      </c>
      <c r="E74" s="80">
        <v>2012</v>
      </c>
      <c r="F74" s="80" t="s">
        <v>88</v>
      </c>
      <c r="G74" s="80" t="s">
        <v>1751</v>
      </c>
      <c r="H74" s="80" t="s">
        <v>1752</v>
      </c>
      <c r="I74" s="177"/>
      <c r="J74" s="81">
        <v>17.929508881813931</v>
      </c>
      <c r="K74" s="81">
        <v>3.7653010155316275</v>
      </c>
      <c r="L74" s="81">
        <v>10.628732148277756</v>
      </c>
      <c r="M74" s="81">
        <v>23.264821317109831</v>
      </c>
      <c r="N74" s="81">
        <v>37.169344402459139</v>
      </c>
      <c r="O74" s="81">
        <v>23.524786372522058</v>
      </c>
      <c r="P74" s="81">
        <v>25.624576990608109</v>
      </c>
      <c r="Q74" s="81">
        <v>1.6390831066473035</v>
      </c>
      <c r="R74" s="81">
        <v>0</v>
      </c>
      <c r="S74" s="81">
        <v>2.0114450517925717</v>
      </c>
      <c r="T74" s="82"/>
      <c r="U74" s="81">
        <v>1128572</v>
      </c>
      <c r="V74" s="81">
        <v>1154</v>
      </c>
      <c r="W74" s="81">
        <v>279</v>
      </c>
      <c r="X74" s="81">
        <v>4135</v>
      </c>
      <c r="Y74" s="81">
        <v>6738</v>
      </c>
      <c r="Z74" s="81">
        <v>12304</v>
      </c>
      <c r="AA74" s="81">
        <v>5149</v>
      </c>
      <c r="AB74" s="81">
        <v>21497</v>
      </c>
      <c r="AC74" s="81">
        <v>0</v>
      </c>
      <c r="AD74" s="81">
        <v>2.0114450517925717</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34.683999999999997</v>
      </c>
      <c r="BJ74" s="81">
        <v>0</v>
      </c>
      <c r="BK74" s="81">
        <v>0</v>
      </c>
      <c r="BL74" s="81">
        <v>0</v>
      </c>
      <c r="BM74" s="82"/>
      <c r="BN74" s="81">
        <v>0</v>
      </c>
      <c r="BO74" s="81">
        <v>0</v>
      </c>
      <c r="BP74" s="81">
        <v>3</v>
      </c>
      <c r="BQ74" s="81">
        <v>0</v>
      </c>
      <c r="BR74" s="81">
        <v>0</v>
      </c>
      <c r="BS74" s="81">
        <v>0</v>
      </c>
      <c r="BT74"/>
      <c r="BU74" s="80">
        <v>9.5890000000000004</v>
      </c>
      <c r="BV74" s="80">
        <v>0</v>
      </c>
      <c r="BW74" s="80">
        <v>0</v>
      </c>
      <c r="BX74" s="80">
        <v>0</v>
      </c>
      <c r="BY74" s="80">
        <v>0</v>
      </c>
      <c r="BZ74" s="80">
        <v>0</v>
      </c>
      <c r="CA74" s="80">
        <v>0</v>
      </c>
      <c r="CB74" s="80">
        <v>25.094999999999999</v>
      </c>
      <c r="CC74" s="80">
        <v>0</v>
      </c>
    </row>
    <row r="75" spans="1:81">
      <c r="A75" s="80" t="s">
        <v>1761</v>
      </c>
      <c r="B75" s="80">
        <v>316</v>
      </c>
      <c r="C75" s="80">
        <v>10</v>
      </c>
      <c r="D75" s="80">
        <v>19</v>
      </c>
      <c r="E75" s="80">
        <v>2013</v>
      </c>
      <c r="F75" s="80" t="s">
        <v>89</v>
      </c>
      <c r="G75" s="80" t="s">
        <v>1751</v>
      </c>
      <c r="H75" s="80" t="s">
        <v>1752</v>
      </c>
      <c r="I75" s="177"/>
      <c r="J75" s="81">
        <v>19.784786205456427</v>
      </c>
      <c r="K75" s="81">
        <v>3.41687185116723</v>
      </c>
      <c r="L75" s="81">
        <v>8.4175371207764496</v>
      </c>
      <c r="M75" s="81">
        <v>22.955740057952855</v>
      </c>
      <c r="N75" s="81">
        <v>42.212607645790222</v>
      </c>
      <c r="O75" s="81">
        <v>22.607191066809474</v>
      </c>
      <c r="P75" s="81">
        <v>25.561276002510827</v>
      </c>
      <c r="Q75" s="81">
        <v>1.6455987751146923</v>
      </c>
      <c r="R75" s="81">
        <v>0</v>
      </c>
      <c r="S75" s="81">
        <v>2.8680688354864521</v>
      </c>
      <c r="T75" s="82"/>
      <c r="U75" s="81">
        <v>1185151</v>
      </c>
      <c r="V75" s="81">
        <v>1154</v>
      </c>
      <c r="W75" s="81">
        <v>279</v>
      </c>
      <c r="X75" s="81">
        <v>4135</v>
      </c>
      <c r="Y75" s="81">
        <v>6709</v>
      </c>
      <c r="Z75" s="81">
        <v>12352</v>
      </c>
      <c r="AA75" s="81">
        <v>5117</v>
      </c>
      <c r="AB75" s="81">
        <v>21273</v>
      </c>
      <c r="AC75" s="81">
        <v>0</v>
      </c>
      <c r="AD75" s="81">
        <v>2.8680688354864521</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4.9720000000000004</v>
      </c>
      <c r="BJ75" s="81">
        <v>0</v>
      </c>
      <c r="BK75" s="81">
        <v>0</v>
      </c>
      <c r="BL75" s="81">
        <v>0</v>
      </c>
      <c r="BM75" s="82"/>
      <c r="BN75" s="81">
        <v>0</v>
      </c>
      <c r="BO75" s="81">
        <v>0</v>
      </c>
      <c r="BP75" s="81">
        <v>1</v>
      </c>
      <c r="BQ75" s="81">
        <v>0</v>
      </c>
      <c r="BR75" s="81">
        <v>0</v>
      </c>
      <c r="BS75" s="81">
        <v>0</v>
      </c>
      <c r="BT75"/>
      <c r="BU75" s="80">
        <v>4.9720000000000004</v>
      </c>
      <c r="BV75" s="80">
        <v>0</v>
      </c>
      <c r="BW75" s="80">
        <v>0</v>
      </c>
      <c r="BX75" s="80">
        <v>0</v>
      </c>
      <c r="BY75" s="80">
        <v>0</v>
      </c>
      <c r="BZ75" s="80">
        <v>0</v>
      </c>
      <c r="CA75" s="80">
        <v>0</v>
      </c>
      <c r="CB75" s="80">
        <v>0</v>
      </c>
      <c r="CC75" s="80">
        <v>0</v>
      </c>
    </row>
    <row r="76" spans="1:81">
      <c r="A76" s="80" t="s">
        <v>1762</v>
      </c>
      <c r="B76" s="80">
        <v>317</v>
      </c>
      <c r="C76" s="80">
        <v>11</v>
      </c>
      <c r="D76" s="80">
        <v>19</v>
      </c>
      <c r="E76" s="80">
        <v>2014</v>
      </c>
      <c r="F76" s="80" t="s">
        <v>90</v>
      </c>
      <c r="G76" s="80" t="s">
        <v>1751</v>
      </c>
      <c r="H76" s="80" t="s">
        <v>1752</v>
      </c>
      <c r="I76" s="177"/>
      <c r="J76" s="81">
        <v>12.520021618610018</v>
      </c>
      <c r="K76" s="81">
        <v>3.2696318259490518</v>
      </c>
      <c r="L76" s="81">
        <v>12.442330482392567</v>
      </c>
      <c r="M76" s="81">
        <v>22.056596463034055</v>
      </c>
      <c r="N76" s="81">
        <v>34.064773446166505</v>
      </c>
      <c r="O76" s="81">
        <v>21.491078235610402</v>
      </c>
      <c r="P76" s="81">
        <v>25.448176463324742</v>
      </c>
      <c r="Q76" s="81">
        <v>1.5535687660731645</v>
      </c>
      <c r="R76" s="81">
        <v>0</v>
      </c>
      <c r="S76" s="81">
        <v>2.5672175234452661</v>
      </c>
      <c r="T76" s="82"/>
      <c r="U76" s="81">
        <v>987216</v>
      </c>
      <c r="V76" s="81">
        <v>1034</v>
      </c>
      <c r="W76" s="81">
        <v>255</v>
      </c>
      <c r="X76" s="81">
        <v>4068</v>
      </c>
      <c r="Y76" s="81">
        <v>6684</v>
      </c>
      <c r="Z76" s="81">
        <v>12367</v>
      </c>
      <c r="AA76" s="81">
        <v>5068</v>
      </c>
      <c r="AB76" s="81">
        <v>20932</v>
      </c>
      <c r="AC76" s="81">
        <v>0</v>
      </c>
      <c r="AD76" s="81">
        <v>2.5672175234452661</v>
      </c>
      <c r="AE76" s="82"/>
      <c r="AF76" s="81">
        <v>12831251.493094055</v>
      </c>
      <c r="AG76" s="81">
        <v>2410365.3453269554</v>
      </c>
      <c r="AH76" s="81">
        <v>3300664.7410660665</v>
      </c>
      <c r="AI76" s="81">
        <v>25763652.525776621</v>
      </c>
      <c r="AJ76" s="81">
        <v>32695826.502520766</v>
      </c>
      <c r="AK76" s="81">
        <v>0</v>
      </c>
      <c r="AL76" s="81">
        <v>0</v>
      </c>
      <c r="AM76" s="81">
        <v>2873650.8086242997</v>
      </c>
      <c r="AN76" s="81">
        <v>0</v>
      </c>
      <c r="AO76" s="81">
        <v>0</v>
      </c>
      <c r="AP76" s="82"/>
      <c r="AQ76" s="81">
        <v>163</v>
      </c>
      <c r="AR76" s="81">
        <v>10</v>
      </c>
      <c r="AS76" s="81">
        <v>0</v>
      </c>
      <c r="AT76" s="81">
        <v>0</v>
      </c>
      <c r="AU76" s="81">
        <v>0</v>
      </c>
      <c r="AV76" s="81">
        <v>0</v>
      </c>
      <c r="AW76" s="81" t="s">
        <v>564</v>
      </c>
      <c r="AX76" s="82"/>
      <c r="AY76" s="81">
        <v>711.6</v>
      </c>
      <c r="AZ76" s="81">
        <v>260.39999999999998</v>
      </c>
      <c r="BA76" s="81">
        <v>0</v>
      </c>
      <c r="BB76" s="81">
        <v>0</v>
      </c>
      <c r="BC76" s="81">
        <v>0</v>
      </c>
      <c r="BD76" s="81">
        <v>0</v>
      </c>
      <c r="BE76" s="81" t="s">
        <v>564</v>
      </c>
      <c r="BF76" s="82"/>
      <c r="BG76" s="81">
        <v>0</v>
      </c>
      <c r="BH76" s="81">
        <v>0</v>
      </c>
      <c r="BI76" s="81">
        <v>19.792999999999999</v>
      </c>
      <c r="BJ76" s="81">
        <v>0</v>
      </c>
      <c r="BK76" s="81">
        <v>0</v>
      </c>
      <c r="BL76" s="81">
        <v>0</v>
      </c>
      <c r="BM76" s="82"/>
      <c r="BN76" s="81">
        <v>0</v>
      </c>
      <c r="BO76" s="81">
        <v>0</v>
      </c>
      <c r="BP76" s="81">
        <v>2</v>
      </c>
      <c r="BQ76" s="81">
        <v>0</v>
      </c>
      <c r="BR76" s="81">
        <v>0</v>
      </c>
      <c r="BS76" s="81">
        <v>0</v>
      </c>
      <c r="BT76"/>
      <c r="BU76" s="80">
        <v>6.6929999999999996</v>
      </c>
      <c r="BV76" s="80">
        <v>0</v>
      </c>
      <c r="BW76" s="80">
        <v>0</v>
      </c>
      <c r="BX76" s="80">
        <v>0</v>
      </c>
      <c r="BY76" s="80">
        <v>0</v>
      </c>
      <c r="BZ76" s="80">
        <v>0</v>
      </c>
      <c r="CA76" s="80">
        <v>0</v>
      </c>
      <c r="CB76" s="80">
        <v>13.1</v>
      </c>
      <c r="CC76" s="80">
        <v>0</v>
      </c>
    </row>
    <row r="77" spans="1:81">
      <c r="A77" s="80" t="s">
        <v>1763</v>
      </c>
      <c r="B77" s="80">
        <v>318</v>
      </c>
      <c r="C77" s="80">
        <v>12</v>
      </c>
      <c r="D77" s="80">
        <v>19</v>
      </c>
      <c r="E77" s="80">
        <v>2015</v>
      </c>
      <c r="F77" s="80" t="s">
        <v>91</v>
      </c>
      <c r="G77" s="80" t="s">
        <v>1751</v>
      </c>
      <c r="H77" s="80" t="s">
        <v>1752</v>
      </c>
      <c r="I77" s="177"/>
      <c r="J77" s="81">
        <v>18.078743107125295</v>
      </c>
      <c r="K77" s="81">
        <v>3.0836431820141552</v>
      </c>
      <c r="L77" s="81">
        <v>13.32063781134635</v>
      </c>
      <c r="M77" s="81">
        <v>20.947054836480618</v>
      </c>
      <c r="N77" s="81">
        <v>32.996253991660012</v>
      </c>
      <c r="O77" s="81">
        <v>21.234357000889467</v>
      </c>
      <c r="P77" s="81">
        <v>25.297339455743614</v>
      </c>
      <c r="Q77" s="81">
        <v>1.500086653728268</v>
      </c>
      <c r="R77" s="81">
        <v>0</v>
      </c>
      <c r="S77" s="81">
        <v>1.9753055717736556</v>
      </c>
      <c r="T77" s="82"/>
      <c r="U77" s="81">
        <v>1402995</v>
      </c>
      <c r="V77" s="81">
        <v>1034</v>
      </c>
      <c r="W77" s="81">
        <v>255</v>
      </c>
      <c r="X77" s="81">
        <v>4068</v>
      </c>
      <c r="Y77" s="81">
        <v>6689</v>
      </c>
      <c r="Z77" s="81">
        <v>12337</v>
      </c>
      <c r="AA77" s="81">
        <v>5034</v>
      </c>
      <c r="AB77" s="81">
        <v>20646</v>
      </c>
      <c r="AC77" s="81">
        <v>0</v>
      </c>
      <c r="AD77" s="81">
        <v>1.9753055717736556</v>
      </c>
      <c r="AE77" s="82"/>
      <c r="AF77" s="81">
        <v>19681913.440132532</v>
      </c>
      <c r="AG77" s="81">
        <v>2168574.95193059</v>
      </c>
      <c r="AH77" s="81">
        <v>3366185.5506752436</v>
      </c>
      <c r="AI77" s="81">
        <v>25995726.893730517</v>
      </c>
      <c r="AJ77" s="81">
        <v>35513706.339208983</v>
      </c>
      <c r="AK77" s="81">
        <v>0</v>
      </c>
      <c r="AL77" s="81">
        <v>0</v>
      </c>
      <c r="AM77" s="81">
        <v>2829447.6932873409</v>
      </c>
      <c r="AN77" s="81">
        <v>0</v>
      </c>
      <c r="AO77" s="81">
        <v>0</v>
      </c>
      <c r="AP77" s="82"/>
      <c r="AQ77" s="81">
        <v>168</v>
      </c>
      <c r="AR77" s="81">
        <v>10</v>
      </c>
      <c r="AS77" s="81">
        <v>0</v>
      </c>
      <c r="AT77" s="81">
        <v>0</v>
      </c>
      <c r="AU77" s="81">
        <v>0</v>
      </c>
      <c r="AV77" s="81">
        <v>0</v>
      </c>
      <c r="AW77" s="81" t="s">
        <v>564</v>
      </c>
      <c r="AX77" s="82"/>
      <c r="AY77" s="81">
        <v>734.7</v>
      </c>
      <c r="AZ77" s="81">
        <v>260.39999999999998</v>
      </c>
      <c r="BA77" s="81">
        <v>0</v>
      </c>
      <c r="BB77" s="81">
        <v>0</v>
      </c>
      <c r="BC77" s="81">
        <v>0</v>
      </c>
      <c r="BD77" s="81">
        <v>0</v>
      </c>
      <c r="BE77" s="81" t="s">
        <v>564</v>
      </c>
      <c r="BF77" s="82"/>
      <c r="BG77" s="81">
        <v>0</v>
      </c>
      <c r="BH77" s="81">
        <v>0</v>
      </c>
      <c r="BI77" s="81">
        <v>5.09</v>
      </c>
      <c r="BJ77" s="81">
        <v>0</v>
      </c>
      <c r="BK77" s="81">
        <v>0</v>
      </c>
      <c r="BL77" s="81">
        <v>0</v>
      </c>
      <c r="BM77" s="82"/>
      <c r="BN77" s="81">
        <v>0</v>
      </c>
      <c r="BO77" s="81">
        <v>0</v>
      </c>
      <c r="BP77" s="81">
        <v>1</v>
      </c>
      <c r="BQ77" s="81">
        <v>0</v>
      </c>
      <c r="BR77" s="81">
        <v>0</v>
      </c>
      <c r="BS77" s="81">
        <v>0</v>
      </c>
      <c r="BT77"/>
      <c r="BU77" s="80">
        <v>5.09</v>
      </c>
      <c r="BV77" s="80">
        <v>0</v>
      </c>
      <c r="BW77" s="80">
        <v>0</v>
      </c>
      <c r="BX77" s="80">
        <v>0</v>
      </c>
      <c r="BY77" s="80">
        <v>0</v>
      </c>
      <c r="BZ77" s="80">
        <v>0</v>
      </c>
      <c r="CA77" s="80">
        <v>0</v>
      </c>
      <c r="CB77" s="80">
        <v>0</v>
      </c>
      <c r="CC77" s="80">
        <v>0</v>
      </c>
    </row>
    <row r="78" spans="1:81">
      <c r="A78" s="80" t="s">
        <v>1764</v>
      </c>
      <c r="B78" s="80">
        <v>319</v>
      </c>
      <c r="C78" s="80">
        <v>13</v>
      </c>
      <c r="D78" s="80">
        <v>19</v>
      </c>
      <c r="E78" s="80">
        <v>2016</v>
      </c>
      <c r="F78" s="80" t="s">
        <v>92</v>
      </c>
      <c r="G78" s="80" t="s">
        <v>1751</v>
      </c>
      <c r="H78" s="80" t="s">
        <v>1752</v>
      </c>
      <c r="I78" s="177"/>
      <c r="J78" s="81">
        <v>26.698844718010726</v>
      </c>
      <c r="K78" s="81">
        <v>3.2777716263051966</v>
      </c>
      <c r="L78" s="81">
        <v>12.62217668067726</v>
      </c>
      <c r="M78" s="81">
        <v>18.207632792138892</v>
      </c>
      <c r="N78" s="81">
        <v>33.534653717267339</v>
      </c>
      <c r="O78" s="81">
        <v>20.998602508808371</v>
      </c>
      <c r="P78" s="81">
        <v>25.032135404280822</v>
      </c>
      <c r="Q78" s="81">
        <v>1.4346071176878779</v>
      </c>
      <c r="R78" s="81">
        <v>0</v>
      </c>
      <c r="S78" s="81">
        <v>1.9381028603198109</v>
      </c>
      <c r="T78" s="82"/>
      <c r="U78" s="81">
        <v>1634354</v>
      </c>
      <c r="V78" s="81">
        <v>1034</v>
      </c>
      <c r="W78" s="81">
        <v>255</v>
      </c>
      <c r="X78" s="81">
        <v>4068</v>
      </c>
      <c r="Y78" s="81">
        <v>6681</v>
      </c>
      <c r="Z78" s="81">
        <v>12350</v>
      </c>
      <c r="AA78" s="81">
        <v>5152</v>
      </c>
      <c r="AB78" s="81">
        <v>20311</v>
      </c>
      <c r="AC78" s="81">
        <v>0</v>
      </c>
      <c r="AD78" s="81">
        <v>1.9381028603198109</v>
      </c>
      <c r="AE78" s="82"/>
      <c r="AF78" s="81">
        <v>33457722.700881962</v>
      </c>
      <c r="AG78" s="81">
        <v>2280569.2264994429</v>
      </c>
      <c r="AH78" s="81">
        <v>2272058.928468328</v>
      </c>
      <c r="AI78" s="81">
        <v>25151199.095782459</v>
      </c>
      <c r="AJ78" s="81">
        <v>37259015.829975538</v>
      </c>
      <c r="AK78" s="81">
        <v>0</v>
      </c>
      <c r="AL78" s="81">
        <v>0</v>
      </c>
      <c r="AM78" s="81">
        <v>2785699.883961082</v>
      </c>
      <c r="AN78" s="81">
        <v>0</v>
      </c>
      <c r="AO78" s="81">
        <v>0</v>
      </c>
      <c r="AP78" s="82"/>
      <c r="AQ78" s="81">
        <v>172</v>
      </c>
      <c r="AR78" s="81">
        <v>12</v>
      </c>
      <c r="AS78" s="81">
        <v>0</v>
      </c>
      <c r="AT78" s="81">
        <v>1</v>
      </c>
      <c r="AU78" s="81">
        <v>0</v>
      </c>
      <c r="AV78" s="81">
        <v>0</v>
      </c>
      <c r="AW78" s="81" t="s">
        <v>564</v>
      </c>
      <c r="AX78" s="82"/>
      <c r="AY78" s="81">
        <v>760.9</v>
      </c>
      <c r="AZ78" s="81">
        <v>320.8</v>
      </c>
      <c r="BA78" s="81">
        <v>0</v>
      </c>
      <c r="BB78" s="81">
        <v>11</v>
      </c>
      <c r="BC78" s="81">
        <v>0</v>
      </c>
      <c r="BD78" s="81">
        <v>0</v>
      </c>
      <c r="BE78" s="81" t="s">
        <v>564</v>
      </c>
      <c r="BF78" s="82"/>
      <c r="BG78" s="81">
        <v>0</v>
      </c>
      <c r="BH78" s="81">
        <v>0</v>
      </c>
      <c r="BI78" s="81">
        <v>8.8219999999999992</v>
      </c>
      <c r="BJ78" s="81">
        <v>0</v>
      </c>
      <c r="BK78" s="81">
        <v>0</v>
      </c>
      <c r="BL78" s="81">
        <v>0</v>
      </c>
      <c r="BM78" s="82"/>
      <c r="BN78" s="81">
        <v>0</v>
      </c>
      <c r="BO78" s="81">
        <v>0</v>
      </c>
      <c r="BP78" s="81">
        <v>2</v>
      </c>
      <c r="BQ78" s="81">
        <v>0</v>
      </c>
      <c r="BR78" s="81">
        <v>0</v>
      </c>
      <c r="BS78" s="81">
        <v>0</v>
      </c>
      <c r="BT78"/>
      <c r="BU78" s="80">
        <v>8.8219999999999992</v>
      </c>
      <c r="BV78" s="80">
        <v>0</v>
      </c>
      <c r="BW78" s="80">
        <v>0</v>
      </c>
      <c r="BX78" s="80">
        <v>0</v>
      </c>
      <c r="BY78" s="80">
        <v>0</v>
      </c>
      <c r="BZ78" s="80">
        <v>0</v>
      </c>
      <c r="CA78" s="80">
        <v>0</v>
      </c>
      <c r="CB78" s="80">
        <v>0</v>
      </c>
      <c r="CC78" s="80">
        <v>0</v>
      </c>
    </row>
    <row r="79" spans="1:81">
      <c r="A79" s="80" t="s">
        <v>1765</v>
      </c>
      <c r="B79" s="80">
        <v>320</v>
      </c>
      <c r="C79" s="80">
        <v>14</v>
      </c>
      <c r="D79" s="80">
        <v>19</v>
      </c>
      <c r="E79" s="80">
        <v>2017</v>
      </c>
      <c r="F79" s="80" t="s">
        <v>71</v>
      </c>
      <c r="G79" s="80" t="s">
        <v>1751</v>
      </c>
      <c r="H79" s="80" t="s">
        <v>1752</v>
      </c>
      <c r="I79" s="177"/>
      <c r="J79" s="81">
        <v>20.892138458253022</v>
      </c>
      <c r="K79" s="81">
        <v>3.1803545424465893</v>
      </c>
      <c r="L79" s="81">
        <v>12.191255068609372</v>
      </c>
      <c r="M79" s="81">
        <v>16.378410488695195</v>
      </c>
      <c r="N79" s="81">
        <v>35.946169319333741</v>
      </c>
      <c r="O79" s="81">
        <v>20.612469128365237</v>
      </c>
      <c r="P79" s="81">
        <v>24.608028863539481</v>
      </c>
      <c r="Q79" s="81">
        <v>1.3648520661082812</v>
      </c>
      <c r="R79" s="81">
        <v>0</v>
      </c>
      <c r="S79" s="81">
        <v>0</v>
      </c>
      <c r="T79" s="82"/>
      <c r="U79" s="81">
        <v>1584302</v>
      </c>
      <c r="V79" s="81">
        <v>1034</v>
      </c>
      <c r="W79" s="81">
        <v>255</v>
      </c>
      <c r="X79" s="81">
        <v>4068</v>
      </c>
      <c r="Y79" s="81">
        <v>6661</v>
      </c>
      <c r="Z79" s="81">
        <v>12324</v>
      </c>
      <c r="AA79" s="81">
        <v>5097</v>
      </c>
      <c r="AB79" s="81">
        <v>19983</v>
      </c>
      <c r="AC79" s="81">
        <v>0</v>
      </c>
      <c r="AD79" s="81">
        <v>0</v>
      </c>
      <c r="AE79" s="82"/>
      <c r="AF79" s="81">
        <v>26737231.405448761</v>
      </c>
      <c r="AG79" s="81">
        <v>2183526.2497002441</v>
      </c>
      <c r="AH79" s="81">
        <v>2636385.8381303959</v>
      </c>
      <c r="AI79" s="81">
        <v>23968817.499288231</v>
      </c>
      <c r="AJ79" s="81">
        <v>37154569.218566142</v>
      </c>
      <c r="AK79" s="81">
        <v>0</v>
      </c>
      <c r="AL79" s="81">
        <v>0</v>
      </c>
      <c r="AM79" s="81">
        <v>2745002.4065115992</v>
      </c>
      <c r="AN79" s="81">
        <v>0</v>
      </c>
      <c r="AO79" s="81">
        <v>0</v>
      </c>
      <c r="AP79" s="82"/>
      <c r="AQ79" s="81">
        <v>181</v>
      </c>
      <c r="AR79" s="81">
        <v>13</v>
      </c>
      <c r="AS79" s="81">
        <v>0</v>
      </c>
      <c r="AT79" s="81">
        <v>1</v>
      </c>
      <c r="AU79" s="81">
        <v>0</v>
      </c>
      <c r="AV79" s="81">
        <v>0</v>
      </c>
      <c r="AW79" s="81" t="s">
        <v>564</v>
      </c>
      <c r="AX79" s="82"/>
      <c r="AY79" s="81">
        <v>829</v>
      </c>
      <c r="AZ79" s="81">
        <v>332.1</v>
      </c>
      <c r="BA79" s="81">
        <v>0</v>
      </c>
      <c r="BB79" s="81">
        <v>11</v>
      </c>
      <c r="BC79" s="81">
        <v>0</v>
      </c>
      <c r="BD79" s="81">
        <v>0</v>
      </c>
      <c r="BE79" s="81" t="s">
        <v>564</v>
      </c>
      <c r="BF79" s="82"/>
      <c r="BG79" s="81">
        <v>0</v>
      </c>
      <c r="BH79" s="81">
        <v>0</v>
      </c>
      <c r="BI79" s="81">
        <v>8.6769999999999996</v>
      </c>
      <c r="BJ79" s="81">
        <v>0</v>
      </c>
      <c r="BK79" s="81">
        <v>0</v>
      </c>
      <c r="BL79" s="81">
        <v>0</v>
      </c>
      <c r="BM79" s="82"/>
      <c r="BN79" s="81">
        <v>0</v>
      </c>
      <c r="BO79" s="81">
        <v>0</v>
      </c>
      <c r="BP79" s="81">
        <v>2</v>
      </c>
      <c r="BQ79" s="81">
        <v>0</v>
      </c>
      <c r="BR79" s="81">
        <v>0</v>
      </c>
      <c r="BS79" s="81">
        <v>0</v>
      </c>
      <c r="BT79"/>
      <c r="BU79" s="80">
        <v>8.6769999999999996</v>
      </c>
      <c r="BV79" s="80">
        <v>0</v>
      </c>
      <c r="BW79" s="80">
        <v>0</v>
      </c>
      <c r="BX79" s="80">
        <v>0</v>
      </c>
      <c r="BY79" s="80">
        <v>0</v>
      </c>
      <c r="BZ79" s="80">
        <v>0</v>
      </c>
      <c r="CA79" s="80">
        <v>0</v>
      </c>
      <c r="CB79" s="80">
        <v>0</v>
      </c>
      <c r="CC79" s="80">
        <v>0</v>
      </c>
    </row>
    <row r="80" spans="1:81">
      <c r="A80" s="80" t="s">
        <v>1766</v>
      </c>
      <c r="B80" s="80">
        <v>321</v>
      </c>
      <c r="C80" s="80">
        <v>15</v>
      </c>
      <c r="D80" s="80">
        <v>19</v>
      </c>
      <c r="E80" s="80">
        <v>2018</v>
      </c>
      <c r="F80" s="80" t="s">
        <v>93</v>
      </c>
      <c r="G80" s="80" t="s">
        <v>1751</v>
      </c>
      <c r="H80" s="80" t="s">
        <v>1752</v>
      </c>
      <c r="I80" s="177"/>
      <c r="J80" s="81">
        <v>23.998467302985798</v>
      </c>
      <c r="K80" s="81">
        <v>3.007365168510026</v>
      </c>
      <c r="L80" s="81">
        <v>11.173062474214188</v>
      </c>
      <c r="M80" s="81">
        <v>17.161027258778113</v>
      </c>
      <c r="N80" s="81">
        <v>30.695427636894088</v>
      </c>
      <c r="O80" s="81">
        <v>20.144790768267153</v>
      </c>
      <c r="P80" s="81">
        <v>23.975904004705843</v>
      </c>
      <c r="Q80" s="81">
        <v>1.2504154294851408</v>
      </c>
      <c r="R80" s="81">
        <v>0</v>
      </c>
      <c r="S80" s="81">
        <v>2.2814529911060824</v>
      </c>
      <c r="T80" s="82"/>
      <c r="U80" s="81">
        <v>1640027</v>
      </c>
      <c r="V80" s="81">
        <v>1034</v>
      </c>
      <c r="W80" s="81">
        <v>255</v>
      </c>
      <c r="X80" s="81">
        <v>4068</v>
      </c>
      <c r="Y80" s="81">
        <v>6675</v>
      </c>
      <c r="Z80" s="81">
        <v>12275</v>
      </c>
      <c r="AA80" s="81">
        <v>5016</v>
      </c>
      <c r="AB80" s="81">
        <v>19729</v>
      </c>
      <c r="AC80" s="81">
        <v>0</v>
      </c>
      <c r="AD80" s="81">
        <v>2.2814529911060819</v>
      </c>
      <c r="AE80" s="82"/>
      <c r="AF80" s="81">
        <v>30221186.834822658</v>
      </c>
      <c r="AG80" s="81">
        <v>2043058.1012164559</v>
      </c>
      <c r="AH80" s="81">
        <v>2540607.2160033062</v>
      </c>
      <c r="AI80" s="81">
        <v>24206087.506760709</v>
      </c>
      <c r="AJ80" s="81">
        <v>33664076.554911628</v>
      </c>
      <c r="AK80" s="81">
        <v>0</v>
      </c>
      <c r="AL80" s="81">
        <v>0</v>
      </c>
      <c r="AM80" s="81">
        <v>2715718.7632301198</v>
      </c>
      <c r="AN80" s="81">
        <v>0</v>
      </c>
      <c r="AO80" s="81">
        <v>0</v>
      </c>
      <c r="AP80" s="82"/>
      <c r="AQ80" s="81">
        <v>185</v>
      </c>
      <c r="AR80" s="81">
        <v>13</v>
      </c>
      <c r="AS80" s="81">
        <v>0</v>
      </c>
      <c r="AT80" s="81">
        <v>1</v>
      </c>
      <c r="AU80" s="81">
        <v>0</v>
      </c>
      <c r="AV80" s="81">
        <v>0</v>
      </c>
      <c r="AW80" s="81" t="s">
        <v>564</v>
      </c>
      <c r="AX80" s="82"/>
      <c r="AY80" s="81">
        <v>862.29999999999984</v>
      </c>
      <c r="AZ80" s="81">
        <v>332</v>
      </c>
      <c r="BA80" s="81">
        <v>0</v>
      </c>
      <c r="BB80" s="81">
        <v>11</v>
      </c>
      <c r="BC80" s="81">
        <v>0</v>
      </c>
      <c r="BD80" s="81">
        <v>0</v>
      </c>
      <c r="BE80" s="81" t="s">
        <v>564</v>
      </c>
      <c r="BF80" s="82"/>
      <c r="BG80" s="81">
        <v>0</v>
      </c>
      <c r="BH80" s="81">
        <v>0</v>
      </c>
      <c r="BI80" s="81">
        <v>8.4030000000000005</v>
      </c>
      <c r="BJ80" s="81">
        <v>0</v>
      </c>
      <c r="BK80" s="81">
        <v>0</v>
      </c>
      <c r="BL80" s="81">
        <v>0</v>
      </c>
      <c r="BM80" s="82"/>
      <c r="BN80" s="81">
        <v>0</v>
      </c>
      <c r="BO80" s="81">
        <v>0</v>
      </c>
      <c r="BP80" s="81">
        <v>2</v>
      </c>
      <c r="BQ80" s="81">
        <v>0</v>
      </c>
      <c r="BR80" s="81">
        <v>0</v>
      </c>
      <c r="BS80" s="81">
        <v>0</v>
      </c>
      <c r="BT80"/>
      <c r="BU80" s="80">
        <v>8.4030000000000005</v>
      </c>
      <c r="BV80" s="80">
        <v>0</v>
      </c>
      <c r="BW80" s="80">
        <v>0</v>
      </c>
      <c r="BX80" s="80">
        <v>0</v>
      </c>
      <c r="BY80" s="80">
        <v>0</v>
      </c>
      <c r="BZ80" s="80">
        <v>0</v>
      </c>
      <c r="CA80" s="80">
        <v>0</v>
      </c>
      <c r="CB80" s="80">
        <v>0</v>
      </c>
      <c r="CC80" s="80">
        <v>0</v>
      </c>
    </row>
    <row r="81" spans="1:81">
      <c r="A81" s="80" t="s">
        <v>1767</v>
      </c>
      <c r="B81" s="80">
        <v>322</v>
      </c>
      <c r="C81" s="80">
        <v>16</v>
      </c>
      <c r="D81" s="80">
        <v>19</v>
      </c>
      <c r="E81" s="80">
        <v>2019</v>
      </c>
      <c r="F81" s="80" t="s">
        <v>73</v>
      </c>
      <c r="G81" s="80" t="s">
        <v>1751</v>
      </c>
      <c r="H81" s="80" t="s">
        <v>1752</v>
      </c>
      <c r="I81" s="177"/>
      <c r="J81" s="81">
        <v>20.913270586024094</v>
      </c>
      <c r="K81" s="81">
        <v>2.8183483964540885</v>
      </c>
      <c r="L81" s="81">
        <v>11.276525167766815</v>
      </c>
      <c r="M81" s="81">
        <v>16.218142382483389</v>
      </c>
      <c r="N81" s="81">
        <v>28.719096477698244</v>
      </c>
      <c r="O81" s="81">
        <v>19.493073949186968</v>
      </c>
      <c r="P81" s="81">
        <v>23.154990218978398</v>
      </c>
      <c r="Q81" s="81">
        <v>1.1947438816564471</v>
      </c>
      <c r="R81" s="81">
        <v>0</v>
      </c>
      <c r="S81" s="81">
        <v>1.5442478324512643</v>
      </c>
      <c r="T81" s="82"/>
      <c r="U81" s="81">
        <v>1507351</v>
      </c>
      <c r="V81" s="81">
        <v>1034</v>
      </c>
      <c r="W81" s="81">
        <v>255</v>
      </c>
      <c r="X81" s="81">
        <v>4068</v>
      </c>
      <c r="Y81" s="81">
        <v>6635</v>
      </c>
      <c r="Z81" s="81">
        <v>12204</v>
      </c>
      <c r="AA81" s="81">
        <v>4808</v>
      </c>
      <c r="AB81" s="81">
        <v>19361</v>
      </c>
      <c r="AC81" s="81">
        <v>0</v>
      </c>
      <c r="AD81" s="81">
        <v>1.5442478324512641</v>
      </c>
      <c r="AE81" s="82"/>
      <c r="AF81" s="81">
        <v>28121186.01196764</v>
      </c>
      <c r="AG81" s="81">
        <v>1965685.7880930051</v>
      </c>
      <c r="AH81" s="81">
        <v>2645472.5638394631</v>
      </c>
      <c r="AI81" s="81">
        <v>23423409.505128231</v>
      </c>
      <c r="AJ81" s="81">
        <v>31855245.225732271</v>
      </c>
      <c r="AK81" s="81">
        <v>0</v>
      </c>
      <c r="AL81" s="81">
        <v>0</v>
      </c>
      <c r="AM81" s="81">
        <v>2636822.4504700336</v>
      </c>
      <c r="AN81" s="81">
        <v>0</v>
      </c>
      <c r="AO81" s="81">
        <v>0</v>
      </c>
      <c r="AP81" s="82"/>
      <c r="AQ81" s="81">
        <v>190</v>
      </c>
      <c r="AR81" s="81">
        <v>13</v>
      </c>
      <c r="AS81" s="81">
        <v>0</v>
      </c>
      <c r="AT81" s="81">
        <v>1</v>
      </c>
      <c r="AU81" s="81">
        <v>0</v>
      </c>
      <c r="AV81" s="81">
        <v>0</v>
      </c>
      <c r="AW81" s="81" t="s">
        <v>564</v>
      </c>
      <c r="AX81" s="82"/>
      <c r="AY81" s="81">
        <v>897.09999999999991</v>
      </c>
      <c r="AZ81" s="81">
        <v>332.1</v>
      </c>
      <c r="BA81" s="81">
        <v>0</v>
      </c>
      <c r="BB81" s="81">
        <v>11</v>
      </c>
      <c r="BC81" s="81">
        <v>0</v>
      </c>
      <c r="BD81" s="81">
        <v>0</v>
      </c>
      <c r="BE81" s="81" t="s">
        <v>564</v>
      </c>
      <c r="BF81" s="82"/>
      <c r="BG81" s="81">
        <v>0</v>
      </c>
      <c r="BH81" s="81">
        <v>0</v>
      </c>
      <c r="BI81" s="81">
        <v>7.9560000000000004</v>
      </c>
      <c r="BJ81" s="81">
        <v>0</v>
      </c>
      <c r="BK81" s="81">
        <v>0</v>
      </c>
      <c r="BL81" s="81">
        <v>0</v>
      </c>
      <c r="BM81" s="82"/>
      <c r="BN81" s="81">
        <v>0</v>
      </c>
      <c r="BO81" s="81">
        <v>0</v>
      </c>
      <c r="BP81" s="81">
        <v>2</v>
      </c>
      <c r="BQ81" s="81">
        <v>0</v>
      </c>
      <c r="BR81" s="81">
        <v>0</v>
      </c>
      <c r="BS81" s="81">
        <v>0</v>
      </c>
      <c r="BT81"/>
      <c r="BU81" s="80">
        <v>7.9560000000000004</v>
      </c>
      <c r="BV81" s="80">
        <v>0</v>
      </c>
      <c r="BW81" s="80">
        <v>0</v>
      </c>
      <c r="BX81" s="80">
        <v>0</v>
      </c>
      <c r="BY81" s="80">
        <v>0</v>
      </c>
      <c r="BZ81" s="80">
        <v>0</v>
      </c>
      <c r="CA81" s="80">
        <v>0</v>
      </c>
      <c r="CB81" s="80">
        <v>0</v>
      </c>
      <c r="CC81" s="80">
        <v>0</v>
      </c>
    </row>
    <row r="82" spans="1:81">
      <c r="A82" s="80" t="s">
        <v>1768</v>
      </c>
      <c r="B82" s="80">
        <v>323</v>
      </c>
      <c r="C82" s="80">
        <v>17</v>
      </c>
      <c r="D82" s="80">
        <v>19</v>
      </c>
      <c r="E82" s="80">
        <v>2020</v>
      </c>
      <c r="F82" s="80" t="s">
        <v>218</v>
      </c>
      <c r="G82" s="80" t="s">
        <v>1751</v>
      </c>
      <c r="H82" s="80" t="s">
        <v>1752</v>
      </c>
      <c r="I82" s="177"/>
      <c r="J82" s="81">
        <v>19.048110025767851</v>
      </c>
      <c r="K82" s="81">
        <v>3.425641160432169</v>
      </c>
      <c r="L82" s="81">
        <v>10.930685419601698</v>
      </c>
      <c r="M82" s="81">
        <v>14.233630229877324</v>
      </c>
      <c r="N82" s="81">
        <v>26.988344845679869</v>
      </c>
      <c r="O82" s="81">
        <v>17.064696740181706</v>
      </c>
      <c r="P82" s="81">
        <v>22.14076720615153</v>
      </c>
      <c r="Q82" s="81">
        <v>1.1213615870707025</v>
      </c>
      <c r="R82" s="81">
        <v>0</v>
      </c>
      <c r="S82" s="81">
        <v>1.5921229024378221</v>
      </c>
      <c r="T82" s="82"/>
      <c r="U82" s="81">
        <v>1445746</v>
      </c>
      <c r="V82" s="81">
        <v>1082</v>
      </c>
      <c r="W82" s="81">
        <v>296</v>
      </c>
      <c r="X82" s="81">
        <v>3807</v>
      </c>
      <c r="Y82" s="81">
        <v>6628</v>
      </c>
      <c r="Z82" s="81">
        <v>12194</v>
      </c>
      <c r="AA82" s="81">
        <v>4995</v>
      </c>
      <c r="AB82" s="81">
        <v>19018</v>
      </c>
      <c r="AC82" s="81">
        <v>0</v>
      </c>
      <c r="AD82" s="81">
        <v>1.5921229024378221</v>
      </c>
      <c r="AE82" s="82"/>
      <c r="AF82" s="81">
        <v>25448402.5682244</v>
      </c>
      <c r="AG82" s="81">
        <v>2436636.4806827703</v>
      </c>
      <c r="AH82" s="81">
        <v>2650235.0390961142</v>
      </c>
      <c r="AI82" s="81">
        <v>21891349.14218834</v>
      </c>
      <c r="AJ82" s="81">
        <v>30725707.48173894</v>
      </c>
      <c r="AK82" s="81"/>
      <c r="AL82" s="81"/>
      <c r="AM82" s="81">
        <v>2482060.2943869769</v>
      </c>
      <c r="AN82" s="81"/>
      <c r="AO82" s="81"/>
      <c r="AP82" s="82"/>
      <c r="AQ82" s="81">
        <v>196</v>
      </c>
      <c r="AR82" s="81">
        <v>13</v>
      </c>
      <c r="AS82" s="81">
        <v>0</v>
      </c>
      <c r="AT82" s="81">
        <v>1</v>
      </c>
      <c r="AU82" s="81">
        <v>0</v>
      </c>
      <c r="AV82" s="81">
        <v>0</v>
      </c>
      <c r="AW82" s="81">
        <v>0</v>
      </c>
      <c r="AX82" s="82"/>
      <c r="AY82" s="81">
        <v>932.69999999999959</v>
      </c>
      <c r="AZ82" s="81">
        <v>332.1</v>
      </c>
      <c r="BA82" s="81">
        <v>0</v>
      </c>
      <c r="BB82" s="81">
        <v>11</v>
      </c>
      <c r="BC82" s="81">
        <v>0</v>
      </c>
      <c r="BD82" s="81">
        <v>0</v>
      </c>
      <c r="BE82" s="81">
        <v>0</v>
      </c>
      <c r="BF82" s="82"/>
      <c r="BG82" s="81">
        <v>0</v>
      </c>
      <c r="BH82" s="81">
        <v>0</v>
      </c>
      <c r="BI82" s="81">
        <v>5.0170000000000003</v>
      </c>
      <c r="BJ82" s="81">
        <v>0</v>
      </c>
      <c r="BK82" s="81">
        <v>0</v>
      </c>
      <c r="BL82" s="81">
        <v>0</v>
      </c>
      <c r="BM82" s="82"/>
      <c r="BN82" s="81">
        <v>0</v>
      </c>
      <c r="BO82" s="81">
        <v>0</v>
      </c>
      <c r="BP82" s="81">
        <v>1</v>
      </c>
      <c r="BQ82" s="81">
        <v>0</v>
      </c>
      <c r="BR82" s="81">
        <v>0</v>
      </c>
      <c r="BS82" s="81">
        <v>0</v>
      </c>
      <c r="BT82"/>
      <c r="BU82" s="80">
        <v>5.0170000000000003</v>
      </c>
      <c r="BV82" s="80">
        <v>0</v>
      </c>
      <c r="BW82" s="80">
        <v>0</v>
      </c>
      <c r="BX82" s="80">
        <v>0</v>
      </c>
      <c r="BY82" s="80">
        <v>0</v>
      </c>
      <c r="BZ82" s="80">
        <v>0</v>
      </c>
      <c r="CA82" s="80">
        <v>0</v>
      </c>
      <c r="CB82" s="80">
        <v>0</v>
      </c>
      <c r="CC82" s="80">
        <v>0</v>
      </c>
    </row>
    <row r="83" spans="1:81">
      <c r="A83" s="80" t="s">
        <v>1769</v>
      </c>
      <c r="B83" s="80">
        <v>323</v>
      </c>
      <c r="C83" s="80">
        <v>18</v>
      </c>
      <c r="D83" s="80">
        <v>19</v>
      </c>
      <c r="E83" s="80">
        <v>2021</v>
      </c>
      <c r="F83" s="80" t="s">
        <v>75</v>
      </c>
      <c r="G83" s="174" t="s">
        <v>1751</v>
      </c>
      <c r="H83" s="80" t="s">
        <v>1752</v>
      </c>
      <c r="I83" s="177"/>
      <c r="J83" s="81">
        <v>20.433560854160227</v>
      </c>
      <c r="K83" s="81">
        <v>3.3515441804260697</v>
      </c>
      <c r="L83" s="81">
        <v>11.430885151060117</v>
      </c>
      <c r="M83" s="81">
        <v>16.445290906690861</v>
      </c>
      <c r="N83" s="81">
        <v>28.437140129880866</v>
      </c>
      <c r="O83" s="81">
        <v>16.508853139018662</v>
      </c>
      <c r="P83" s="81">
        <v>22.771912478020884</v>
      </c>
      <c r="Q83" s="81">
        <v>1.1068332410505977</v>
      </c>
      <c r="R83" s="81">
        <v>0</v>
      </c>
      <c r="S83" s="81">
        <v>1.6819409842138839</v>
      </c>
      <c r="T83" s="82"/>
      <c r="U83" s="81">
        <v>1609855</v>
      </c>
      <c r="V83" s="81">
        <v>1082</v>
      </c>
      <c r="W83" s="81">
        <v>296</v>
      </c>
      <c r="X83" s="81">
        <v>3807</v>
      </c>
      <c r="Y83" s="81">
        <v>6596</v>
      </c>
      <c r="Z83" s="81">
        <v>12147</v>
      </c>
      <c r="AA83" s="81">
        <v>5010</v>
      </c>
      <c r="AB83" s="81">
        <v>18549</v>
      </c>
      <c r="AC83" s="81">
        <v>0</v>
      </c>
      <c r="AD83" s="81">
        <v>1.6819409842138839</v>
      </c>
      <c r="AE83" s="82"/>
      <c r="AF83" s="81">
        <v>27776035.924677122</v>
      </c>
      <c r="AG83" s="81">
        <v>2287828.6255996777</v>
      </c>
      <c r="AH83" s="81">
        <v>2429883.503589672</v>
      </c>
      <c r="AI83" s="81">
        <v>24781246.534275681</v>
      </c>
      <c r="AJ83" s="81">
        <v>33372850.614794791</v>
      </c>
      <c r="AK83" s="81">
        <v>0</v>
      </c>
      <c r="AL83" s="81">
        <v>0</v>
      </c>
      <c r="AM83" s="81">
        <v>2434813.8549469365</v>
      </c>
      <c r="AN83" s="81">
        <v>0</v>
      </c>
      <c r="AO83" s="81">
        <v>0</v>
      </c>
      <c r="AP83" s="82"/>
      <c r="AQ83" s="81">
        <v>201</v>
      </c>
      <c r="AR83" s="81">
        <v>14</v>
      </c>
      <c r="AS83" s="81">
        <v>0</v>
      </c>
      <c r="AT83" s="81">
        <v>2</v>
      </c>
      <c r="AU83" s="81">
        <v>0</v>
      </c>
      <c r="AV83" s="81">
        <v>0</v>
      </c>
      <c r="AW83" s="81"/>
      <c r="AX83" s="82"/>
      <c r="AY83" s="81">
        <v>959.09999999999945</v>
      </c>
      <c r="AZ83" s="81">
        <v>2312.1</v>
      </c>
      <c r="BA83" s="81">
        <v>0</v>
      </c>
      <c r="BB83" s="81">
        <v>60.7</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1770</v>
      </c>
      <c r="B84" s="80">
        <v>323</v>
      </c>
      <c r="C84" s="80">
        <v>19</v>
      </c>
      <c r="D84" s="80">
        <v>19</v>
      </c>
      <c r="E84" s="80">
        <v>2022</v>
      </c>
      <c r="F84" s="80" t="s">
        <v>568</v>
      </c>
      <c r="G84" s="174" t="s">
        <v>1751</v>
      </c>
      <c r="H84" s="80" t="s">
        <v>1752</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207</v>
      </c>
      <c r="AR84" s="81">
        <v>14</v>
      </c>
      <c r="AS84" s="81">
        <v>0</v>
      </c>
      <c r="AT84" s="81">
        <v>2</v>
      </c>
      <c r="AU84" s="81">
        <v>0</v>
      </c>
      <c r="AV84" s="81">
        <v>0</v>
      </c>
      <c r="AW84" s="81"/>
      <c r="AX84" s="82"/>
      <c r="AY84" s="81">
        <v>997.89999999999941</v>
      </c>
      <c r="AZ84" s="81">
        <v>2312.1000000000004</v>
      </c>
      <c r="BA84" s="81">
        <v>0</v>
      </c>
      <c r="BB84" s="81">
        <v>60.7</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1771</v>
      </c>
      <c r="B85" s="80">
        <v>409</v>
      </c>
      <c r="C85" s="80">
        <v>1</v>
      </c>
      <c r="D85" s="80">
        <v>25</v>
      </c>
      <c r="E85" s="80">
        <v>1990</v>
      </c>
      <c r="F85" s="80" t="s">
        <v>562</v>
      </c>
      <c r="G85" s="80" t="s">
        <v>1672</v>
      </c>
      <c r="H85" s="80" t="s">
        <v>1673</v>
      </c>
      <c r="I85" s="177"/>
      <c r="J85" s="81">
        <v>77.871592100178901</v>
      </c>
      <c r="K85" s="81">
        <v>7.7936231004827494</v>
      </c>
      <c r="L85" s="81">
        <v>18.125054422637135</v>
      </c>
      <c r="M85" s="81">
        <v>22.390166458717623</v>
      </c>
      <c r="N85" s="81">
        <v>38.704928321748689</v>
      </c>
      <c r="O85" s="81">
        <v>21.961447090944279</v>
      </c>
      <c r="P85" s="81">
        <v>24.331672482020071</v>
      </c>
      <c r="Q85" s="81">
        <v>1.5816116021776538</v>
      </c>
      <c r="R85" s="81">
        <v>0</v>
      </c>
      <c r="S85" s="81">
        <v>1.2879256364545832</v>
      </c>
      <c r="T85" s="82"/>
      <c r="U85" s="81">
        <v>2186358</v>
      </c>
      <c r="V85" s="81">
        <v>1426</v>
      </c>
      <c r="W85" s="81">
        <v>212</v>
      </c>
      <c r="X85" s="81">
        <v>7508</v>
      </c>
      <c r="Y85" s="81">
        <v>8280</v>
      </c>
      <c r="Z85" s="81">
        <v>9033</v>
      </c>
      <c r="AA85" s="81">
        <v>5908</v>
      </c>
      <c r="AB85" s="81">
        <v>25680</v>
      </c>
      <c r="AC85" s="81">
        <v>0</v>
      </c>
      <c r="AD85" s="81">
        <v>1.2879256364545832</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1772</v>
      </c>
      <c r="B86" s="80">
        <v>410</v>
      </c>
      <c r="C86" s="80">
        <v>2</v>
      </c>
      <c r="D86" s="80">
        <v>25</v>
      </c>
      <c r="E86" s="80">
        <v>2005</v>
      </c>
      <c r="F86" s="80" t="s">
        <v>565</v>
      </c>
      <c r="G86" s="80" t="s">
        <v>1672</v>
      </c>
      <c r="H86" s="80" t="s">
        <v>1673</v>
      </c>
      <c r="I86" s="177"/>
      <c r="J86" s="81">
        <v>79.66245895325757</v>
      </c>
      <c r="K86" s="81">
        <v>3.4553204655885597</v>
      </c>
      <c r="L86" s="81">
        <v>13.17584553974932</v>
      </c>
      <c r="M86" s="81">
        <v>32.100323537124559</v>
      </c>
      <c r="N86" s="81">
        <v>47.881491340897831</v>
      </c>
      <c r="O86" s="81">
        <v>27.630121674577737</v>
      </c>
      <c r="P86" s="81">
        <v>22.905562279095875</v>
      </c>
      <c r="Q86" s="81">
        <v>1.3510931747581372</v>
      </c>
      <c r="R86" s="81">
        <v>0</v>
      </c>
      <c r="S86" s="81">
        <v>0</v>
      </c>
      <c r="T86" s="82"/>
      <c r="U86" s="81">
        <v>2460405</v>
      </c>
      <c r="V86" s="81">
        <v>1054</v>
      </c>
      <c r="W86" s="81">
        <v>117</v>
      </c>
      <c r="X86" s="81">
        <v>5213</v>
      </c>
      <c r="Y86" s="81">
        <v>9762</v>
      </c>
      <c r="Z86" s="81">
        <v>13151</v>
      </c>
      <c r="AA86" s="81">
        <v>4555</v>
      </c>
      <c r="AB86" s="81">
        <v>22933</v>
      </c>
      <c r="AC86" s="81">
        <v>0</v>
      </c>
      <c r="AD86" s="81">
        <v>0</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1773</v>
      </c>
      <c r="B87" s="80">
        <v>411</v>
      </c>
      <c r="C87" s="80">
        <v>3</v>
      </c>
      <c r="D87" s="80">
        <v>25</v>
      </c>
      <c r="E87" s="80">
        <v>2006</v>
      </c>
      <c r="F87" s="80" t="s">
        <v>566</v>
      </c>
      <c r="G87" s="80" t="s">
        <v>1672</v>
      </c>
      <c r="H87" s="80" t="s">
        <v>1673</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1774</v>
      </c>
      <c r="B88" s="80">
        <v>412</v>
      </c>
      <c r="C88" s="80">
        <v>4</v>
      </c>
      <c r="D88" s="80">
        <v>25</v>
      </c>
      <c r="E88" s="80">
        <v>2007</v>
      </c>
      <c r="F88" s="80" t="s">
        <v>567</v>
      </c>
      <c r="G88" s="80" t="s">
        <v>1672</v>
      </c>
      <c r="H88" s="80" t="s">
        <v>1673</v>
      </c>
      <c r="I88" s="177"/>
      <c r="J88" s="81">
        <v>70.832607097874472</v>
      </c>
      <c r="K88" s="81">
        <v>2.6809657697589455</v>
      </c>
      <c r="L88" s="81">
        <v>17.070313847617033</v>
      </c>
      <c r="M88" s="81">
        <v>35.194832556957394</v>
      </c>
      <c r="N88" s="81">
        <v>47.829200679732388</v>
      </c>
      <c r="O88" s="81">
        <v>26.164567819349863</v>
      </c>
      <c r="P88" s="81">
        <v>22.58605573814517</v>
      </c>
      <c r="Q88" s="81">
        <v>1.3923856768137293</v>
      </c>
      <c r="R88" s="81">
        <v>0</v>
      </c>
      <c r="S88" s="81">
        <v>0</v>
      </c>
      <c r="T88" s="82"/>
      <c r="U88" s="81">
        <v>2326158</v>
      </c>
      <c r="V88" s="81">
        <v>892</v>
      </c>
      <c r="W88" s="81">
        <v>208</v>
      </c>
      <c r="X88" s="81">
        <v>7159</v>
      </c>
      <c r="Y88" s="81">
        <v>9777</v>
      </c>
      <c r="Z88" s="81">
        <v>12946</v>
      </c>
      <c r="AA88" s="81">
        <v>4423</v>
      </c>
      <c r="AB88" s="81">
        <v>22384</v>
      </c>
      <c r="AC88" s="81">
        <v>0</v>
      </c>
      <c r="AD88" s="81">
        <v>0</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1775</v>
      </c>
      <c r="B89" s="80">
        <v>413</v>
      </c>
      <c r="C89" s="80">
        <v>5</v>
      </c>
      <c r="D89" s="80">
        <v>25</v>
      </c>
      <c r="E89" s="80">
        <v>2008</v>
      </c>
      <c r="F89" s="80" t="s">
        <v>84</v>
      </c>
      <c r="G89" s="80" t="s">
        <v>1672</v>
      </c>
      <c r="H89" s="80" t="s">
        <v>1673</v>
      </c>
      <c r="I89" s="177"/>
      <c r="J89" s="81">
        <v>65.953489365671956</v>
      </c>
      <c r="K89" s="81">
        <v>2.3529696465194085</v>
      </c>
      <c r="L89" s="81">
        <v>14.739571740834478</v>
      </c>
      <c r="M89" s="81">
        <v>41.181362199974338</v>
      </c>
      <c r="N89" s="81">
        <v>48.59196806858526</v>
      </c>
      <c r="O89" s="81">
        <v>25.17193991433156</v>
      </c>
      <c r="P89" s="81">
        <v>21.994139905048797</v>
      </c>
      <c r="Q89" s="81">
        <v>1.358186668858081</v>
      </c>
      <c r="R89" s="81">
        <v>0</v>
      </c>
      <c r="S89" s="81">
        <v>0</v>
      </c>
      <c r="T89" s="82"/>
      <c r="U89" s="81">
        <v>2275717</v>
      </c>
      <c r="V89" s="81">
        <v>892</v>
      </c>
      <c r="W89" s="81">
        <v>208</v>
      </c>
      <c r="X89" s="81">
        <v>7159</v>
      </c>
      <c r="Y89" s="81">
        <v>9801</v>
      </c>
      <c r="Z89" s="81">
        <v>12892</v>
      </c>
      <c r="AA89" s="81">
        <v>4312</v>
      </c>
      <c r="AB89" s="81">
        <v>22193</v>
      </c>
      <c r="AC89" s="81">
        <v>0</v>
      </c>
      <c r="AD89" s="81">
        <v>0</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1776</v>
      </c>
      <c r="B90" s="80">
        <v>414</v>
      </c>
      <c r="C90" s="80">
        <v>6</v>
      </c>
      <c r="D90" s="80">
        <v>25</v>
      </c>
      <c r="E90" s="80">
        <v>2009</v>
      </c>
      <c r="F90" s="80" t="s">
        <v>85</v>
      </c>
      <c r="G90" s="80" t="s">
        <v>1672</v>
      </c>
      <c r="H90" s="80" t="s">
        <v>1673</v>
      </c>
      <c r="I90" s="177"/>
      <c r="J90" s="81">
        <v>61.790498373525764</v>
      </c>
      <c r="K90" s="81">
        <v>1.5507166734514273</v>
      </c>
      <c r="L90" s="81">
        <v>22.571416025695026</v>
      </c>
      <c r="M90" s="81">
        <v>31.437817539332368</v>
      </c>
      <c r="N90" s="81">
        <v>41.707251937146268</v>
      </c>
      <c r="O90" s="81">
        <v>25.583333630880638</v>
      </c>
      <c r="P90" s="81">
        <v>21.120910189989015</v>
      </c>
      <c r="Q90" s="81">
        <v>1.2804037544170386</v>
      </c>
      <c r="R90" s="81">
        <v>0</v>
      </c>
      <c r="S90" s="81">
        <v>0</v>
      </c>
      <c r="T90" s="82"/>
      <c r="U90" s="81">
        <v>2153095</v>
      </c>
      <c r="V90" s="81">
        <v>720</v>
      </c>
      <c r="W90" s="81">
        <v>365</v>
      </c>
      <c r="X90" s="81">
        <v>6902</v>
      </c>
      <c r="Y90" s="81">
        <v>9794</v>
      </c>
      <c r="Z90" s="81">
        <v>12933</v>
      </c>
      <c r="AA90" s="81">
        <v>4251</v>
      </c>
      <c r="AB90" s="81">
        <v>21963</v>
      </c>
      <c r="AC90" s="81">
        <v>0</v>
      </c>
      <c r="AD90" s="81">
        <v>0</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83.826999999999998</v>
      </c>
      <c r="BJ90" s="81">
        <v>0</v>
      </c>
      <c r="BK90" s="81">
        <v>0</v>
      </c>
      <c r="BL90" s="81">
        <v>0</v>
      </c>
      <c r="BM90" s="82"/>
      <c r="BN90" s="81">
        <v>0</v>
      </c>
      <c r="BO90" s="81">
        <v>0</v>
      </c>
      <c r="BP90" s="81">
        <v>3</v>
      </c>
      <c r="BQ90" s="81">
        <v>0</v>
      </c>
      <c r="BR90" s="81">
        <v>0</v>
      </c>
      <c r="BS90" s="81">
        <v>0</v>
      </c>
      <c r="BT90"/>
      <c r="BU90" s="80"/>
      <c r="BV90" s="80"/>
      <c r="BW90" s="80"/>
      <c r="BX90" s="80"/>
      <c r="BY90" s="80"/>
      <c r="BZ90" s="80"/>
      <c r="CA90" s="80"/>
      <c r="CB90" s="80"/>
      <c r="CC90" s="80"/>
    </row>
    <row r="91" spans="1:81">
      <c r="A91" s="80" t="s">
        <v>1777</v>
      </c>
      <c r="B91" s="80">
        <v>415</v>
      </c>
      <c r="C91" s="80">
        <v>7</v>
      </c>
      <c r="D91" s="80">
        <v>25</v>
      </c>
      <c r="E91" s="80">
        <v>2010</v>
      </c>
      <c r="F91" s="80" t="s">
        <v>86</v>
      </c>
      <c r="G91" s="80" t="s">
        <v>1672</v>
      </c>
      <c r="H91" s="80" t="s">
        <v>1673</v>
      </c>
      <c r="I91" s="177"/>
      <c r="J91" s="81">
        <v>53.16679108076179</v>
      </c>
      <c r="K91" s="81">
        <v>1.6172520713556464</v>
      </c>
      <c r="L91" s="81">
        <v>20.549068005769371</v>
      </c>
      <c r="M91" s="81">
        <v>28.141231262253825</v>
      </c>
      <c r="N91" s="81">
        <v>40.895750708140774</v>
      </c>
      <c r="O91" s="81">
        <v>25.457126890377683</v>
      </c>
      <c r="P91" s="81">
        <v>21.524303117149159</v>
      </c>
      <c r="Q91" s="81">
        <v>1.3173352555650504</v>
      </c>
      <c r="R91" s="81">
        <v>0</v>
      </c>
      <c r="S91" s="81">
        <v>0</v>
      </c>
      <c r="T91" s="82"/>
      <c r="U91" s="81">
        <v>2073833</v>
      </c>
      <c r="V91" s="81">
        <v>720</v>
      </c>
      <c r="W91" s="81">
        <v>365</v>
      </c>
      <c r="X91" s="81">
        <v>6902</v>
      </c>
      <c r="Y91" s="81">
        <v>9767</v>
      </c>
      <c r="Z91" s="81">
        <v>12929</v>
      </c>
      <c r="AA91" s="81">
        <v>4224</v>
      </c>
      <c r="AB91" s="81">
        <v>21652</v>
      </c>
      <c r="AC91" s="81">
        <v>0</v>
      </c>
      <c r="AD91" s="81">
        <v>0</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79.094999999999999</v>
      </c>
      <c r="BJ91" s="81">
        <v>0</v>
      </c>
      <c r="BK91" s="81">
        <v>0</v>
      </c>
      <c r="BL91" s="81">
        <v>0</v>
      </c>
      <c r="BM91" s="82"/>
      <c r="BN91" s="81">
        <v>0</v>
      </c>
      <c r="BO91" s="81">
        <v>0</v>
      </c>
      <c r="BP91" s="81">
        <v>3</v>
      </c>
      <c r="BQ91" s="81">
        <v>0</v>
      </c>
      <c r="BR91" s="81">
        <v>0</v>
      </c>
      <c r="BS91" s="81">
        <v>0</v>
      </c>
      <c r="BT91"/>
      <c r="BU91" s="80">
        <v>79.094999999999999</v>
      </c>
      <c r="BV91" s="80">
        <v>0</v>
      </c>
      <c r="BW91" s="80">
        <v>0</v>
      </c>
      <c r="BX91" s="80">
        <v>0</v>
      </c>
      <c r="BY91" s="80">
        <v>0</v>
      </c>
      <c r="BZ91" s="80">
        <v>0</v>
      </c>
      <c r="CA91" s="80">
        <v>0</v>
      </c>
      <c r="CB91" s="80">
        <v>0</v>
      </c>
      <c r="CC91" s="80">
        <v>0</v>
      </c>
    </row>
    <row r="92" spans="1:81">
      <c r="A92" s="80" t="s">
        <v>1778</v>
      </c>
      <c r="B92" s="80">
        <v>416</v>
      </c>
      <c r="C92" s="80">
        <v>8</v>
      </c>
      <c r="D92" s="80">
        <v>25</v>
      </c>
      <c r="E92" s="80">
        <v>2011</v>
      </c>
      <c r="F92" s="80" t="s">
        <v>87</v>
      </c>
      <c r="G92" s="80" t="s">
        <v>1672</v>
      </c>
      <c r="H92" s="80" t="s">
        <v>1673</v>
      </c>
      <c r="I92" s="177"/>
      <c r="J92" s="81">
        <v>50.369271218100799</v>
      </c>
      <c r="K92" s="81">
        <v>2.2660709714829061</v>
      </c>
      <c r="L92" s="81">
        <v>19.173777753957992</v>
      </c>
      <c r="M92" s="81">
        <v>35.550286835630445</v>
      </c>
      <c r="N92" s="81">
        <v>49.099347842379785</v>
      </c>
      <c r="O92" s="81">
        <v>24.160396431931037</v>
      </c>
      <c r="P92" s="81">
        <v>20.199603447552999</v>
      </c>
      <c r="Q92" s="81">
        <v>1.5000614996071131</v>
      </c>
      <c r="R92" s="81">
        <v>0</v>
      </c>
      <c r="S92" s="81">
        <v>0</v>
      </c>
      <c r="T92" s="82"/>
      <c r="U92" s="81">
        <v>1850359</v>
      </c>
      <c r="V92" s="81">
        <v>720</v>
      </c>
      <c r="W92" s="81">
        <v>365</v>
      </c>
      <c r="X92" s="81">
        <v>6902</v>
      </c>
      <c r="Y92" s="81">
        <v>9742</v>
      </c>
      <c r="Z92" s="81">
        <v>12537</v>
      </c>
      <c r="AA92" s="81">
        <v>4082</v>
      </c>
      <c r="AB92" s="81">
        <v>21375</v>
      </c>
      <c r="AC92" s="81">
        <v>0</v>
      </c>
      <c r="AD92" s="81">
        <v>0</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79.751999999999995</v>
      </c>
      <c r="BJ92" s="81">
        <v>0</v>
      </c>
      <c r="BK92" s="81">
        <v>0</v>
      </c>
      <c r="BL92" s="81">
        <v>0</v>
      </c>
      <c r="BM92" s="82"/>
      <c r="BN92" s="81">
        <v>0</v>
      </c>
      <c r="BO92" s="81">
        <v>0</v>
      </c>
      <c r="BP92" s="81">
        <v>3</v>
      </c>
      <c r="BQ92" s="81">
        <v>0</v>
      </c>
      <c r="BR92" s="81">
        <v>0</v>
      </c>
      <c r="BS92" s="81">
        <v>0</v>
      </c>
      <c r="BT92"/>
      <c r="BU92" s="80">
        <v>79.751999999999995</v>
      </c>
      <c r="BV92" s="80">
        <v>0</v>
      </c>
      <c r="BW92" s="80">
        <v>0</v>
      </c>
      <c r="BX92" s="80">
        <v>0</v>
      </c>
      <c r="BY92" s="80">
        <v>0</v>
      </c>
      <c r="BZ92" s="80">
        <v>0</v>
      </c>
      <c r="CA92" s="80">
        <v>0</v>
      </c>
      <c r="CB92" s="80">
        <v>0</v>
      </c>
      <c r="CC92" s="80">
        <v>0</v>
      </c>
    </row>
    <row r="93" spans="1:81">
      <c r="A93" s="80" t="s">
        <v>1779</v>
      </c>
      <c r="B93" s="80">
        <v>417</v>
      </c>
      <c r="C93" s="80">
        <v>9</v>
      </c>
      <c r="D93" s="80">
        <v>25</v>
      </c>
      <c r="E93" s="80">
        <v>2012</v>
      </c>
      <c r="F93" s="80" t="s">
        <v>88</v>
      </c>
      <c r="G93" s="80" t="s">
        <v>1672</v>
      </c>
      <c r="H93" s="80" t="s">
        <v>1673</v>
      </c>
      <c r="I93" s="177"/>
      <c r="J93" s="81">
        <v>55.873860295412555</v>
      </c>
      <c r="K93" s="81">
        <v>2.5528165919931931</v>
      </c>
      <c r="L93" s="81">
        <v>19.34577160624114</v>
      </c>
      <c r="M93" s="81">
        <v>44.153343294613883</v>
      </c>
      <c r="N93" s="81">
        <v>53.864137618488876</v>
      </c>
      <c r="O93" s="81">
        <v>24.113670816827717</v>
      </c>
      <c r="P93" s="81">
        <v>20.165233242560511</v>
      </c>
      <c r="Q93" s="81">
        <v>1.610719199326617</v>
      </c>
      <c r="R93" s="81">
        <v>0</v>
      </c>
      <c r="S93" s="81">
        <v>0</v>
      </c>
      <c r="T93" s="82"/>
      <c r="U93" s="81">
        <v>1966647</v>
      </c>
      <c r="V93" s="81">
        <v>720</v>
      </c>
      <c r="W93" s="81">
        <v>365</v>
      </c>
      <c r="X93" s="81">
        <v>6902</v>
      </c>
      <c r="Y93" s="81">
        <v>9729</v>
      </c>
      <c r="Z93" s="81">
        <v>12612</v>
      </c>
      <c r="AA93" s="81">
        <v>4052</v>
      </c>
      <c r="AB93" s="81">
        <v>21125</v>
      </c>
      <c r="AC93" s="81">
        <v>0</v>
      </c>
      <c r="AD93" s="81">
        <v>0</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72.510999999999996</v>
      </c>
      <c r="BJ93" s="81">
        <v>0</v>
      </c>
      <c r="BK93" s="81">
        <v>0</v>
      </c>
      <c r="BL93" s="81">
        <v>0</v>
      </c>
      <c r="BM93" s="82"/>
      <c r="BN93" s="81">
        <v>0</v>
      </c>
      <c r="BO93" s="81">
        <v>0</v>
      </c>
      <c r="BP93" s="81">
        <v>2</v>
      </c>
      <c r="BQ93" s="81">
        <v>0</v>
      </c>
      <c r="BR93" s="81">
        <v>0</v>
      </c>
      <c r="BS93" s="81">
        <v>0</v>
      </c>
      <c r="BT93"/>
      <c r="BU93" s="80">
        <v>72.510999999999996</v>
      </c>
      <c r="BV93" s="80">
        <v>0</v>
      </c>
      <c r="BW93" s="80">
        <v>0</v>
      </c>
      <c r="BX93" s="80">
        <v>0</v>
      </c>
      <c r="BY93" s="80">
        <v>0</v>
      </c>
      <c r="BZ93" s="80">
        <v>0</v>
      </c>
      <c r="CA93" s="80">
        <v>0</v>
      </c>
      <c r="CB93" s="80">
        <v>0</v>
      </c>
      <c r="CC93" s="80">
        <v>0</v>
      </c>
    </row>
    <row r="94" spans="1:81">
      <c r="A94" s="80" t="s">
        <v>1780</v>
      </c>
      <c r="B94" s="80">
        <v>418</v>
      </c>
      <c r="C94" s="80">
        <v>10</v>
      </c>
      <c r="D94" s="80">
        <v>25</v>
      </c>
      <c r="E94" s="80">
        <v>2013</v>
      </c>
      <c r="F94" s="80" t="s">
        <v>89</v>
      </c>
      <c r="G94" s="80" t="s">
        <v>1672</v>
      </c>
      <c r="H94" s="80" t="s">
        <v>1673</v>
      </c>
      <c r="I94" s="177"/>
      <c r="J94" s="81">
        <v>61.115175604932929</v>
      </c>
      <c r="K94" s="81">
        <v>2.1099116208544872</v>
      </c>
      <c r="L94" s="81">
        <v>17.083841773777273</v>
      </c>
      <c r="M94" s="81">
        <v>41.063664891003882</v>
      </c>
      <c r="N94" s="81">
        <v>52.28199717659831</v>
      </c>
      <c r="O94" s="81">
        <v>23.613826031733794</v>
      </c>
      <c r="P94" s="81">
        <v>20.770722223654488</v>
      </c>
      <c r="Q94" s="81">
        <v>1.6274200644414467</v>
      </c>
      <c r="R94" s="81">
        <v>0</v>
      </c>
      <c r="S94" s="81">
        <v>0</v>
      </c>
      <c r="T94" s="82"/>
      <c r="U94" s="81">
        <v>2190293</v>
      </c>
      <c r="V94" s="81">
        <v>720</v>
      </c>
      <c r="W94" s="81">
        <v>365</v>
      </c>
      <c r="X94" s="81">
        <v>6902</v>
      </c>
      <c r="Y94" s="81">
        <v>9744</v>
      </c>
      <c r="Z94" s="81">
        <v>12902</v>
      </c>
      <c r="AA94" s="81">
        <v>4158</v>
      </c>
      <c r="AB94" s="81">
        <v>21038</v>
      </c>
      <c r="AC94" s="81">
        <v>0</v>
      </c>
      <c r="AD94" s="81">
        <v>0</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75.302000000000007</v>
      </c>
      <c r="BJ94" s="81">
        <v>0</v>
      </c>
      <c r="BK94" s="81">
        <v>0</v>
      </c>
      <c r="BL94" s="81">
        <v>0</v>
      </c>
      <c r="BM94" s="82"/>
      <c r="BN94" s="81">
        <v>0</v>
      </c>
      <c r="BO94" s="81">
        <v>0</v>
      </c>
      <c r="BP94" s="81">
        <v>3</v>
      </c>
      <c r="BQ94" s="81">
        <v>0</v>
      </c>
      <c r="BR94" s="81">
        <v>0</v>
      </c>
      <c r="BS94" s="81">
        <v>0</v>
      </c>
      <c r="BT94"/>
      <c r="BU94" s="80">
        <v>75.302000000000007</v>
      </c>
      <c r="BV94" s="80">
        <v>0</v>
      </c>
      <c r="BW94" s="80">
        <v>0</v>
      </c>
      <c r="BX94" s="80">
        <v>0</v>
      </c>
      <c r="BY94" s="80">
        <v>0</v>
      </c>
      <c r="BZ94" s="80">
        <v>0</v>
      </c>
      <c r="CA94" s="80">
        <v>0</v>
      </c>
      <c r="CB94" s="80">
        <v>0</v>
      </c>
      <c r="CC94" s="80">
        <v>0</v>
      </c>
    </row>
    <row r="95" spans="1:81">
      <c r="A95" s="80" t="s">
        <v>1781</v>
      </c>
      <c r="B95" s="80">
        <v>419</v>
      </c>
      <c r="C95" s="80">
        <v>11</v>
      </c>
      <c r="D95" s="80">
        <v>25</v>
      </c>
      <c r="E95" s="80">
        <v>2014</v>
      </c>
      <c r="F95" s="80" t="s">
        <v>90</v>
      </c>
      <c r="G95" s="80" t="s">
        <v>1672</v>
      </c>
      <c r="H95" s="80" t="s">
        <v>1673</v>
      </c>
      <c r="I95" s="177"/>
      <c r="J95" s="81">
        <v>49.072028573500241</v>
      </c>
      <c r="K95" s="81">
        <v>1.9662676167547304</v>
      </c>
      <c r="L95" s="81">
        <v>31.225935176102951</v>
      </c>
      <c r="M95" s="81">
        <v>40.564644631133419</v>
      </c>
      <c r="N95" s="81">
        <v>55.240576042749964</v>
      </c>
      <c r="O95" s="81">
        <v>22.415575172728921</v>
      </c>
      <c r="P95" s="81">
        <v>20.97917941274088</v>
      </c>
      <c r="Q95" s="81">
        <v>1.5475569626118648</v>
      </c>
      <c r="R95" s="81">
        <v>0</v>
      </c>
      <c r="S95" s="81">
        <v>0</v>
      </c>
      <c r="T95" s="82"/>
      <c r="U95" s="81">
        <v>1953220</v>
      </c>
      <c r="V95" s="81">
        <v>583</v>
      </c>
      <c r="W95" s="81">
        <v>681</v>
      </c>
      <c r="X95" s="81">
        <v>6482</v>
      </c>
      <c r="Y95" s="81">
        <v>9723</v>
      </c>
      <c r="Z95" s="81">
        <v>12899</v>
      </c>
      <c r="AA95" s="81">
        <v>4178</v>
      </c>
      <c r="AB95" s="81">
        <v>20851</v>
      </c>
      <c r="AC95" s="81">
        <v>0</v>
      </c>
      <c r="AD95" s="81">
        <v>0</v>
      </c>
      <c r="AE95" s="82"/>
      <c r="AF95" s="81">
        <v>15907323.304501506</v>
      </c>
      <c r="AG95" s="81">
        <v>1379719.4487306818</v>
      </c>
      <c r="AH95" s="81">
        <v>5078901.5811163466</v>
      </c>
      <c r="AI95" s="81">
        <v>42686651.972107679</v>
      </c>
      <c r="AJ95" s="81">
        <v>41818388.42833028</v>
      </c>
      <c r="AK95" s="81">
        <v>0</v>
      </c>
      <c r="AL95" s="81">
        <v>0</v>
      </c>
      <c r="AM95" s="81">
        <v>2862530.7190247122</v>
      </c>
      <c r="AN95" s="81">
        <v>0</v>
      </c>
      <c r="AO95" s="81">
        <v>0</v>
      </c>
      <c r="AP95" s="82"/>
      <c r="AQ95" s="81">
        <v>100</v>
      </c>
      <c r="AR95" s="81">
        <v>45</v>
      </c>
      <c r="AS95" s="81">
        <v>0</v>
      </c>
      <c r="AT95" s="81">
        <v>0</v>
      </c>
      <c r="AU95" s="81">
        <v>0</v>
      </c>
      <c r="AV95" s="81">
        <v>0</v>
      </c>
      <c r="AW95" s="81" t="s">
        <v>564</v>
      </c>
      <c r="AX95" s="82"/>
      <c r="AY95" s="81">
        <v>569.74800000000005</v>
      </c>
      <c r="AZ95" s="81">
        <v>3680</v>
      </c>
      <c r="BA95" s="81">
        <v>0</v>
      </c>
      <c r="BB95" s="81">
        <v>0</v>
      </c>
      <c r="BC95" s="81">
        <v>0</v>
      </c>
      <c r="BD95" s="81">
        <v>0</v>
      </c>
      <c r="BE95" s="81" t="s">
        <v>564</v>
      </c>
      <c r="BF95" s="82"/>
      <c r="BG95" s="81">
        <v>0</v>
      </c>
      <c r="BH95" s="81">
        <v>0</v>
      </c>
      <c r="BI95" s="81">
        <v>77.555999999999997</v>
      </c>
      <c r="BJ95" s="81">
        <v>0</v>
      </c>
      <c r="BK95" s="81">
        <v>0</v>
      </c>
      <c r="BL95" s="81">
        <v>0</v>
      </c>
      <c r="BM95" s="82"/>
      <c r="BN95" s="81">
        <v>0</v>
      </c>
      <c r="BO95" s="81">
        <v>0</v>
      </c>
      <c r="BP95" s="81">
        <v>3</v>
      </c>
      <c r="BQ95" s="81">
        <v>0</v>
      </c>
      <c r="BR95" s="81">
        <v>0</v>
      </c>
      <c r="BS95" s="81">
        <v>0</v>
      </c>
      <c r="BT95"/>
      <c r="BU95" s="80">
        <v>77.555999999999997</v>
      </c>
      <c r="BV95" s="80">
        <v>0</v>
      </c>
      <c r="BW95" s="80">
        <v>0</v>
      </c>
      <c r="BX95" s="80">
        <v>0</v>
      </c>
      <c r="BY95" s="80">
        <v>0</v>
      </c>
      <c r="BZ95" s="80">
        <v>0</v>
      </c>
      <c r="CA95" s="80">
        <v>0</v>
      </c>
      <c r="CB95" s="80">
        <v>0</v>
      </c>
      <c r="CC95" s="80">
        <v>0</v>
      </c>
    </row>
    <row r="96" spans="1:81">
      <c r="A96" s="80" t="s">
        <v>1782</v>
      </c>
      <c r="B96" s="80">
        <v>420</v>
      </c>
      <c r="C96" s="80">
        <v>12</v>
      </c>
      <c r="D96" s="80">
        <v>25</v>
      </c>
      <c r="E96" s="80">
        <v>2015</v>
      </c>
      <c r="F96" s="80" t="s">
        <v>91</v>
      </c>
      <c r="G96" s="80" t="s">
        <v>1672</v>
      </c>
      <c r="H96" s="80" t="s">
        <v>1673</v>
      </c>
      <c r="I96" s="177"/>
      <c r="J96" s="81">
        <v>53.512073013243011</v>
      </c>
      <c r="K96" s="81">
        <v>1.8854462454670957</v>
      </c>
      <c r="L96" s="81">
        <v>32.868554378974785</v>
      </c>
      <c r="M96" s="81">
        <v>39.249248473810368</v>
      </c>
      <c r="N96" s="81">
        <v>50.587155638940601</v>
      </c>
      <c r="O96" s="81">
        <v>22.082905108325516</v>
      </c>
      <c r="P96" s="81">
        <v>21.07609091724051</v>
      </c>
      <c r="Q96" s="81">
        <v>1.4914404117543425</v>
      </c>
      <c r="R96" s="81">
        <v>0</v>
      </c>
      <c r="S96" s="81">
        <v>0</v>
      </c>
      <c r="T96" s="82"/>
      <c r="U96" s="81">
        <v>2135508</v>
      </c>
      <c r="V96" s="81">
        <v>583</v>
      </c>
      <c r="W96" s="81">
        <v>681</v>
      </c>
      <c r="X96" s="81">
        <v>6482</v>
      </c>
      <c r="Y96" s="81">
        <v>9674</v>
      </c>
      <c r="Z96" s="81">
        <v>12830</v>
      </c>
      <c r="AA96" s="81">
        <v>4194</v>
      </c>
      <c r="AB96" s="81">
        <v>20527</v>
      </c>
      <c r="AC96" s="81">
        <v>0</v>
      </c>
      <c r="AD96" s="81">
        <v>0</v>
      </c>
      <c r="AE96" s="82"/>
      <c r="AF96" s="81">
        <v>16480357.101786878</v>
      </c>
      <c r="AG96" s="81">
        <v>1256121.7483891125</v>
      </c>
      <c r="AH96" s="81">
        <v>4249965.3608552497</v>
      </c>
      <c r="AI96" s="81">
        <v>41226046.10648305</v>
      </c>
      <c r="AJ96" s="81">
        <v>39929964.283760697</v>
      </c>
      <c r="AK96" s="81">
        <v>0</v>
      </c>
      <c r="AL96" s="81">
        <v>0</v>
      </c>
      <c r="AM96" s="81">
        <v>2813139.2424735655</v>
      </c>
      <c r="AN96" s="81">
        <v>0</v>
      </c>
      <c r="AO96" s="81">
        <v>0</v>
      </c>
      <c r="AP96" s="82"/>
      <c r="AQ96" s="81">
        <v>142</v>
      </c>
      <c r="AR96" s="81">
        <v>51</v>
      </c>
      <c r="AS96" s="81">
        <v>0</v>
      </c>
      <c r="AT96" s="81">
        <v>0</v>
      </c>
      <c r="AU96" s="81">
        <v>0</v>
      </c>
      <c r="AV96" s="81">
        <v>0</v>
      </c>
      <c r="AW96" s="81" t="s">
        <v>564</v>
      </c>
      <c r="AX96" s="82"/>
      <c r="AY96" s="81">
        <v>918.15800000000002</v>
      </c>
      <c r="AZ96" s="81">
        <v>5708.4</v>
      </c>
      <c r="BA96" s="81">
        <v>0</v>
      </c>
      <c r="BB96" s="81">
        <v>0</v>
      </c>
      <c r="BC96" s="81">
        <v>0</v>
      </c>
      <c r="BD96" s="81">
        <v>0</v>
      </c>
      <c r="BE96" s="81" t="s">
        <v>564</v>
      </c>
      <c r="BF96" s="82"/>
      <c r="BG96" s="81">
        <v>0</v>
      </c>
      <c r="BH96" s="81">
        <v>0</v>
      </c>
      <c r="BI96" s="81">
        <v>85.81</v>
      </c>
      <c r="BJ96" s="81">
        <v>0</v>
      </c>
      <c r="BK96" s="81">
        <v>0</v>
      </c>
      <c r="BL96" s="81">
        <v>0</v>
      </c>
      <c r="BM96" s="82"/>
      <c r="BN96" s="81">
        <v>0</v>
      </c>
      <c r="BO96" s="81">
        <v>0</v>
      </c>
      <c r="BP96" s="81">
        <v>3</v>
      </c>
      <c r="BQ96" s="81">
        <v>0</v>
      </c>
      <c r="BR96" s="81">
        <v>0</v>
      </c>
      <c r="BS96" s="81">
        <v>0</v>
      </c>
      <c r="BT96"/>
      <c r="BU96" s="80">
        <v>85.81</v>
      </c>
      <c r="BV96" s="80">
        <v>0</v>
      </c>
      <c r="BW96" s="80">
        <v>0</v>
      </c>
      <c r="BX96" s="80">
        <v>0</v>
      </c>
      <c r="BY96" s="80">
        <v>0</v>
      </c>
      <c r="BZ96" s="80">
        <v>0</v>
      </c>
      <c r="CA96" s="80">
        <v>0</v>
      </c>
      <c r="CB96" s="80">
        <v>0</v>
      </c>
      <c r="CC96" s="80">
        <v>0</v>
      </c>
    </row>
    <row r="97" spans="1:81">
      <c r="A97" s="80" t="s">
        <v>1783</v>
      </c>
      <c r="B97" s="80">
        <v>421</v>
      </c>
      <c r="C97" s="80">
        <v>13</v>
      </c>
      <c r="D97" s="80">
        <v>25</v>
      </c>
      <c r="E97" s="80">
        <v>2016</v>
      </c>
      <c r="F97" s="80" t="s">
        <v>92</v>
      </c>
      <c r="G97" s="80" t="s">
        <v>1672</v>
      </c>
      <c r="H97" s="80" t="s">
        <v>1673</v>
      </c>
      <c r="I97" s="177"/>
      <c r="J97" s="81">
        <v>57.198521307328498</v>
      </c>
      <c r="K97" s="81">
        <v>1.778500073043553</v>
      </c>
      <c r="L97" s="81">
        <v>35.345139931411211</v>
      </c>
      <c r="M97" s="81">
        <v>33.651678685518704</v>
      </c>
      <c r="N97" s="81">
        <v>51.369346753334106</v>
      </c>
      <c r="O97" s="81">
        <v>21.773935524518222</v>
      </c>
      <c r="P97" s="81">
        <v>22.466730223096761</v>
      </c>
      <c r="Q97" s="81">
        <v>1.4300160358775429</v>
      </c>
      <c r="R97" s="81">
        <v>0</v>
      </c>
      <c r="S97" s="81">
        <v>0</v>
      </c>
      <c r="T97" s="82"/>
      <c r="U97" s="81">
        <v>2172749</v>
      </c>
      <c r="V97" s="81">
        <v>583</v>
      </c>
      <c r="W97" s="81">
        <v>681</v>
      </c>
      <c r="X97" s="81">
        <v>6482</v>
      </c>
      <c r="Y97" s="81">
        <v>9660</v>
      </c>
      <c r="Z97" s="81">
        <v>12806</v>
      </c>
      <c r="AA97" s="81">
        <v>4624</v>
      </c>
      <c r="AB97" s="81">
        <v>20246</v>
      </c>
      <c r="AC97" s="81">
        <v>0</v>
      </c>
      <c r="AD97" s="81">
        <v>0</v>
      </c>
      <c r="AE97" s="82"/>
      <c r="AF97" s="81">
        <v>17924083.955946609</v>
      </c>
      <c r="AG97" s="81">
        <v>1197340.9166086719</v>
      </c>
      <c r="AH97" s="81">
        <v>3602055.0629303679</v>
      </c>
      <c r="AI97" s="81">
        <v>41151813.5618774</v>
      </c>
      <c r="AJ97" s="81">
        <v>41501245.64454937</v>
      </c>
      <c r="AK97" s="81">
        <v>0</v>
      </c>
      <c r="AL97" s="81">
        <v>0</v>
      </c>
      <c r="AM97" s="81">
        <v>2776784.9860014799</v>
      </c>
      <c r="AN97" s="81">
        <v>0</v>
      </c>
      <c r="AO97" s="81">
        <v>0</v>
      </c>
      <c r="AP97" s="82"/>
      <c r="AQ97" s="81">
        <v>176</v>
      </c>
      <c r="AR97" s="81">
        <v>60</v>
      </c>
      <c r="AS97" s="81">
        <v>0</v>
      </c>
      <c r="AT97" s="81">
        <v>0</v>
      </c>
      <c r="AU97" s="81">
        <v>0</v>
      </c>
      <c r="AV97" s="81">
        <v>0</v>
      </c>
      <c r="AW97" s="81" t="s">
        <v>564</v>
      </c>
      <c r="AX97" s="82"/>
      <c r="AY97" s="81">
        <v>1214.758</v>
      </c>
      <c r="AZ97" s="81">
        <v>6142.7</v>
      </c>
      <c r="BA97" s="81">
        <v>0</v>
      </c>
      <c r="BB97" s="81">
        <v>0</v>
      </c>
      <c r="BC97" s="81">
        <v>0</v>
      </c>
      <c r="BD97" s="81">
        <v>0</v>
      </c>
      <c r="BE97" s="81" t="s">
        <v>564</v>
      </c>
      <c r="BF97" s="82"/>
      <c r="BG97" s="81">
        <v>0</v>
      </c>
      <c r="BH97" s="81">
        <v>0</v>
      </c>
      <c r="BI97" s="81">
        <v>71.858999999999995</v>
      </c>
      <c r="BJ97" s="81">
        <v>0</v>
      </c>
      <c r="BK97" s="81">
        <v>0</v>
      </c>
      <c r="BL97" s="81">
        <v>0</v>
      </c>
      <c r="BM97" s="82"/>
      <c r="BN97" s="81">
        <v>0</v>
      </c>
      <c r="BO97" s="81">
        <v>0</v>
      </c>
      <c r="BP97" s="81">
        <v>3</v>
      </c>
      <c r="BQ97" s="81">
        <v>0</v>
      </c>
      <c r="BR97" s="81">
        <v>0</v>
      </c>
      <c r="BS97" s="81">
        <v>0</v>
      </c>
      <c r="BT97"/>
      <c r="BU97" s="80">
        <v>71.858999999999995</v>
      </c>
      <c r="BV97" s="80">
        <v>0</v>
      </c>
      <c r="BW97" s="80">
        <v>0</v>
      </c>
      <c r="BX97" s="80">
        <v>0</v>
      </c>
      <c r="BY97" s="80">
        <v>0</v>
      </c>
      <c r="BZ97" s="80">
        <v>0</v>
      </c>
      <c r="CA97" s="80">
        <v>0</v>
      </c>
      <c r="CB97" s="80">
        <v>0</v>
      </c>
      <c r="CC97" s="80">
        <v>0</v>
      </c>
    </row>
    <row r="98" spans="1:81">
      <c r="A98" s="80" t="s">
        <v>1784</v>
      </c>
      <c r="B98" s="80">
        <v>422</v>
      </c>
      <c r="C98" s="80">
        <v>14</v>
      </c>
      <c r="D98" s="80">
        <v>25</v>
      </c>
      <c r="E98" s="80">
        <v>2017</v>
      </c>
      <c r="F98" s="80" t="s">
        <v>71</v>
      </c>
      <c r="G98" s="80" t="s">
        <v>1672</v>
      </c>
      <c r="H98" s="80" t="s">
        <v>1673</v>
      </c>
      <c r="I98" s="177"/>
      <c r="J98" s="81">
        <v>58.608017833544103</v>
      </c>
      <c r="K98" s="81">
        <v>1.8173607833631595</v>
      </c>
      <c r="L98" s="81">
        <v>31.90641321340043</v>
      </c>
      <c r="M98" s="81">
        <v>33.742200707992232</v>
      </c>
      <c r="N98" s="81">
        <v>49.992074399941565</v>
      </c>
      <c r="O98" s="81">
        <v>21.375150556678651</v>
      </c>
      <c r="P98" s="81">
        <v>22.416142439359195</v>
      </c>
      <c r="Q98" s="81">
        <v>1.3628713470011833</v>
      </c>
      <c r="R98" s="81">
        <v>0</v>
      </c>
      <c r="S98" s="81">
        <v>0</v>
      </c>
      <c r="T98" s="82"/>
      <c r="U98" s="81">
        <v>2190628</v>
      </c>
      <c r="V98" s="81">
        <v>583</v>
      </c>
      <c r="W98" s="81">
        <v>681</v>
      </c>
      <c r="X98" s="81">
        <v>6482</v>
      </c>
      <c r="Y98" s="81">
        <v>9607</v>
      </c>
      <c r="Z98" s="81">
        <v>12780</v>
      </c>
      <c r="AA98" s="81">
        <v>4643</v>
      </c>
      <c r="AB98" s="81">
        <v>19954</v>
      </c>
      <c r="AC98" s="81">
        <v>0</v>
      </c>
      <c r="AD98" s="81">
        <v>0</v>
      </c>
      <c r="AE98" s="82"/>
      <c r="AF98" s="81">
        <v>17757829.458341371</v>
      </c>
      <c r="AG98" s="81">
        <v>1200819.848313598</v>
      </c>
      <c r="AH98" s="81">
        <v>4400291.3682286134</v>
      </c>
      <c r="AI98" s="81">
        <v>40133691.790780537</v>
      </c>
      <c r="AJ98" s="81">
        <v>36169598.153984487</v>
      </c>
      <c r="AK98" s="81">
        <v>0</v>
      </c>
      <c r="AL98" s="81">
        <v>0</v>
      </c>
      <c r="AM98" s="81">
        <v>2741018.7669285121</v>
      </c>
      <c r="AN98" s="81">
        <v>0</v>
      </c>
      <c r="AO98" s="81">
        <v>0</v>
      </c>
      <c r="AP98" s="82"/>
      <c r="AQ98" s="81">
        <v>209</v>
      </c>
      <c r="AR98" s="81">
        <v>75</v>
      </c>
      <c r="AS98" s="81">
        <v>0</v>
      </c>
      <c r="AT98" s="81">
        <v>0</v>
      </c>
      <c r="AU98" s="81">
        <v>0</v>
      </c>
      <c r="AV98" s="81">
        <v>0</v>
      </c>
      <c r="AW98" s="81" t="s">
        <v>564</v>
      </c>
      <c r="AX98" s="82"/>
      <c r="AY98" s="81">
        <v>1520.9580000000001</v>
      </c>
      <c r="AZ98" s="81">
        <v>6814.9000000000005</v>
      </c>
      <c r="BA98" s="81">
        <v>0</v>
      </c>
      <c r="BB98" s="81">
        <v>0</v>
      </c>
      <c r="BC98" s="81">
        <v>0</v>
      </c>
      <c r="BD98" s="81">
        <v>0</v>
      </c>
      <c r="BE98" s="81" t="s">
        <v>564</v>
      </c>
      <c r="BF98" s="82"/>
      <c r="BG98" s="81">
        <v>0</v>
      </c>
      <c r="BH98" s="81">
        <v>0</v>
      </c>
      <c r="BI98" s="81">
        <v>75.462000000000003</v>
      </c>
      <c r="BJ98" s="81">
        <v>0</v>
      </c>
      <c r="BK98" s="81">
        <v>0</v>
      </c>
      <c r="BL98" s="81">
        <v>0</v>
      </c>
      <c r="BM98" s="82"/>
      <c r="BN98" s="81">
        <v>0</v>
      </c>
      <c r="BO98" s="81">
        <v>0</v>
      </c>
      <c r="BP98" s="81">
        <v>3</v>
      </c>
      <c r="BQ98" s="81">
        <v>0</v>
      </c>
      <c r="BR98" s="81">
        <v>0</v>
      </c>
      <c r="BS98" s="81">
        <v>0</v>
      </c>
      <c r="BT98"/>
      <c r="BU98" s="80">
        <v>75.462000000000003</v>
      </c>
      <c r="BV98" s="80">
        <v>0</v>
      </c>
      <c r="BW98" s="80">
        <v>0</v>
      </c>
      <c r="BX98" s="80">
        <v>0</v>
      </c>
      <c r="BY98" s="80">
        <v>0</v>
      </c>
      <c r="BZ98" s="80">
        <v>0</v>
      </c>
      <c r="CA98" s="80">
        <v>0</v>
      </c>
      <c r="CB98" s="80">
        <v>0</v>
      </c>
      <c r="CC98" s="80">
        <v>0</v>
      </c>
    </row>
    <row r="99" spans="1:81">
      <c r="A99" s="80" t="s">
        <v>1785</v>
      </c>
      <c r="B99" s="80">
        <v>423</v>
      </c>
      <c r="C99" s="80">
        <v>15</v>
      </c>
      <c r="D99" s="80">
        <v>25</v>
      </c>
      <c r="E99" s="80">
        <v>2018</v>
      </c>
      <c r="F99" s="80" t="s">
        <v>93</v>
      </c>
      <c r="G99" s="80" t="s">
        <v>1672</v>
      </c>
      <c r="H99" s="80" t="s">
        <v>1673</v>
      </c>
      <c r="I99" s="177"/>
      <c r="J99" s="81">
        <v>56.178039606881299</v>
      </c>
      <c r="K99" s="81">
        <v>1.6914706496648264</v>
      </c>
      <c r="L99" s="81">
        <v>29.270024464853496</v>
      </c>
      <c r="M99" s="81">
        <v>33.908619819116815</v>
      </c>
      <c r="N99" s="81">
        <v>45.72502728464611</v>
      </c>
      <c r="O99" s="81">
        <v>20.85211498994725</v>
      </c>
      <c r="P99" s="81">
        <v>22.18822695172339</v>
      </c>
      <c r="Q99" s="81">
        <v>1.2408451152344309</v>
      </c>
      <c r="R99" s="81">
        <v>0</v>
      </c>
      <c r="S99" s="81">
        <v>0</v>
      </c>
      <c r="T99" s="82"/>
      <c r="U99" s="81">
        <v>2194044</v>
      </c>
      <c r="V99" s="81">
        <v>583</v>
      </c>
      <c r="W99" s="81">
        <v>681</v>
      </c>
      <c r="X99" s="81">
        <v>6482</v>
      </c>
      <c r="Y99" s="81">
        <v>9544</v>
      </c>
      <c r="Z99" s="81">
        <v>12706</v>
      </c>
      <c r="AA99" s="81">
        <v>4642</v>
      </c>
      <c r="AB99" s="81">
        <v>19578</v>
      </c>
      <c r="AC99" s="81">
        <v>0</v>
      </c>
      <c r="AD99" s="81">
        <v>0</v>
      </c>
      <c r="AE99" s="82"/>
      <c r="AF99" s="81">
        <v>17853536.443870671</v>
      </c>
      <c r="AG99" s="81">
        <v>1086454.700355455</v>
      </c>
      <c r="AH99" s="81">
        <v>4147275.1559872571</v>
      </c>
      <c r="AI99" s="81">
        <v>41024830.899499692</v>
      </c>
      <c r="AJ99" s="81">
        <v>34824885.247211687</v>
      </c>
      <c r="AK99" s="81">
        <v>0</v>
      </c>
      <c r="AL99" s="81">
        <v>0</v>
      </c>
      <c r="AM99" s="81">
        <v>2694933.4455126622</v>
      </c>
      <c r="AN99" s="81">
        <v>0</v>
      </c>
      <c r="AO99" s="81">
        <v>0</v>
      </c>
      <c r="AP99" s="82"/>
      <c r="AQ99" s="81">
        <v>216</v>
      </c>
      <c r="AR99" s="81">
        <v>86</v>
      </c>
      <c r="AS99" s="81">
        <v>0</v>
      </c>
      <c r="AT99" s="81">
        <v>0</v>
      </c>
      <c r="AU99" s="81">
        <v>0</v>
      </c>
      <c r="AV99" s="81">
        <v>0</v>
      </c>
      <c r="AW99" s="81" t="s">
        <v>564</v>
      </c>
      <c r="AX99" s="82"/>
      <c r="AY99" s="81">
        <v>1565.9580000000001</v>
      </c>
      <c r="AZ99" s="81">
        <v>7318</v>
      </c>
      <c r="BA99" s="81">
        <v>0</v>
      </c>
      <c r="BB99" s="81">
        <v>0</v>
      </c>
      <c r="BC99" s="81">
        <v>0</v>
      </c>
      <c r="BD99" s="81">
        <v>0</v>
      </c>
      <c r="BE99" s="81" t="s">
        <v>564</v>
      </c>
      <c r="BF99" s="82"/>
      <c r="BG99" s="81">
        <v>0</v>
      </c>
      <c r="BH99" s="81">
        <v>0</v>
      </c>
      <c r="BI99" s="81">
        <v>72.259</v>
      </c>
      <c r="BJ99" s="81">
        <v>0</v>
      </c>
      <c r="BK99" s="81">
        <v>0</v>
      </c>
      <c r="BL99" s="81">
        <v>0</v>
      </c>
      <c r="BM99" s="82"/>
      <c r="BN99" s="81">
        <v>0</v>
      </c>
      <c r="BO99" s="81">
        <v>0</v>
      </c>
      <c r="BP99" s="81">
        <v>3</v>
      </c>
      <c r="BQ99" s="81">
        <v>0</v>
      </c>
      <c r="BR99" s="81">
        <v>0</v>
      </c>
      <c r="BS99" s="81">
        <v>0</v>
      </c>
      <c r="BT99"/>
      <c r="BU99" s="80">
        <v>72.259</v>
      </c>
      <c r="BV99" s="80">
        <v>0</v>
      </c>
      <c r="BW99" s="80">
        <v>0</v>
      </c>
      <c r="BX99" s="80">
        <v>0</v>
      </c>
      <c r="BY99" s="80">
        <v>0</v>
      </c>
      <c r="BZ99" s="80">
        <v>0</v>
      </c>
      <c r="CA99" s="80">
        <v>0</v>
      </c>
      <c r="CB99" s="80">
        <v>0</v>
      </c>
      <c r="CC99" s="80">
        <v>0</v>
      </c>
    </row>
    <row r="100" spans="1:81">
      <c r="A100" s="80" t="s">
        <v>1786</v>
      </c>
      <c r="B100" s="80">
        <v>424</v>
      </c>
      <c r="C100" s="80">
        <v>16</v>
      </c>
      <c r="D100" s="80">
        <v>25</v>
      </c>
      <c r="E100" s="80">
        <v>2019</v>
      </c>
      <c r="F100" s="80" t="s">
        <v>73</v>
      </c>
      <c r="G100" s="80" t="s">
        <v>1672</v>
      </c>
      <c r="H100" s="80" t="s">
        <v>1673</v>
      </c>
      <c r="I100" s="177"/>
      <c r="J100" s="81">
        <v>54.850053640396339</v>
      </c>
      <c r="K100" s="81">
        <v>1.5695602110826758</v>
      </c>
      <c r="L100" s="81">
        <v>29.40116416171195</v>
      </c>
      <c r="M100" s="81">
        <v>30.419110980433999</v>
      </c>
      <c r="N100" s="81">
        <v>46.095730591707849</v>
      </c>
      <c r="O100" s="81">
        <v>20.160732496446894</v>
      </c>
      <c r="P100" s="81">
        <v>20.41954212322554</v>
      </c>
      <c r="Q100" s="81">
        <v>1.1868451565465858</v>
      </c>
      <c r="R100" s="81">
        <v>0</v>
      </c>
      <c r="S100" s="81">
        <v>0</v>
      </c>
      <c r="T100" s="82"/>
      <c r="U100" s="81">
        <v>2253465</v>
      </c>
      <c r="V100" s="81">
        <v>583</v>
      </c>
      <c r="W100" s="81">
        <v>681</v>
      </c>
      <c r="X100" s="81">
        <v>6482</v>
      </c>
      <c r="Y100" s="81">
        <v>9504</v>
      </c>
      <c r="Z100" s="81">
        <v>12622</v>
      </c>
      <c r="AA100" s="81">
        <v>4240</v>
      </c>
      <c r="AB100" s="81">
        <v>19233</v>
      </c>
      <c r="AC100" s="81">
        <v>0</v>
      </c>
      <c r="AD100" s="81">
        <v>0</v>
      </c>
      <c r="AE100" s="82"/>
      <c r="AF100" s="81">
        <v>17993535.175632369</v>
      </c>
      <c r="AG100" s="81">
        <v>1086132.970627574</v>
      </c>
      <c r="AH100" s="81">
        <v>4477818.368455979</v>
      </c>
      <c r="AI100" s="81">
        <v>40200928.595718943</v>
      </c>
      <c r="AJ100" s="81">
        <v>35269939.755007721</v>
      </c>
      <c r="AK100" s="81">
        <v>0</v>
      </c>
      <c r="AL100" s="81">
        <v>0</v>
      </c>
      <c r="AM100" s="81">
        <v>2619389.8140535178</v>
      </c>
      <c r="AN100" s="81">
        <v>0</v>
      </c>
      <c r="AO100" s="81">
        <v>0</v>
      </c>
      <c r="AP100" s="82"/>
      <c r="AQ100" s="81">
        <v>225</v>
      </c>
      <c r="AR100" s="81">
        <v>97</v>
      </c>
      <c r="AS100" s="81">
        <v>0</v>
      </c>
      <c r="AT100" s="81">
        <v>0</v>
      </c>
      <c r="AU100" s="81">
        <v>0</v>
      </c>
      <c r="AV100" s="81">
        <v>0</v>
      </c>
      <c r="AW100" s="81" t="s">
        <v>564</v>
      </c>
      <c r="AX100" s="82"/>
      <c r="AY100" s="81">
        <v>1628.674000000002</v>
      </c>
      <c r="AZ100" s="81">
        <v>7824.4000000000005</v>
      </c>
      <c r="BA100" s="81">
        <v>0</v>
      </c>
      <c r="BB100" s="81">
        <v>0</v>
      </c>
      <c r="BC100" s="81">
        <v>0</v>
      </c>
      <c r="BD100" s="81">
        <v>0</v>
      </c>
      <c r="BE100" s="81" t="s">
        <v>564</v>
      </c>
      <c r="BF100" s="82"/>
      <c r="BG100" s="81">
        <v>0</v>
      </c>
      <c r="BH100" s="81">
        <v>0</v>
      </c>
      <c r="BI100" s="81">
        <v>82.513999999999996</v>
      </c>
      <c r="BJ100" s="81">
        <v>0</v>
      </c>
      <c r="BK100" s="81">
        <v>0</v>
      </c>
      <c r="BL100" s="81">
        <v>0</v>
      </c>
      <c r="BM100" s="82"/>
      <c r="BN100" s="81">
        <v>0</v>
      </c>
      <c r="BO100" s="81">
        <v>0</v>
      </c>
      <c r="BP100" s="81">
        <v>3</v>
      </c>
      <c r="BQ100" s="81">
        <v>0</v>
      </c>
      <c r="BR100" s="81">
        <v>0</v>
      </c>
      <c r="BS100" s="81">
        <v>0</v>
      </c>
      <c r="BT100"/>
      <c r="BU100" s="80">
        <v>82.513999999999996</v>
      </c>
      <c r="BV100" s="80">
        <v>0</v>
      </c>
      <c r="BW100" s="80">
        <v>0</v>
      </c>
      <c r="BX100" s="80">
        <v>0</v>
      </c>
      <c r="BY100" s="80">
        <v>0</v>
      </c>
      <c r="BZ100" s="80">
        <v>0</v>
      </c>
      <c r="CA100" s="80">
        <v>0</v>
      </c>
      <c r="CB100" s="80">
        <v>0</v>
      </c>
      <c r="CC100" s="80">
        <v>0</v>
      </c>
    </row>
    <row r="101" spans="1:81">
      <c r="A101" s="80" t="s">
        <v>1787</v>
      </c>
      <c r="B101" s="80">
        <v>425</v>
      </c>
      <c r="C101" s="80">
        <v>17</v>
      </c>
      <c r="D101" s="80">
        <v>25</v>
      </c>
      <c r="E101" s="80">
        <v>2020</v>
      </c>
      <c r="F101" s="80" t="s">
        <v>218</v>
      </c>
      <c r="G101" s="80" t="s">
        <v>1672</v>
      </c>
      <c r="H101" s="80" t="s">
        <v>1673</v>
      </c>
      <c r="I101" s="177"/>
      <c r="J101" s="81">
        <v>35.107883075212399</v>
      </c>
      <c r="K101" s="81">
        <v>1.5015127077682184</v>
      </c>
      <c r="L101" s="81">
        <v>13.021533435692318</v>
      </c>
      <c r="M101" s="81">
        <v>27.276110125519285</v>
      </c>
      <c r="N101" s="81">
        <v>42.160430981575075</v>
      </c>
      <c r="O101" s="81">
        <v>17.616073689142798</v>
      </c>
      <c r="P101" s="81">
        <v>20.908508290573931</v>
      </c>
      <c r="Q101" s="81">
        <v>1.1168214228996833</v>
      </c>
      <c r="R101" s="81">
        <v>0</v>
      </c>
      <c r="S101" s="81">
        <v>0</v>
      </c>
      <c r="T101" s="82"/>
      <c r="U101" s="81">
        <v>1635060</v>
      </c>
      <c r="V101" s="81">
        <v>516</v>
      </c>
      <c r="W101" s="81">
        <v>268</v>
      </c>
      <c r="X101" s="81">
        <v>6112</v>
      </c>
      <c r="Y101" s="81">
        <v>9484</v>
      </c>
      <c r="Z101" s="81">
        <v>12588</v>
      </c>
      <c r="AA101" s="81">
        <v>4717</v>
      </c>
      <c r="AB101" s="81">
        <v>18941</v>
      </c>
      <c r="AC101" s="81">
        <v>0</v>
      </c>
      <c r="AD101" s="81">
        <v>0</v>
      </c>
      <c r="AE101" s="82"/>
      <c r="AF101" s="81">
        <v>12766397.129358931</v>
      </c>
      <c r="AG101" s="81">
        <v>962020.08667654276</v>
      </c>
      <c r="AH101" s="81">
        <v>1909585.5865242572</v>
      </c>
      <c r="AI101" s="81">
        <v>35093158.294089183</v>
      </c>
      <c r="AJ101" s="81">
        <v>35931264.718504108</v>
      </c>
      <c r="AK101" s="81"/>
      <c r="AL101" s="81"/>
      <c r="AM101" s="81">
        <v>2472010.9388991338</v>
      </c>
      <c r="AN101" s="81"/>
      <c r="AO101" s="81"/>
      <c r="AP101" s="82"/>
      <c r="AQ101" s="81">
        <v>229</v>
      </c>
      <c r="AR101" s="81">
        <v>110</v>
      </c>
      <c r="AS101" s="81">
        <v>0</v>
      </c>
      <c r="AT101" s="81">
        <v>0</v>
      </c>
      <c r="AU101" s="81">
        <v>0</v>
      </c>
      <c r="AV101" s="81">
        <v>0</v>
      </c>
      <c r="AW101" s="81">
        <v>0</v>
      </c>
      <c r="AX101" s="82"/>
      <c r="AY101" s="81">
        <v>1647.3540000000021</v>
      </c>
      <c r="AZ101" s="81">
        <v>8691.4</v>
      </c>
      <c r="BA101" s="81">
        <v>0</v>
      </c>
      <c r="BB101" s="81">
        <v>0</v>
      </c>
      <c r="BC101" s="81">
        <v>0</v>
      </c>
      <c r="BD101" s="81">
        <v>0</v>
      </c>
      <c r="BE101" s="81">
        <v>0</v>
      </c>
      <c r="BF101" s="82"/>
      <c r="BG101" s="81">
        <v>0</v>
      </c>
      <c r="BH101" s="81">
        <v>0</v>
      </c>
      <c r="BI101" s="81">
        <v>74.853999999999999</v>
      </c>
      <c r="BJ101" s="81">
        <v>0</v>
      </c>
      <c r="BK101" s="81">
        <v>0</v>
      </c>
      <c r="BL101" s="81">
        <v>0</v>
      </c>
      <c r="BM101" s="82"/>
      <c r="BN101" s="81">
        <v>0</v>
      </c>
      <c r="BO101" s="81">
        <v>0</v>
      </c>
      <c r="BP101" s="81">
        <v>3</v>
      </c>
      <c r="BQ101" s="81">
        <v>0</v>
      </c>
      <c r="BR101" s="81">
        <v>0</v>
      </c>
      <c r="BS101" s="81">
        <v>0</v>
      </c>
      <c r="BT101"/>
      <c r="BU101" s="80">
        <v>74.853999999999999</v>
      </c>
      <c r="BV101" s="80">
        <v>0</v>
      </c>
      <c r="BW101" s="80">
        <v>0</v>
      </c>
      <c r="BX101" s="80">
        <v>0</v>
      </c>
      <c r="BY101" s="80">
        <v>0</v>
      </c>
      <c r="BZ101" s="80">
        <v>0</v>
      </c>
      <c r="CA101" s="80">
        <v>0</v>
      </c>
      <c r="CB101" s="80">
        <v>0</v>
      </c>
      <c r="CC101" s="80">
        <v>0</v>
      </c>
    </row>
    <row r="102" spans="1:81">
      <c r="A102" s="80" t="s">
        <v>1677</v>
      </c>
      <c r="B102" s="80">
        <v>425</v>
      </c>
      <c r="C102" s="80">
        <v>18</v>
      </c>
      <c r="D102" s="80">
        <v>25</v>
      </c>
      <c r="E102" s="80">
        <v>2021</v>
      </c>
      <c r="F102" s="80" t="s">
        <v>75</v>
      </c>
      <c r="G102" s="174" t="s">
        <v>1672</v>
      </c>
      <c r="H102" s="80" t="s">
        <v>1673</v>
      </c>
      <c r="I102" s="177"/>
      <c r="J102" s="81">
        <v>45.243570408699199</v>
      </c>
      <c r="K102" s="81">
        <v>1.4463735318827728</v>
      </c>
      <c r="L102" s="81">
        <v>11.883307444132816</v>
      </c>
      <c r="M102" s="81">
        <v>27.549738463821352</v>
      </c>
      <c r="N102" s="81">
        <v>39.854274940369059</v>
      </c>
      <c r="O102" s="81">
        <v>16.927452527083016</v>
      </c>
      <c r="P102" s="81">
        <v>21.899216430959004</v>
      </c>
      <c r="Q102" s="81">
        <v>1.1076686319274485</v>
      </c>
      <c r="R102" s="81">
        <v>0</v>
      </c>
      <c r="S102" s="81">
        <v>0</v>
      </c>
      <c r="T102" s="82"/>
      <c r="U102" s="81">
        <v>2163851</v>
      </c>
      <c r="V102" s="81">
        <v>516</v>
      </c>
      <c r="W102" s="81">
        <v>268</v>
      </c>
      <c r="X102" s="81">
        <v>6112</v>
      </c>
      <c r="Y102" s="81">
        <v>9438</v>
      </c>
      <c r="Z102" s="81">
        <v>12455</v>
      </c>
      <c r="AA102" s="81">
        <v>4818</v>
      </c>
      <c r="AB102" s="81">
        <v>18563</v>
      </c>
      <c r="AC102" s="81">
        <v>0</v>
      </c>
      <c r="AD102" s="81">
        <v>0</v>
      </c>
      <c r="AE102" s="82"/>
      <c r="AF102" s="81">
        <v>16574167.261581756</v>
      </c>
      <c r="AG102" s="81">
        <v>978632.66352471453</v>
      </c>
      <c r="AH102" s="81">
        <v>1712054.6092891577</v>
      </c>
      <c r="AI102" s="81">
        <v>38291820.174078211</v>
      </c>
      <c r="AJ102" s="81">
        <v>34846027.538130186</v>
      </c>
      <c r="AK102" s="81">
        <v>0</v>
      </c>
      <c r="AL102" s="81">
        <v>0</v>
      </c>
      <c r="AM102" s="81">
        <v>2436651.5493762456</v>
      </c>
      <c r="AN102" s="81">
        <v>0</v>
      </c>
      <c r="AO102" s="81">
        <v>0</v>
      </c>
      <c r="AP102" s="82"/>
      <c r="AQ102" s="81">
        <v>242</v>
      </c>
      <c r="AR102" s="81">
        <v>115</v>
      </c>
      <c r="AS102" s="81">
        <v>0</v>
      </c>
      <c r="AT102" s="81">
        <v>0</v>
      </c>
      <c r="AU102" s="81">
        <v>0</v>
      </c>
      <c r="AV102" s="81">
        <v>0</v>
      </c>
      <c r="AW102" s="81"/>
      <c r="AX102" s="82"/>
      <c r="AY102" s="81">
        <v>1731.954000000002</v>
      </c>
      <c r="AZ102" s="81">
        <v>10849.2</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1671</v>
      </c>
      <c r="B103" s="80">
        <v>425</v>
      </c>
      <c r="C103" s="80">
        <v>19</v>
      </c>
      <c r="D103" s="80">
        <v>25</v>
      </c>
      <c r="E103" s="80">
        <v>2022</v>
      </c>
      <c r="F103" s="80" t="s">
        <v>568</v>
      </c>
      <c r="G103" s="174" t="s">
        <v>1672</v>
      </c>
      <c r="H103" s="80" t="s">
        <v>1673</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258</v>
      </c>
      <c r="AR103" s="81">
        <v>115</v>
      </c>
      <c r="AS103" s="81">
        <v>0</v>
      </c>
      <c r="AT103" s="81">
        <v>0</v>
      </c>
      <c r="AU103" s="81">
        <v>0</v>
      </c>
      <c r="AV103" s="81">
        <v>0</v>
      </c>
      <c r="AW103" s="81"/>
      <c r="AX103" s="82"/>
      <c r="AY103" s="81">
        <v>1843.8540000000025</v>
      </c>
      <c r="AZ103" s="81">
        <v>10849.2</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1788</v>
      </c>
      <c r="B104" s="80">
        <v>52</v>
      </c>
      <c r="C104" s="80">
        <v>1</v>
      </c>
      <c r="D104" s="80">
        <v>4</v>
      </c>
      <c r="E104" s="80">
        <v>1990</v>
      </c>
      <c r="F104" s="80" t="s">
        <v>562</v>
      </c>
      <c r="G104" s="80" t="s">
        <v>1789</v>
      </c>
      <c r="H104" s="80" t="s">
        <v>1790</v>
      </c>
      <c r="I104" s="177"/>
      <c r="J104" s="81">
        <v>71.297557811824873</v>
      </c>
      <c r="K104" s="81">
        <v>2.6700711573383091</v>
      </c>
      <c r="L104" s="81">
        <v>6.8653163682370151</v>
      </c>
      <c r="M104" s="81">
        <v>7.8580701450403856</v>
      </c>
      <c r="N104" s="81">
        <v>11.934552045725725</v>
      </c>
      <c r="O104" s="81">
        <v>17.534147727210247</v>
      </c>
      <c r="P104" s="81">
        <v>17.400358198465607</v>
      </c>
      <c r="Q104" s="81">
        <v>1.1696411969219558</v>
      </c>
      <c r="R104" s="81">
        <v>0</v>
      </c>
      <c r="S104" s="81">
        <v>1.3550026595334286</v>
      </c>
      <c r="T104" s="82"/>
      <c r="U104" s="81">
        <v>11788673</v>
      </c>
      <c r="V104" s="81">
        <v>959</v>
      </c>
      <c r="W104" s="81">
        <v>72</v>
      </c>
      <c r="X104" s="81">
        <v>2693</v>
      </c>
      <c r="Y104" s="81">
        <v>4643</v>
      </c>
      <c r="Z104" s="81">
        <v>7212</v>
      </c>
      <c r="AA104" s="81">
        <v>4225</v>
      </c>
      <c r="AB104" s="81">
        <v>18991</v>
      </c>
      <c r="AC104" s="81">
        <v>0</v>
      </c>
      <c r="AD104" s="81">
        <v>1.3550026595334286</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1791</v>
      </c>
      <c r="B105" s="80">
        <v>53</v>
      </c>
      <c r="C105" s="80">
        <v>2</v>
      </c>
      <c r="D105" s="80">
        <v>4</v>
      </c>
      <c r="E105" s="80">
        <v>2005</v>
      </c>
      <c r="F105" s="80" t="s">
        <v>565</v>
      </c>
      <c r="G105" s="80" t="s">
        <v>1789</v>
      </c>
      <c r="H105" s="80" t="s">
        <v>1790</v>
      </c>
      <c r="I105" s="177"/>
      <c r="J105" s="81">
        <v>100.23963302176665</v>
      </c>
      <c r="K105" s="81">
        <v>1.7630630460727645</v>
      </c>
      <c r="L105" s="81">
        <v>3.1413980678182276</v>
      </c>
      <c r="M105" s="81">
        <v>14.99123279313744</v>
      </c>
      <c r="N105" s="81">
        <v>21.589622867883939</v>
      </c>
      <c r="O105" s="81">
        <v>28.357064272053506</v>
      </c>
      <c r="P105" s="81">
        <v>18.701599586379267</v>
      </c>
      <c r="Q105" s="81">
        <v>1.3292357828846244</v>
      </c>
      <c r="R105" s="81">
        <v>0</v>
      </c>
      <c r="S105" s="81">
        <v>0.75821627950629999</v>
      </c>
      <c r="T105" s="82"/>
      <c r="U105" s="81">
        <v>15187803</v>
      </c>
      <c r="V105" s="81">
        <v>747</v>
      </c>
      <c r="W105" s="81">
        <v>42</v>
      </c>
      <c r="X105" s="81">
        <v>2775</v>
      </c>
      <c r="Y105" s="81">
        <v>7244</v>
      </c>
      <c r="Z105" s="81">
        <v>13497</v>
      </c>
      <c r="AA105" s="81">
        <v>3719</v>
      </c>
      <c r="AB105" s="81">
        <v>22562</v>
      </c>
      <c r="AC105" s="81">
        <v>0</v>
      </c>
      <c r="AD105" s="81">
        <v>0.75821627950629999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1792</v>
      </c>
      <c r="B106" s="80">
        <v>54</v>
      </c>
      <c r="C106" s="80">
        <v>3</v>
      </c>
      <c r="D106" s="80">
        <v>4</v>
      </c>
      <c r="E106" s="80">
        <v>2006</v>
      </c>
      <c r="F106" s="80" t="s">
        <v>566</v>
      </c>
      <c r="G106" s="80" t="s">
        <v>1789</v>
      </c>
      <c r="H106" s="80" t="s">
        <v>1790</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1793</v>
      </c>
      <c r="B107" s="80">
        <v>55</v>
      </c>
      <c r="C107" s="80">
        <v>4</v>
      </c>
      <c r="D107" s="80">
        <v>4</v>
      </c>
      <c r="E107" s="80">
        <v>2007</v>
      </c>
      <c r="F107" s="80" t="s">
        <v>567</v>
      </c>
      <c r="G107" s="80" t="s">
        <v>1789</v>
      </c>
      <c r="H107" s="80" t="s">
        <v>1790</v>
      </c>
      <c r="I107" s="177"/>
      <c r="J107" s="81">
        <v>99.123715575468808</v>
      </c>
      <c r="K107" s="81">
        <v>1.5875722106954451</v>
      </c>
      <c r="L107" s="81">
        <v>1.6515529936568125</v>
      </c>
      <c r="M107" s="81">
        <v>13.61778012839236</v>
      </c>
      <c r="N107" s="81">
        <v>23.211688424936433</v>
      </c>
      <c r="O107" s="81">
        <v>27.60153736357648</v>
      </c>
      <c r="P107" s="81">
        <v>18.495748108424557</v>
      </c>
      <c r="Q107" s="81">
        <v>1.3766479366317299</v>
      </c>
      <c r="R107" s="81">
        <v>0</v>
      </c>
      <c r="S107" s="81">
        <v>0.746775638269357</v>
      </c>
      <c r="T107" s="82"/>
      <c r="U107" s="81">
        <v>15398310</v>
      </c>
      <c r="V107" s="81">
        <v>690</v>
      </c>
      <c r="W107" s="81">
        <v>21</v>
      </c>
      <c r="X107" s="81">
        <v>3177</v>
      </c>
      <c r="Y107" s="81">
        <v>7364</v>
      </c>
      <c r="Z107" s="81">
        <v>13657</v>
      </c>
      <c r="AA107" s="81">
        <v>3622</v>
      </c>
      <c r="AB107" s="81">
        <v>22131</v>
      </c>
      <c r="AC107" s="81">
        <v>0</v>
      </c>
      <c r="AD107" s="81">
        <v>0.746775638269357</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1794</v>
      </c>
      <c r="B108" s="80">
        <v>56</v>
      </c>
      <c r="C108" s="80">
        <v>5</v>
      </c>
      <c r="D108" s="80">
        <v>4</v>
      </c>
      <c r="E108" s="80">
        <v>2008</v>
      </c>
      <c r="F108" s="80" t="s">
        <v>84</v>
      </c>
      <c r="G108" s="80" t="s">
        <v>1789</v>
      </c>
      <c r="H108" s="80" t="s">
        <v>1790</v>
      </c>
      <c r="I108" s="177"/>
      <c r="J108" s="81">
        <v>83.907155743589485</v>
      </c>
      <c r="K108" s="81">
        <v>1.2667528037691278</v>
      </c>
      <c r="L108" s="81">
        <v>2.2770422066418718</v>
      </c>
      <c r="M108" s="81">
        <v>14.367453526579057</v>
      </c>
      <c r="N108" s="81">
        <v>23.463607681833199</v>
      </c>
      <c r="O108" s="81">
        <v>26.847205540029396</v>
      </c>
      <c r="P108" s="81">
        <v>18.112521058169825</v>
      </c>
      <c r="Q108" s="81">
        <v>1.3377462440665433</v>
      </c>
      <c r="R108" s="81">
        <v>0</v>
      </c>
      <c r="S108" s="81">
        <v>0.88727580593548605</v>
      </c>
      <c r="T108" s="82"/>
      <c r="U108" s="81">
        <v>14305289</v>
      </c>
      <c r="V108" s="81">
        <v>690</v>
      </c>
      <c r="W108" s="81">
        <v>32</v>
      </c>
      <c r="X108" s="81">
        <v>3177</v>
      </c>
      <c r="Y108" s="81">
        <v>7415</v>
      </c>
      <c r="Z108" s="81">
        <v>13750</v>
      </c>
      <c r="AA108" s="81">
        <v>3551</v>
      </c>
      <c r="AB108" s="81">
        <v>21859</v>
      </c>
      <c r="AC108" s="81">
        <v>0</v>
      </c>
      <c r="AD108" s="81">
        <v>0.88727580593548605</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1795</v>
      </c>
      <c r="B109" s="80">
        <v>57</v>
      </c>
      <c r="C109" s="80">
        <v>6</v>
      </c>
      <c r="D109" s="80">
        <v>4</v>
      </c>
      <c r="E109" s="80">
        <v>2009</v>
      </c>
      <c r="F109" s="80" t="s">
        <v>85</v>
      </c>
      <c r="G109" s="80" t="s">
        <v>1789</v>
      </c>
      <c r="H109" s="80" t="s">
        <v>1790</v>
      </c>
      <c r="I109" s="177"/>
      <c r="J109" s="81">
        <v>101.67200161656859</v>
      </c>
      <c r="K109" s="81">
        <v>1.0420092213436587</v>
      </c>
      <c r="L109" s="81">
        <v>4.8205624166401497</v>
      </c>
      <c r="M109" s="81">
        <v>15.668540794810548</v>
      </c>
      <c r="N109" s="81">
        <v>21.843551269291495</v>
      </c>
      <c r="O109" s="81">
        <v>27.244974414143588</v>
      </c>
      <c r="P109" s="81">
        <v>17.488968211893983</v>
      </c>
      <c r="Q109" s="81">
        <v>1.2566763798303364</v>
      </c>
      <c r="R109" s="81">
        <v>0</v>
      </c>
      <c r="S109" s="81">
        <v>0.85803560031097514</v>
      </c>
      <c r="T109" s="82"/>
      <c r="U109" s="81">
        <v>15474577</v>
      </c>
      <c r="V109" s="81">
        <v>662</v>
      </c>
      <c r="W109" s="81">
        <v>74</v>
      </c>
      <c r="X109" s="81">
        <v>4087</v>
      </c>
      <c r="Y109" s="81">
        <v>7430</v>
      </c>
      <c r="Z109" s="81">
        <v>13773</v>
      </c>
      <c r="AA109" s="81">
        <v>3520</v>
      </c>
      <c r="AB109" s="81">
        <v>21556</v>
      </c>
      <c r="AC109" s="81">
        <v>0</v>
      </c>
      <c r="AD109" s="81">
        <v>0.85803560031097514</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67.649999999999991</v>
      </c>
      <c r="BJ109" s="81">
        <v>0</v>
      </c>
      <c r="BK109" s="81">
        <v>0</v>
      </c>
      <c r="BL109" s="81">
        <v>0</v>
      </c>
      <c r="BM109" s="82"/>
      <c r="BN109" s="81">
        <v>0</v>
      </c>
      <c r="BO109" s="81">
        <v>0</v>
      </c>
      <c r="BP109" s="81">
        <v>3</v>
      </c>
      <c r="BQ109" s="81">
        <v>0</v>
      </c>
      <c r="BR109" s="81">
        <v>0</v>
      </c>
      <c r="BS109" s="81">
        <v>0</v>
      </c>
      <c r="BT109"/>
      <c r="BU109" s="80"/>
      <c r="BV109" s="80"/>
      <c r="BW109" s="80"/>
      <c r="BX109" s="80"/>
      <c r="BY109" s="80"/>
      <c r="BZ109" s="80"/>
      <c r="CA109" s="80"/>
      <c r="CB109" s="80"/>
      <c r="CC109" s="80"/>
    </row>
    <row r="110" spans="1:81">
      <c r="A110" s="80" t="s">
        <v>1796</v>
      </c>
      <c r="B110" s="80">
        <v>58</v>
      </c>
      <c r="C110" s="80">
        <v>7</v>
      </c>
      <c r="D110" s="80">
        <v>4</v>
      </c>
      <c r="E110" s="80">
        <v>2010</v>
      </c>
      <c r="F110" s="80" t="s">
        <v>86</v>
      </c>
      <c r="G110" s="80" t="s">
        <v>1789</v>
      </c>
      <c r="H110" s="80" t="s">
        <v>1790</v>
      </c>
      <c r="I110" s="177"/>
      <c r="J110" s="81">
        <v>121.19875689034374</v>
      </c>
      <c r="K110" s="81">
        <v>1.0919054468302081</v>
      </c>
      <c r="L110" s="81">
        <v>5.3798377316523265</v>
      </c>
      <c r="M110" s="81">
        <v>15.966911384044078</v>
      </c>
      <c r="N110" s="81">
        <v>23.977070703703589</v>
      </c>
      <c r="O110" s="81">
        <v>27.233159720072223</v>
      </c>
      <c r="P110" s="81">
        <v>17.885962107290137</v>
      </c>
      <c r="Q110" s="81">
        <v>1.2961016510854548</v>
      </c>
      <c r="R110" s="81">
        <v>0</v>
      </c>
      <c r="S110" s="81">
        <v>0.77157416294167958</v>
      </c>
      <c r="T110" s="82"/>
      <c r="U110" s="81">
        <v>19912949</v>
      </c>
      <c r="V110" s="81">
        <v>662</v>
      </c>
      <c r="W110" s="81">
        <v>74</v>
      </c>
      <c r="X110" s="81">
        <v>4087</v>
      </c>
      <c r="Y110" s="81">
        <v>7450</v>
      </c>
      <c r="Z110" s="81">
        <v>13831</v>
      </c>
      <c r="AA110" s="81">
        <v>3510</v>
      </c>
      <c r="AB110" s="81">
        <v>21303</v>
      </c>
      <c r="AC110" s="81">
        <v>0</v>
      </c>
      <c r="AD110" s="81">
        <v>0.77157416294167958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86.236000000000004</v>
      </c>
      <c r="BJ110" s="81">
        <v>0</v>
      </c>
      <c r="BK110" s="81">
        <v>5.931</v>
      </c>
      <c r="BL110" s="81">
        <v>0</v>
      </c>
      <c r="BM110" s="82"/>
      <c r="BN110" s="81">
        <v>0</v>
      </c>
      <c r="BO110" s="81">
        <v>0</v>
      </c>
      <c r="BP110" s="81">
        <v>5</v>
      </c>
      <c r="BQ110" s="81">
        <v>0</v>
      </c>
      <c r="BR110" s="81">
        <v>1</v>
      </c>
      <c r="BS110" s="81">
        <v>0</v>
      </c>
      <c r="BT110"/>
      <c r="BU110" s="80">
        <v>92.167000000000002</v>
      </c>
      <c r="BV110" s="80">
        <v>0</v>
      </c>
      <c r="BW110" s="80">
        <v>0</v>
      </c>
      <c r="BX110" s="80">
        <v>0</v>
      </c>
      <c r="BY110" s="80">
        <v>0</v>
      </c>
      <c r="BZ110" s="80">
        <v>0</v>
      </c>
      <c r="CA110" s="80">
        <v>0</v>
      </c>
      <c r="CB110" s="80">
        <v>0</v>
      </c>
      <c r="CC110" s="80">
        <v>0</v>
      </c>
    </row>
    <row r="111" spans="1:81">
      <c r="A111" s="80" t="s">
        <v>1797</v>
      </c>
      <c r="B111" s="80">
        <v>59</v>
      </c>
      <c r="C111" s="80">
        <v>8</v>
      </c>
      <c r="D111" s="80">
        <v>4</v>
      </c>
      <c r="E111" s="80">
        <v>2011</v>
      </c>
      <c r="F111" s="80" t="s">
        <v>87</v>
      </c>
      <c r="G111" s="80" t="s">
        <v>1789</v>
      </c>
      <c r="H111" s="80" t="s">
        <v>1790</v>
      </c>
      <c r="I111" s="177"/>
      <c r="J111" s="81">
        <v>122.65719184168304</v>
      </c>
      <c r="K111" s="81">
        <v>1.5879361296494459</v>
      </c>
      <c r="L111" s="81">
        <v>3.0489822485024658</v>
      </c>
      <c r="M111" s="81">
        <v>20.260252785606031</v>
      </c>
      <c r="N111" s="81">
        <v>25.720777332801898</v>
      </c>
      <c r="O111" s="81">
        <v>26.804415248602435</v>
      </c>
      <c r="P111" s="81">
        <v>17.369085767004169</v>
      </c>
      <c r="Q111" s="81">
        <v>1.478306221718074</v>
      </c>
      <c r="R111" s="81">
        <v>0</v>
      </c>
      <c r="S111" s="81">
        <v>1.0298265501743997</v>
      </c>
      <c r="T111" s="82"/>
      <c r="U111" s="81">
        <v>17505869</v>
      </c>
      <c r="V111" s="81">
        <v>662</v>
      </c>
      <c r="W111" s="81">
        <v>74</v>
      </c>
      <c r="X111" s="81">
        <v>4087</v>
      </c>
      <c r="Y111" s="81">
        <v>7477</v>
      </c>
      <c r="Z111" s="81">
        <v>13909</v>
      </c>
      <c r="AA111" s="81">
        <v>3510</v>
      </c>
      <c r="AB111" s="81">
        <v>21065</v>
      </c>
      <c r="AC111" s="81">
        <v>0</v>
      </c>
      <c r="AD111" s="81">
        <v>1.0298265501743997</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88.807000000000002</v>
      </c>
      <c r="BJ111" s="81">
        <v>0</v>
      </c>
      <c r="BK111" s="81">
        <v>5.7569999999999997</v>
      </c>
      <c r="BL111" s="81">
        <v>0</v>
      </c>
      <c r="BM111" s="82"/>
      <c r="BN111" s="81">
        <v>0</v>
      </c>
      <c r="BO111" s="81">
        <v>0</v>
      </c>
      <c r="BP111" s="81">
        <v>6</v>
      </c>
      <c r="BQ111" s="81">
        <v>0</v>
      </c>
      <c r="BR111" s="81">
        <v>1</v>
      </c>
      <c r="BS111" s="81">
        <v>0</v>
      </c>
      <c r="BT111"/>
      <c r="BU111" s="80">
        <v>94.563999999999993</v>
      </c>
      <c r="BV111" s="80">
        <v>0</v>
      </c>
      <c r="BW111" s="80">
        <v>0</v>
      </c>
      <c r="BX111" s="80">
        <v>0</v>
      </c>
      <c r="BY111" s="80">
        <v>0</v>
      </c>
      <c r="BZ111" s="80">
        <v>0</v>
      </c>
      <c r="CA111" s="80">
        <v>0</v>
      </c>
      <c r="CB111" s="80">
        <v>0</v>
      </c>
      <c r="CC111" s="80">
        <v>0</v>
      </c>
    </row>
    <row r="112" spans="1:81">
      <c r="A112" s="80" t="s">
        <v>1798</v>
      </c>
      <c r="B112" s="80">
        <v>60</v>
      </c>
      <c r="C112" s="80">
        <v>9</v>
      </c>
      <c r="D112" s="80">
        <v>4</v>
      </c>
      <c r="E112" s="80">
        <v>2012</v>
      </c>
      <c r="F112" s="80" t="s">
        <v>88</v>
      </c>
      <c r="G112" s="80" t="s">
        <v>1789</v>
      </c>
      <c r="H112" s="80" t="s">
        <v>1790</v>
      </c>
      <c r="I112" s="177"/>
      <c r="J112" s="81">
        <v>166.91009576314102</v>
      </c>
      <c r="K112" s="81">
        <v>1.5484511228580526</v>
      </c>
      <c r="L112" s="81">
        <v>3.0268255647610429</v>
      </c>
      <c r="M112" s="81">
        <v>20.944345530163194</v>
      </c>
      <c r="N112" s="81">
        <v>27.342741686112824</v>
      </c>
      <c r="O112" s="81">
        <v>26.669964654609085</v>
      </c>
      <c r="P112" s="81">
        <v>17.298704528909262</v>
      </c>
      <c r="Q112" s="81">
        <v>1.5952410456005435</v>
      </c>
      <c r="R112" s="81">
        <v>0</v>
      </c>
      <c r="S112" s="81">
        <v>0.95130728739572568</v>
      </c>
      <c r="T112" s="82"/>
      <c r="U112" s="81">
        <v>22779791</v>
      </c>
      <c r="V112" s="81">
        <v>662</v>
      </c>
      <c r="W112" s="81">
        <v>74</v>
      </c>
      <c r="X112" s="81">
        <v>4087</v>
      </c>
      <c r="Y112" s="81">
        <v>7551</v>
      </c>
      <c r="Z112" s="81">
        <v>13949</v>
      </c>
      <c r="AA112" s="81">
        <v>3476</v>
      </c>
      <c r="AB112" s="81">
        <v>20922</v>
      </c>
      <c r="AC112" s="81">
        <v>0</v>
      </c>
      <c r="AD112" s="81">
        <v>0.95130728739572568</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111.73399999999999</v>
      </c>
      <c r="BJ112" s="81">
        <v>0</v>
      </c>
      <c r="BK112" s="81">
        <v>7.0069999999999997</v>
      </c>
      <c r="BL112" s="81">
        <v>0</v>
      </c>
      <c r="BM112" s="82"/>
      <c r="BN112" s="81">
        <v>0</v>
      </c>
      <c r="BO112" s="81">
        <v>0</v>
      </c>
      <c r="BP112" s="81">
        <v>6</v>
      </c>
      <c r="BQ112" s="81">
        <v>0</v>
      </c>
      <c r="BR112" s="81">
        <v>1</v>
      </c>
      <c r="BS112" s="81">
        <v>0</v>
      </c>
      <c r="BT112"/>
      <c r="BU112" s="80">
        <v>118.741</v>
      </c>
      <c r="BV112" s="80">
        <v>0</v>
      </c>
      <c r="BW112" s="80">
        <v>0</v>
      </c>
      <c r="BX112" s="80">
        <v>0</v>
      </c>
      <c r="BY112" s="80">
        <v>0</v>
      </c>
      <c r="BZ112" s="80">
        <v>0</v>
      </c>
      <c r="CA112" s="80">
        <v>0</v>
      </c>
      <c r="CB112" s="80">
        <v>0</v>
      </c>
      <c r="CC112" s="80">
        <v>0</v>
      </c>
    </row>
    <row r="113" spans="1:81">
      <c r="A113" s="80" t="s">
        <v>1799</v>
      </c>
      <c r="B113" s="80">
        <v>61</v>
      </c>
      <c r="C113" s="80">
        <v>10</v>
      </c>
      <c r="D113" s="80">
        <v>4</v>
      </c>
      <c r="E113" s="80">
        <v>2013</v>
      </c>
      <c r="F113" s="80" t="s">
        <v>89</v>
      </c>
      <c r="G113" s="80" t="s">
        <v>1789</v>
      </c>
      <c r="H113" s="80" t="s">
        <v>1790</v>
      </c>
      <c r="I113" s="177"/>
      <c r="J113" s="81">
        <v>174.55130896541289</v>
      </c>
      <c r="K113" s="81">
        <v>1.3348321508890733</v>
      </c>
      <c r="L113" s="81">
        <v>3.1216340243001555</v>
      </c>
      <c r="M113" s="81">
        <v>20.178181828730921</v>
      </c>
      <c r="N113" s="81">
        <v>27.339137968092256</v>
      </c>
      <c r="O113" s="81">
        <v>25.819271727613444</v>
      </c>
      <c r="P113" s="81">
        <v>17.44381000601286</v>
      </c>
      <c r="Q113" s="81">
        <v>1.6017378008520102</v>
      </c>
      <c r="R113" s="81">
        <v>0</v>
      </c>
      <c r="S113" s="81">
        <v>0.77786623918200004</v>
      </c>
      <c r="T113" s="82"/>
      <c r="U113" s="81">
        <v>22044806</v>
      </c>
      <c r="V113" s="81">
        <v>662</v>
      </c>
      <c r="W113" s="81">
        <v>74</v>
      </c>
      <c r="X113" s="81">
        <v>4087</v>
      </c>
      <c r="Y113" s="81">
        <v>7560</v>
      </c>
      <c r="Z113" s="81">
        <v>14107</v>
      </c>
      <c r="AA113" s="81">
        <v>3492</v>
      </c>
      <c r="AB113" s="81">
        <v>20706</v>
      </c>
      <c r="AC113" s="81">
        <v>0</v>
      </c>
      <c r="AD113" s="81">
        <v>0.77786623918200004</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117.43600000000001</v>
      </c>
      <c r="BJ113" s="81">
        <v>0</v>
      </c>
      <c r="BK113" s="81">
        <v>7.11</v>
      </c>
      <c r="BL113" s="81">
        <v>0</v>
      </c>
      <c r="BM113" s="82"/>
      <c r="BN113" s="81">
        <v>0</v>
      </c>
      <c r="BO113" s="81">
        <v>0</v>
      </c>
      <c r="BP113" s="81">
        <v>5</v>
      </c>
      <c r="BQ113" s="81">
        <v>0</v>
      </c>
      <c r="BR113" s="81">
        <v>1</v>
      </c>
      <c r="BS113" s="81">
        <v>0</v>
      </c>
      <c r="BT113"/>
      <c r="BU113" s="80">
        <v>124.54600000000001</v>
      </c>
      <c r="BV113" s="80">
        <v>0</v>
      </c>
      <c r="BW113" s="80">
        <v>0</v>
      </c>
      <c r="BX113" s="80">
        <v>0</v>
      </c>
      <c r="BY113" s="80">
        <v>0</v>
      </c>
      <c r="BZ113" s="80">
        <v>0</v>
      </c>
      <c r="CA113" s="80">
        <v>0</v>
      </c>
      <c r="CB113" s="80">
        <v>0</v>
      </c>
      <c r="CC113" s="80">
        <v>0</v>
      </c>
    </row>
    <row r="114" spans="1:81">
      <c r="A114" s="80" t="s">
        <v>1800</v>
      </c>
      <c r="B114" s="80">
        <v>62</v>
      </c>
      <c r="C114" s="80">
        <v>11</v>
      </c>
      <c r="D114" s="80">
        <v>4</v>
      </c>
      <c r="E114" s="80">
        <v>2014</v>
      </c>
      <c r="F114" s="80" t="s">
        <v>90</v>
      </c>
      <c r="G114" s="80" t="s">
        <v>1789</v>
      </c>
      <c r="H114" s="80" t="s">
        <v>1790</v>
      </c>
      <c r="I114" s="177"/>
      <c r="J114" s="81">
        <v>147.13978390391136</v>
      </c>
      <c r="K114" s="81">
        <v>1.3272192070671929</v>
      </c>
      <c r="L114" s="81">
        <v>1.6612291873324838</v>
      </c>
      <c r="M114" s="81">
        <v>16.073820224201462</v>
      </c>
      <c r="N114" s="81">
        <v>23.849942573310276</v>
      </c>
      <c r="O114" s="81">
        <v>24.480053295467268</v>
      </c>
      <c r="P114" s="81">
        <v>17.634963642303966</v>
      </c>
      <c r="Q114" s="81">
        <v>1.5127478783729811</v>
      </c>
      <c r="R114" s="81">
        <v>0</v>
      </c>
      <c r="S114" s="81">
        <v>1.3383858382278719</v>
      </c>
      <c r="T114" s="82"/>
      <c r="U114" s="81">
        <v>20650170</v>
      </c>
      <c r="V114" s="81">
        <v>579</v>
      </c>
      <c r="W114" s="81">
        <v>37</v>
      </c>
      <c r="X114" s="81">
        <v>3566</v>
      </c>
      <c r="Y114" s="81">
        <v>7591</v>
      </c>
      <c r="Z114" s="81">
        <v>14087</v>
      </c>
      <c r="AA114" s="81">
        <v>3512</v>
      </c>
      <c r="AB114" s="81">
        <v>20382</v>
      </c>
      <c r="AC114" s="81">
        <v>0</v>
      </c>
      <c r="AD114" s="81">
        <v>1.3383858382278719</v>
      </c>
      <c r="AE114" s="82"/>
      <c r="AF114" s="81">
        <v>163639353.03609976</v>
      </c>
      <c r="AG114" s="81">
        <v>1183065.0231123026</v>
      </c>
      <c r="AH114" s="81">
        <v>422133.95152616431</v>
      </c>
      <c r="AI114" s="81">
        <v>23039158.429348882</v>
      </c>
      <c r="AJ114" s="81">
        <v>33773366.62032</v>
      </c>
      <c r="AK114" s="81">
        <v>0</v>
      </c>
      <c r="AL114" s="81">
        <v>0</v>
      </c>
      <c r="AM114" s="81">
        <v>2798144.0273925322</v>
      </c>
      <c r="AN114" s="81">
        <v>0</v>
      </c>
      <c r="AO114" s="81">
        <v>0</v>
      </c>
      <c r="AP114" s="82"/>
      <c r="AQ114" s="81">
        <v>217</v>
      </c>
      <c r="AR114" s="81">
        <v>61</v>
      </c>
      <c r="AS114" s="81">
        <v>0</v>
      </c>
      <c r="AT114" s="81">
        <v>0</v>
      </c>
      <c r="AU114" s="81">
        <v>0</v>
      </c>
      <c r="AV114" s="81">
        <v>0</v>
      </c>
      <c r="AW114" s="81" t="s">
        <v>564</v>
      </c>
      <c r="AX114" s="82"/>
      <c r="AY114" s="81">
        <v>963.40000000000009</v>
      </c>
      <c r="AZ114" s="81">
        <v>5321.9000000000005</v>
      </c>
      <c r="BA114" s="81">
        <v>0</v>
      </c>
      <c r="BB114" s="81">
        <v>0</v>
      </c>
      <c r="BC114" s="81">
        <v>0</v>
      </c>
      <c r="BD114" s="81">
        <v>0</v>
      </c>
      <c r="BE114" s="81" t="s">
        <v>564</v>
      </c>
      <c r="BF114" s="82"/>
      <c r="BG114" s="81">
        <v>0</v>
      </c>
      <c r="BH114" s="81">
        <v>0</v>
      </c>
      <c r="BI114" s="81">
        <v>116.372</v>
      </c>
      <c r="BJ114" s="81">
        <v>0</v>
      </c>
      <c r="BK114" s="81">
        <v>7.782</v>
      </c>
      <c r="BL114" s="81">
        <v>0</v>
      </c>
      <c r="BM114" s="82"/>
      <c r="BN114" s="81">
        <v>0</v>
      </c>
      <c r="BO114" s="81">
        <v>0</v>
      </c>
      <c r="BP114" s="81">
        <v>5</v>
      </c>
      <c r="BQ114" s="81">
        <v>0</v>
      </c>
      <c r="BR114" s="81">
        <v>1</v>
      </c>
      <c r="BS114" s="81">
        <v>0</v>
      </c>
      <c r="BT114"/>
      <c r="BU114" s="80">
        <v>124.154</v>
      </c>
      <c r="BV114" s="80">
        <v>0</v>
      </c>
      <c r="BW114" s="80">
        <v>0</v>
      </c>
      <c r="BX114" s="80">
        <v>0</v>
      </c>
      <c r="BY114" s="80">
        <v>0</v>
      </c>
      <c r="BZ114" s="80">
        <v>0</v>
      </c>
      <c r="CA114" s="80">
        <v>0</v>
      </c>
      <c r="CB114" s="80">
        <v>0</v>
      </c>
      <c r="CC114" s="80">
        <v>0</v>
      </c>
    </row>
    <row r="115" spans="1:81">
      <c r="A115" s="80" t="s">
        <v>1801</v>
      </c>
      <c r="B115" s="80">
        <v>63</v>
      </c>
      <c r="C115" s="80">
        <v>12</v>
      </c>
      <c r="D115" s="80">
        <v>4</v>
      </c>
      <c r="E115" s="80">
        <v>2015</v>
      </c>
      <c r="F115" s="80" t="s">
        <v>91</v>
      </c>
      <c r="G115" s="80" t="s">
        <v>1789</v>
      </c>
      <c r="H115" s="80" t="s">
        <v>1790</v>
      </c>
      <c r="I115" s="177"/>
      <c r="J115" s="81">
        <v>142.61511233890099</v>
      </c>
      <c r="K115" s="81">
        <v>1.2676642715265127</v>
      </c>
      <c r="L115" s="81">
        <v>1.8315660353519854</v>
      </c>
      <c r="M115" s="81">
        <v>16.843927930760245</v>
      </c>
      <c r="N115" s="81">
        <v>23.723175361414793</v>
      </c>
      <c r="O115" s="81">
        <v>24.144894221324265</v>
      </c>
      <c r="P115" s="81">
        <v>17.382498446050292</v>
      </c>
      <c r="Q115" s="81">
        <v>1.4540944590266311</v>
      </c>
      <c r="R115" s="81">
        <v>0</v>
      </c>
      <c r="S115" s="81">
        <v>0.81061208523799999</v>
      </c>
      <c r="T115" s="82"/>
      <c r="U115" s="81">
        <v>21493923</v>
      </c>
      <c r="V115" s="81">
        <v>579</v>
      </c>
      <c r="W115" s="81">
        <v>37</v>
      </c>
      <c r="X115" s="81">
        <v>3566</v>
      </c>
      <c r="Y115" s="81">
        <v>7623</v>
      </c>
      <c r="Z115" s="81">
        <v>14028</v>
      </c>
      <c r="AA115" s="81">
        <v>3459</v>
      </c>
      <c r="AB115" s="81">
        <v>20013</v>
      </c>
      <c r="AC115" s="81">
        <v>0</v>
      </c>
      <c r="AD115" s="81">
        <v>0.81061208523799999</v>
      </c>
      <c r="AE115" s="82"/>
      <c r="AF115" s="81">
        <v>162770702.96220878</v>
      </c>
      <c r="AG115" s="81">
        <v>1046908.3244476585</v>
      </c>
      <c r="AH115" s="81">
        <v>385780.13657612732</v>
      </c>
      <c r="AI115" s="81">
        <v>25216823.252670474</v>
      </c>
      <c r="AJ115" s="81">
        <v>35211149.731332473</v>
      </c>
      <c r="AK115" s="81">
        <v>0</v>
      </c>
      <c r="AL115" s="81">
        <v>0</v>
      </c>
      <c r="AM115" s="81">
        <v>2742697.6986224717</v>
      </c>
      <c r="AN115" s="81">
        <v>0</v>
      </c>
      <c r="AO115" s="81">
        <v>0</v>
      </c>
      <c r="AP115" s="82"/>
      <c r="AQ115" s="81">
        <v>258</v>
      </c>
      <c r="AR115" s="81">
        <v>107</v>
      </c>
      <c r="AS115" s="81">
        <v>0</v>
      </c>
      <c r="AT115" s="81">
        <v>0</v>
      </c>
      <c r="AU115" s="81">
        <v>0</v>
      </c>
      <c r="AV115" s="81">
        <v>0</v>
      </c>
      <c r="AW115" s="81" t="s">
        <v>564</v>
      </c>
      <c r="AX115" s="82"/>
      <c r="AY115" s="81">
        <v>1146.5</v>
      </c>
      <c r="AZ115" s="81">
        <v>8453.1</v>
      </c>
      <c r="BA115" s="81">
        <v>0</v>
      </c>
      <c r="BB115" s="81">
        <v>0</v>
      </c>
      <c r="BC115" s="81">
        <v>0</v>
      </c>
      <c r="BD115" s="81">
        <v>0</v>
      </c>
      <c r="BE115" s="81" t="s">
        <v>564</v>
      </c>
      <c r="BF115" s="82"/>
      <c r="BG115" s="81">
        <v>0</v>
      </c>
      <c r="BH115" s="81">
        <v>0</v>
      </c>
      <c r="BI115" s="81">
        <v>113.758</v>
      </c>
      <c r="BJ115" s="81">
        <v>0</v>
      </c>
      <c r="BK115" s="81">
        <v>7.5190000000000001</v>
      </c>
      <c r="BL115" s="81">
        <v>0</v>
      </c>
      <c r="BM115" s="82"/>
      <c r="BN115" s="81">
        <v>0</v>
      </c>
      <c r="BO115" s="81">
        <v>0</v>
      </c>
      <c r="BP115" s="81">
        <v>6</v>
      </c>
      <c r="BQ115" s="81">
        <v>0</v>
      </c>
      <c r="BR115" s="81">
        <v>1</v>
      </c>
      <c r="BS115" s="81">
        <v>0</v>
      </c>
      <c r="BT115"/>
      <c r="BU115" s="80">
        <v>121.277</v>
      </c>
      <c r="BV115" s="80">
        <v>0</v>
      </c>
      <c r="BW115" s="80">
        <v>0</v>
      </c>
      <c r="BX115" s="80">
        <v>0</v>
      </c>
      <c r="BY115" s="80">
        <v>0</v>
      </c>
      <c r="BZ115" s="80">
        <v>0</v>
      </c>
      <c r="CA115" s="80">
        <v>0</v>
      </c>
      <c r="CB115" s="80">
        <v>0</v>
      </c>
      <c r="CC115" s="80">
        <v>0</v>
      </c>
    </row>
    <row r="116" spans="1:81">
      <c r="A116" s="80" t="s">
        <v>1802</v>
      </c>
      <c r="B116" s="80">
        <v>64</v>
      </c>
      <c r="C116" s="80">
        <v>13</v>
      </c>
      <c r="D116" s="80">
        <v>4</v>
      </c>
      <c r="E116" s="80">
        <v>2016</v>
      </c>
      <c r="F116" s="80" t="s">
        <v>92</v>
      </c>
      <c r="G116" s="80" t="s">
        <v>1789</v>
      </c>
      <c r="H116" s="80" t="s">
        <v>1790</v>
      </c>
      <c r="I116" s="177"/>
      <c r="J116" s="81">
        <v>85.768792593970161</v>
      </c>
      <c r="K116" s="81">
        <v>1.2661307431111755</v>
      </c>
      <c r="L116" s="81">
        <v>2.1459919580469657</v>
      </c>
      <c r="M116" s="81">
        <v>14.74121078810713</v>
      </c>
      <c r="N116" s="81">
        <v>21.008925360917942</v>
      </c>
      <c r="O116" s="81">
        <v>23.861893733491232</v>
      </c>
      <c r="P116" s="81">
        <v>16.942363384069726</v>
      </c>
      <c r="Q116" s="81">
        <v>1.3946293899240385</v>
      </c>
      <c r="R116" s="81">
        <v>0</v>
      </c>
      <c r="S116" s="81">
        <v>0.79708370747877499</v>
      </c>
      <c r="T116" s="82"/>
      <c r="U116" s="81">
        <v>13514184</v>
      </c>
      <c r="V116" s="81">
        <v>579</v>
      </c>
      <c r="W116" s="81">
        <v>37</v>
      </c>
      <c r="X116" s="81">
        <v>3566</v>
      </c>
      <c r="Y116" s="81">
        <v>7675</v>
      </c>
      <c r="Z116" s="81">
        <v>14034</v>
      </c>
      <c r="AA116" s="81">
        <v>3487</v>
      </c>
      <c r="AB116" s="81">
        <v>19745</v>
      </c>
      <c r="AC116" s="81">
        <v>0</v>
      </c>
      <c r="AD116" s="81">
        <v>0.79708370747877499</v>
      </c>
      <c r="AE116" s="82"/>
      <c r="AF116" s="81">
        <v>99749308.616216972</v>
      </c>
      <c r="AG116" s="81">
        <v>1006428.210230559</v>
      </c>
      <c r="AH116" s="81">
        <v>335895.48062774062</v>
      </c>
      <c r="AI116" s="81">
        <v>23553629.958545681</v>
      </c>
      <c r="AJ116" s="81">
        <v>30196644.638791401</v>
      </c>
      <c r="AK116" s="81">
        <v>0</v>
      </c>
      <c r="AL116" s="81">
        <v>0</v>
      </c>
      <c r="AM116" s="81">
        <v>2708071.6955743958</v>
      </c>
      <c r="AN116" s="81">
        <v>0</v>
      </c>
      <c r="AO116" s="81">
        <v>0</v>
      </c>
      <c r="AP116" s="82"/>
      <c r="AQ116" s="81">
        <v>303</v>
      </c>
      <c r="AR116" s="81">
        <v>143</v>
      </c>
      <c r="AS116" s="81">
        <v>0</v>
      </c>
      <c r="AT116" s="81">
        <v>0</v>
      </c>
      <c r="AU116" s="81">
        <v>0</v>
      </c>
      <c r="AV116" s="81">
        <v>0</v>
      </c>
      <c r="AW116" s="81" t="s">
        <v>564</v>
      </c>
      <c r="AX116" s="82"/>
      <c r="AY116" s="81">
        <v>1378.5</v>
      </c>
      <c r="AZ116" s="81">
        <v>15730.7</v>
      </c>
      <c r="BA116" s="81">
        <v>0</v>
      </c>
      <c r="BB116" s="81">
        <v>0</v>
      </c>
      <c r="BC116" s="81">
        <v>0</v>
      </c>
      <c r="BD116" s="81">
        <v>0</v>
      </c>
      <c r="BE116" s="81" t="s">
        <v>564</v>
      </c>
      <c r="BF116" s="82"/>
      <c r="BG116" s="81">
        <v>0</v>
      </c>
      <c r="BH116" s="81">
        <v>0</v>
      </c>
      <c r="BI116" s="81">
        <v>95.781999999999996</v>
      </c>
      <c r="BJ116" s="81">
        <v>0</v>
      </c>
      <c r="BK116" s="81">
        <v>6.6429999999999998</v>
      </c>
      <c r="BL116" s="81">
        <v>0</v>
      </c>
      <c r="BM116" s="82"/>
      <c r="BN116" s="81">
        <v>0</v>
      </c>
      <c r="BO116" s="81">
        <v>0</v>
      </c>
      <c r="BP116" s="81">
        <v>6</v>
      </c>
      <c r="BQ116" s="81">
        <v>0</v>
      </c>
      <c r="BR116" s="81">
        <v>1</v>
      </c>
      <c r="BS116" s="81">
        <v>0</v>
      </c>
      <c r="BT116"/>
      <c r="BU116" s="80">
        <v>102.425</v>
      </c>
      <c r="BV116" s="80">
        <v>0</v>
      </c>
      <c r="BW116" s="80">
        <v>0</v>
      </c>
      <c r="BX116" s="80">
        <v>0</v>
      </c>
      <c r="BY116" s="80">
        <v>0</v>
      </c>
      <c r="BZ116" s="80">
        <v>0</v>
      </c>
      <c r="CA116" s="80">
        <v>0</v>
      </c>
      <c r="CB116" s="80">
        <v>0</v>
      </c>
      <c r="CC116" s="80">
        <v>0</v>
      </c>
    </row>
    <row r="117" spans="1:81">
      <c r="A117" s="80" t="s">
        <v>1803</v>
      </c>
      <c r="B117" s="80">
        <v>65</v>
      </c>
      <c r="C117" s="80">
        <v>14</v>
      </c>
      <c r="D117" s="80">
        <v>4</v>
      </c>
      <c r="E117" s="80">
        <v>2017</v>
      </c>
      <c r="F117" s="80" t="s">
        <v>71</v>
      </c>
      <c r="G117" s="80" t="s">
        <v>1789</v>
      </c>
      <c r="H117" s="80" t="s">
        <v>1790</v>
      </c>
      <c r="I117" s="177"/>
      <c r="J117" s="81">
        <v>70.313077318921145</v>
      </c>
      <c r="K117" s="81">
        <v>1.3188738668422488</v>
      </c>
      <c r="L117" s="81">
        <v>1.8774500041764204</v>
      </c>
      <c r="M117" s="81">
        <v>14.218544660318523</v>
      </c>
      <c r="N117" s="81">
        <v>22.774179021245235</v>
      </c>
      <c r="O117" s="81">
        <v>23.393914775920525</v>
      </c>
      <c r="P117" s="81">
        <v>16.810899843602996</v>
      </c>
      <c r="Q117" s="81">
        <v>1.3264670958258984</v>
      </c>
      <c r="R117" s="81">
        <v>0</v>
      </c>
      <c r="S117" s="81">
        <v>0.87164831985455993</v>
      </c>
      <c r="T117" s="82"/>
      <c r="U117" s="81">
        <v>12042550</v>
      </c>
      <c r="V117" s="81">
        <v>579</v>
      </c>
      <c r="W117" s="81">
        <v>37</v>
      </c>
      <c r="X117" s="81">
        <v>3566</v>
      </c>
      <c r="Y117" s="81">
        <v>7689</v>
      </c>
      <c r="Z117" s="81">
        <v>13987</v>
      </c>
      <c r="AA117" s="81">
        <v>3482</v>
      </c>
      <c r="AB117" s="81">
        <v>19421</v>
      </c>
      <c r="AC117" s="81">
        <v>0</v>
      </c>
      <c r="AD117" s="81">
        <v>0.87164831985455993</v>
      </c>
      <c r="AE117" s="82"/>
      <c r="AF117" s="81">
        <v>83774599.794758335</v>
      </c>
      <c r="AG117" s="81">
        <v>1044278.7003365119</v>
      </c>
      <c r="AH117" s="81">
        <v>401475.701676025</v>
      </c>
      <c r="AI117" s="81">
        <v>23608637.984849989</v>
      </c>
      <c r="AJ117" s="81">
        <v>33433293.176859789</v>
      </c>
      <c r="AK117" s="81">
        <v>0</v>
      </c>
      <c r="AL117" s="81">
        <v>0</v>
      </c>
      <c r="AM117" s="81">
        <v>2667802.218729008</v>
      </c>
      <c r="AN117" s="81">
        <v>0</v>
      </c>
      <c r="AO117" s="81">
        <v>0</v>
      </c>
      <c r="AP117" s="82"/>
      <c r="AQ117" s="81">
        <v>332</v>
      </c>
      <c r="AR117" s="81">
        <v>178</v>
      </c>
      <c r="AS117" s="81">
        <v>0</v>
      </c>
      <c r="AT117" s="81">
        <v>0</v>
      </c>
      <c r="AU117" s="81">
        <v>0</v>
      </c>
      <c r="AV117" s="81">
        <v>0</v>
      </c>
      <c r="AW117" s="81" t="s">
        <v>564</v>
      </c>
      <c r="AX117" s="82"/>
      <c r="AY117" s="81">
        <v>1531.4</v>
      </c>
      <c r="AZ117" s="81">
        <v>19238.3</v>
      </c>
      <c r="BA117" s="81">
        <v>0</v>
      </c>
      <c r="BB117" s="81">
        <v>0</v>
      </c>
      <c r="BC117" s="81">
        <v>0</v>
      </c>
      <c r="BD117" s="81">
        <v>0</v>
      </c>
      <c r="BE117" s="81" t="s">
        <v>564</v>
      </c>
      <c r="BF117" s="82"/>
      <c r="BG117" s="81">
        <v>0</v>
      </c>
      <c r="BH117" s="81">
        <v>0</v>
      </c>
      <c r="BI117" s="81">
        <v>108.694</v>
      </c>
      <c r="BJ117" s="81">
        <v>0</v>
      </c>
      <c r="BK117" s="81">
        <v>5.633</v>
      </c>
      <c r="BL117" s="81">
        <v>0</v>
      </c>
      <c r="BM117" s="82"/>
      <c r="BN117" s="81">
        <v>0</v>
      </c>
      <c r="BO117" s="81">
        <v>0</v>
      </c>
      <c r="BP117" s="81">
        <v>6</v>
      </c>
      <c r="BQ117" s="81">
        <v>0</v>
      </c>
      <c r="BR117" s="81">
        <v>1</v>
      </c>
      <c r="BS117" s="81">
        <v>0</v>
      </c>
      <c r="BT117"/>
      <c r="BU117" s="80">
        <v>114.327</v>
      </c>
      <c r="BV117" s="80">
        <v>0</v>
      </c>
      <c r="BW117" s="80">
        <v>0</v>
      </c>
      <c r="BX117" s="80">
        <v>0</v>
      </c>
      <c r="BY117" s="80">
        <v>0</v>
      </c>
      <c r="BZ117" s="80">
        <v>0</v>
      </c>
      <c r="CA117" s="80">
        <v>0</v>
      </c>
      <c r="CB117" s="80">
        <v>0</v>
      </c>
      <c r="CC117" s="80">
        <v>0</v>
      </c>
    </row>
    <row r="118" spans="1:81">
      <c r="A118" s="80" t="s">
        <v>1804</v>
      </c>
      <c r="B118" s="80">
        <v>66</v>
      </c>
      <c r="C118" s="80">
        <v>15</v>
      </c>
      <c r="D118" s="80">
        <v>4</v>
      </c>
      <c r="E118" s="80">
        <v>2018</v>
      </c>
      <c r="F118" s="80" t="s">
        <v>93</v>
      </c>
      <c r="G118" s="80" t="s">
        <v>1789</v>
      </c>
      <c r="H118" s="80" t="s">
        <v>1790</v>
      </c>
      <c r="I118" s="177"/>
      <c r="J118" s="81">
        <v>74.320531637381393</v>
      </c>
      <c r="K118" s="81">
        <v>1.2400763501889911</v>
      </c>
      <c r="L118" s="81">
        <v>1.7588271335412895</v>
      </c>
      <c r="M118" s="81">
        <v>14.057501292918145</v>
      </c>
      <c r="N118" s="81">
        <v>21.567875945608289</v>
      </c>
      <c r="O118" s="81">
        <v>22.82474541792746</v>
      </c>
      <c r="P118" s="81">
        <v>16.52884291233509</v>
      </c>
      <c r="Q118" s="81">
        <v>1.2148594937589934</v>
      </c>
      <c r="R118" s="81">
        <v>0</v>
      </c>
      <c r="S118" s="81">
        <v>1.11360527962582</v>
      </c>
      <c r="T118" s="82"/>
      <c r="U118" s="81">
        <v>13543132</v>
      </c>
      <c r="V118" s="81">
        <v>579</v>
      </c>
      <c r="W118" s="81">
        <v>37</v>
      </c>
      <c r="X118" s="81">
        <v>3566</v>
      </c>
      <c r="Y118" s="81">
        <v>7728</v>
      </c>
      <c r="Z118" s="81">
        <v>13908</v>
      </c>
      <c r="AA118" s="81">
        <v>3458</v>
      </c>
      <c r="AB118" s="81">
        <v>19168</v>
      </c>
      <c r="AC118" s="81">
        <v>0</v>
      </c>
      <c r="AD118" s="81">
        <v>1.11360527962582</v>
      </c>
      <c r="AE118" s="82"/>
      <c r="AF118" s="81">
        <v>90147636.38077651</v>
      </c>
      <c r="AG118" s="81">
        <v>943045.93249326479</v>
      </c>
      <c r="AH118" s="81">
        <v>383178.96288296278</v>
      </c>
      <c r="AI118" s="81">
        <v>23006072.020670619</v>
      </c>
      <c r="AJ118" s="81">
        <v>33255546.045471828</v>
      </c>
      <c r="AK118" s="81">
        <v>0</v>
      </c>
      <c r="AL118" s="81">
        <v>0</v>
      </c>
      <c r="AM118" s="81">
        <v>2638496.490120885</v>
      </c>
      <c r="AN118" s="81">
        <v>0</v>
      </c>
      <c r="AO118" s="81">
        <v>0</v>
      </c>
      <c r="AP118" s="82"/>
      <c r="AQ118" s="81">
        <v>362</v>
      </c>
      <c r="AR118" s="81">
        <v>196</v>
      </c>
      <c r="AS118" s="81">
        <v>0</v>
      </c>
      <c r="AT118" s="81">
        <v>0</v>
      </c>
      <c r="AU118" s="81">
        <v>0</v>
      </c>
      <c r="AV118" s="81">
        <v>0</v>
      </c>
      <c r="AW118" s="81" t="s">
        <v>564</v>
      </c>
      <c r="AX118" s="82"/>
      <c r="AY118" s="81">
        <v>1688</v>
      </c>
      <c r="AZ118" s="81">
        <v>20480.099999999999</v>
      </c>
      <c r="BA118" s="81">
        <v>0</v>
      </c>
      <c r="BB118" s="81">
        <v>0</v>
      </c>
      <c r="BC118" s="81">
        <v>0</v>
      </c>
      <c r="BD118" s="81">
        <v>0</v>
      </c>
      <c r="BE118" s="81" t="s">
        <v>564</v>
      </c>
      <c r="BF118" s="82"/>
      <c r="BG118" s="81">
        <v>0</v>
      </c>
      <c r="BH118" s="81">
        <v>0</v>
      </c>
      <c r="BI118" s="81">
        <v>105.63800000000001</v>
      </c>
      <c r="BJ118" s="81">
        <v>0</v>
      </c>
      <c r="BK118" s="81">
        <v>6.9480000000000004</v>
      </c>
      <c r="BL118" s="81">
        <v>0</v>
      </c>
      <c r="BM118" s="82"/>
      <c r="BN118" s="81">
        <v>0</v>
      </c>
      <c r="BO118" s="81">
        <v>0</v>
      </c>
      <c r="BP118" s="81">
        <v>6</v>
      </c>
      <c r="BQ118" s="81">
        <v>0</v>
      </c>
      <c r="BR118" s="81">
        <v>1</v>
      </c>
      <c r="BS118" s="81">
        <v>0</v>
      </c>
      <c r="BT118"/>
      <c r="BU118" s="80">
        <v>112.586</v>
      </c>
      <c r="BV118" s="80">
        <v>0</v>
      </c>
      <c r="BW118" s="80">
        <v>0</v>
      </c>
      <c r="BX118" s="80">
        <v>0</v>
      </c>
      <c r="BY118" s="80">
        <v>0</v>
      </c>
      <c r="BZ118" s="80">
        <v>0</v>
      </c>
      <c r="CA118" s="80">
        <v>0</v>
      </c>
      <c r="CB118" s="80">
        <v>0</v>
      </c>
      <c r="CC118" s="80">
        <v>0</v>
      </c>
    </row>
    <row r="119" spans="1:81">
      <c r="A119" s="80" t="s">
        <v>1805</v>
      </c>
      <c r="B119" s="80">
        <v>67</v>
      </c>
      <c r="C119" s="80">
        <v>16</v>
      </c>
      <c r="D119" s="80">
        <v>4</v>
      </c>
      <c r="E119" s="80">
        <v>2019</v>
      </c>
      <c r="F119" s="80" t="s">
        <v>73</v>
      </c>
      <c r="G119" s="80" t="s">
        <v>1789</v>
      </c>
      <c r="H119" s="80" t="s">
        <v>1790</v>
      </c>
      <c r="I119" s="177"/>
      <c r="J119" s="81">
        <v>72.286043834269549</v>
      </c>
      <c r="K119" s="81">
        <v>1.0947844231753818</v>
      </c>
      <c r="L119" s="81">
        <v>1.7736330438655568</v>
      </c>
      <c r="M119" s="81">
        <v>13.310387535645269</v>
      </c>
      <c r="N119" s="81">
        <v>18.846677540673468</v>
      </c>
      <c r="O119" s="81">
        <v>22.147735445708499</v>
      </c>
      <c r="P119" s="81">
        <v>16.648669132073277</v>
      </c>
      <c r="Q119" s="81">
        <v>1.1675303053013779</v>
      </c>
      <c r="R119" s="81">
        <v>0</v>
      </c>
      <c r="S119" s="81">
        <v>0.84034926546549993</v>
      </c>
      <c r="T119" s="82"/>
      <c r="U119" s="81">
        <v>13766680</v>
      </c>
      <c r="V119" s="81">
        <v>579</v>
      </c>
      <c r="W119" s="81">
        <v>37</v>
      </c>
      <c r="X119" s="81">
        <v>3566</v>
      </c>
      <c r="Y119" s="81">
        <v>7768</v>
      </c>
      <c r="Z119" s="81">
        <v>13866</v>
      </c>
      <c r="AA119" s="81">
        <v>3457</v>
      </c>
      <c r="AB119" s="81">
        <v>18920</v>
      </c>
      <c r="AC119" s="81">
        <v>0</v>
      </c>
      <c r="AD119" s="81">
        <v>0.84034926546549993</v>
      </c>
      <c r="AE119" s="82"/>
      <c r="AF119" s="81">
        <v>89632573.253721684</v>
      </c>
      <c r="AG119" s="81">
        <v>880645.59251424682</v>
      </c>
      <c r="AH119" s="81">
        <v>406289.13265654311</v>
      </c>
      <c r="AI119" s="81">
        <v>22691934.127800461</v>
      </c>
      <c r="AJ119" s="81">
        <v>29192248.142085746</v>
      </c>
      <c r="AK119" s="81">
        <v>0</v>
      </c>
      <c r="AL119" s="81">
        <v>0</v>
      </c>
      <c r="AM119" s="81">
        <v>2576761.5703162565</v>
      </c>
      <c r="AN119" s="81">
        <v>0</v>
      </c>
      <c r="AO119" s="81">
        <v>0</v>
      </c>
      <c r="AP119" s="82"/>
      <c r="AQ119" s="81">
        <v>388</v>
      </c>
      <c r="AR119" s="81">
        <v>226</v>
      </c>
      <c r="AS119" s="81">
        <v>0</v>
      </c>
      <c r="AT119" s="81">
        <v>0</v>
      </c>
      <c r="AU119" s="81">
        <v>0</v>
      </c>
      <c r="AV119" s="81">
        <v>0</v>
      </c>
      <c r="AW119" s="81" t="s">
        <v>564</v>
      </c>
      <c r="AX119" s="82"/>
      <c r="AY119" s="81">
        <v>1811.5</v>
      </c>
      <c r="AZ119" s="81">
        <v>27452.9</v>
      </c>
      <c r="BA119" s="81">
        <v>0</v>
      </c>
      <c r="BB119" s="81">
        <v>0</v>
      </c>
      <c r="BC119" s="81">
        <v>0</v>
      </c>
      <c r="BD119" s="81">
        <v>0</v>
      </c>
      <c r="BE119" s="81" t="s">
        <v>564</v>
      </c>
      <c r="BF119" s="82"/>
      <c r="BG119" s="81">
        <v>0</v>
      </c>
      <c r="BH119" s="81">
        <v>0</v>
      </c>
      <c r="BI119" s="81">
        <v>99.974999999999994</v>
      </c>
      <c r="BJ119" s="81">
        <v>0</v>
      </c>
      <c r="BK119" s="81">
        <v>6.8959999999999999</v>
      </c>
      <c r="BL119" s="81">
        <v>0</v>
      </c>
      <c r="BM119" s="82"/>
      <c r="BN119" s="81">
        <v>0</v>
      </c>
      <c r="BO119" s="81">
        <v>0</v>
      </c>
      <c r="BP119" s="81">
        <v>6</v>
      </c>
      <c r="BQ119" s="81">
        <v>0</v>
      </c>
      <c r="BR119" s="81">
        <v>1</v>
      </c>
      <c r="BS119" s="81">
        <v>0</v>
      </c>
      <c r="BT119"/>
      <c r="BU119" s="80">
        <v>106.871</v>
      </c>
      <c r="BV119" s="80">
        <v>0</v>
      </c>
      <c r="BW119" s="80">
        <v>0</v>
      </c>
      <c r="BX119" s="80">
        <v>0</v>
      </c>
      <c r="BY119" s="80">
        <v>0</v>
      </c>
      <c r="BZ119" s="80">
        <v>0</v>
      </c>
      <c r="CA119" s="80">
        <v>0</v>
      </c>
      <c r="CB119" s="80">
        <v>0</v>
      </c>
      <c r="CC119" s="80">
        <v>0</v>
      </c>
    </row>
    <row r="120" spans="1:81">
      <c r="A120" s="80" t="s">
        <v>1806</v>
      </c>
      <c r="B120" s="80">
        <v>68</v>
      </c>
      <c r="C120" s="80">
        <v>17</v>
      </c>
      <c r="D120" s="80">
        <v>4</v>
      </c>
      <c r="E120" s="80">
        <v>2020</v>
      </c>
      <c r="F120" s="80" t="s">
        <v>218</v>
      </c>
      <c r="G120" s="80" t="s">
        <v>1789</v>
      </c>
      <c r="H120" s="80" t="s">
        <v>1790</v>
      </c>
      <c r="I120" s="177"/>
      <c r="J120" s="81">
        <v>70.983463081248743</v>
      </c>
      <c r="K120" s="81">
        <v>0.98577985807177715</v>
      </c>
      <c r="L120" s="81">
        <v>2.9632575228700464</v>
      </c>
      <c r="M120" s="81">
        <v>16.341357416878619</v>
      </c>
      <c r="N120" s="81">
        <v>19.719802135496177</v>
      </c>
      <c r="O120" s="81">
        <v>19.215626614682222</v>
      </c>
      <c r="P120" s="81">
        <v>15.700219708546291</v>
      </c>
      <c r="Q120" s="81">
        <v>1.0998989928077025</v>
      </c>
      <c r="R120" s="81">
        <v>0</v>
      </c>
      <c r="S120" s="81">
        <v>0.83692188040115179</v>
      </c>
      <c r="T120" s="82"/>
      <c r="U120" s="81">
        <v>12708230</v>
      </c>
      <c r="V120" s="81">
        <v>476</v>
      </c>
      <c r="W120" s="81">
        <v>63</v>
      </c>
      <c r="X120" s="81">
        <v>4832</v>
      </c>
      <c r="Y120" s="81">
        <v>7805</v>
      </c>
      <c r="Z120" s="81">
        <v>13731</v>
      </c>
      <c r="AA120" s="81">
        <v>3542</v>
      </c>
      <c r="AB120" s="81">
        <v>18654</v>
      </c>
      <c r="AC120" s="81">
        <v>0</v>
      </c>
      <c r="AD120" s="81">
        <v>0.83692188040115179</v>
      </c>
      <c r="AE120" s="82"/>
      <c r="AF120" s="81">
        <v>89065180.977530718</v>
      </c>
      <c r="AG120" s="81">
        <v>751835.66916437261</v>
      </c>
      <c r="AH120" s="81">
        <v>698820.45977011358</v>
      </c>
      <c r="AI120" s="81">
        <v>27900961.545477021</v>
      </c>
      <c r="AJ120" s="81">
        <v>31656319.60165073</v>
      </c>
      <c r="AK120" s="81"/>
      <c r="AL120" s="81"/>
      <c r="AM120" s="81">
        <v>2434554.2502626283</v>
      </c>
      <c r="AN120" s="81"/>
      <c r="AO120" s="81"/>
      <c r="AP120" s="82"/>
      <c r="AQ120" s="81">
        <v>424</v>
      </c>
      <c r="AR120" s="81">
        <v>252</v>
      </c>
      <c r="AS120" s="81">
        <v>0</v>
      </c>
      <c r="AT120" s="81">
        <v>0</v>
      </c>
      <c r="AU120" s="81">
        <v>0</v>
      </c>
      <c r="AV120" s="81">
        <v>0</v>
      </c>
      <c r="AW120" s="81">
        <v>0</v>
      </c>
      <c r="AX120" s="82"/>
      <c r="AY120" s="81">
        <v>1984.700000000001</v>
      </c>
      <c r="AZ120" s="81">
        <v>29687.69999999999</v>
      </c>
      <c r="BA120" s="81">
        <v>0</v>
      </c>
      <c r="BB120" s="81">
        <v>0</v>
      </c>
      <c r="BC120" s="81">
        <v>0</v>
      </c>
      <c r="BD120" s="81">
        <v>0</v>
      </c>
      <c r="BE120" s="81">
        <v>0</v>
      </c>
      <c r="BF120" s="82"/>
      <c r="BG120" s="81">
        <v>0</v>
      </c>
      <c r="BH120" s="81">
        <v>0</v>
      </c>
      <c r="BI120" s="81">
        <v>87.953999999999994</v>
      </c>
      <c r="BJ120" s="81">
        <v>0</v>
      </c>
      <c r="BK120" s="81">
        <v>5.1100000000000003</v>
      </c>
      <c r="BL120" s="81">
        <v>0</v>
      </c>
      <c r="BM120" s="82"/>
      <c r="BN120" s="81">
        <v>0</v>
      </c>
      <c r="BO120" s="81">
        <v>0</v>
      </c>
      <c r="BP120" s="81">
        <v>6</v>
      </c>
      <c r="BQ120" s="81">
        <v>0</v>
      </c>
      <c r="BR120" s="81">
        <v>1</v>
      </c>
      <c r="BS120" s="81">
        <v>0</v>
      </c>
      <c r="BT120"/>
      <c r="BU120" s="80">
        <v>93.063999999999993</v>
      </c>
      <c r="BV120" s="80">
        <v>0</v>
      </c>
      <c r="BW120" s="80">
        <v>0</v>
      </c>
      <c r="BX120" s="80">
        <v>0</v>
      </c>
      <c r="BY120" s="80">
        <v>0</v>
      </c>
      <c r="BZ120" s="80">
        <v>0</v>
      </c>
      <c r="CA120" s="80">
        <v>0</v>
      </c>
      <c r="CB120" s="80">
        <v>0</v>
      </c>
      <c r="CC120" s="80">
        <v>0</v>
      </c>
    </row>
    <row r="121" spans="1:81">
      <c r="A121" s="80" t="s">
        <v>1807</v>
      </c>
      <c r="B121" s="80">
        <v>68</v>
      </c>
      <c r="C121" s="80">
        <v>18</v>
      </c>
      <c r="D121" s="80">
        <v>4</v>
      </c>
      <c r="E121" s="80">
        <v>2021</v>
      </c>
      <c r="F121" s="80" t="s">
        <v>75</v>
      </c>
      <c r="G121" s="174" t="s">
        <v>1789</v>
      </c>
      <c r="H121" s="80" t="s">
        <v>1790</v>
      </c>
      <c r="I121" s="177"/>
      <c r="J121" s="81">
        <v>59.127566038063939</v>
      </c>
      <c r="K121" s="81">
        <v>1.097607738758823</v>
      </c>
      <c r="L121" s="81">
        <v>2.7245350045344452</v>
      </c>
      <c r="M121" s="81">
        <v>18.424350402281458</v>
      </c>
      <c r="N121" s="81">
        <v>18.514228544810575</v>
      </c>
      <c r="O121" s="81">
        <v>18.468659364956331</v>
      </c>
      <c r="P121" s="81">
        <v>16.208510957409676</v>
      </c>
      <c r="Q121" s="81">
        <v>1.0973455875206475</v>
      </c>
      <c r="R121" s="81">
        <v>0</v>
      </c>
      <c r="S121" s="81">
        <v>0.99550193997832215</v>
      </c>
      <c r="T121" s="82"/>
      <c r="U121" s="81">
        <v>12229152</v>
      </c>
      <c r="V121" s="81">
        <v>476</v>
      </c>
      <c r="W121" s="81">
        <v>63</v>
      </c>
      <c r="X121" s="81">
        <v>4832</v>
      </c>
      <c r="Y121" s="81">
        <v>7840</v>
      </c>
      <c r="Z121" s="81">
        <v>13589</v>
      </c>
      <c r="AA121" s="81">
        <v>3566</v>
      </c>
      <c r="AB121" s="81">
        <v>18390</v>
      </c>
      <c r="AC121" s="81">
        <v>0</v>
      </c>
      <c r="AD121" s="81">
        <v>0.99550193997832215</v>
      </c>
      <c r="AE121" s="82"/>
      <c r="AF121" s="81">
        <v>74724292.26433371</v>
      </c>
      <c r="AG121" s="81">
        <v>846274.93973411724</v>
      </c>
      <c r="AH121" s="81">
        <v>615362.34799804178</v>
      </c>
      <c r="AI121" s="81">
        <v>31082025.509866491</v>
      </c>
      <c r="AJ121" s="81">
        <v>27693653.477265354</v>
      </c>
      <c r="AK121" s="81">
        <v>0</v>
      </c>
      <c r="AL121" s="81">
        <v>0</v>
      </c>
      <c r="AM121" s="81">
        <v>2413942.8967854958</v>
      </c>
      <c r="AN121" s="81">
        <v>0</v>
      </c>
      <c r="AO121" s="81">
        <v>0</v>
      </c>
      <c r="AP121" s="82"/>
      <c r="AQ121" s="81">
        <v>456</v>
      </c>
      <c r="AR121" s="81">
        <v>293</v>
      </c>
      <c r="AS121" s="81">
        <v>0</v>
      </c>
      <c r="AT121" s="81">
        <v>0</v>
      </c>
      <c r="AU121" s="81">
        <v>0</v>
      </c>
      <c r="AV121" s="81">
        <v>0</v>
      </c>
      <c r="AW121" s="81"/>
      <c r="AX121" s="82"/>
      <c r="AY121" s="81">
        <v>2162.7000000000012</v>
      </c>
      <c r="AZ121" s="81">
        <v>36067.300000000003</v>
      </c>
      <c r="BA121" s="81">
        <v>0</v>
      </c>
      <c r="BB121" s="81">
        <v>0</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1808</v>
      </c>
      <c r="B122" s="80">
        <v>68</v>
      </c>
      <c r="C122" s="80">
        <v>19</v>
      </c>
      <c r="D122" s="80">
        <v>4</v>
      </c>
      <c r="E122" s="80">
        <v>2022</v>
      </c>
      <c r="F122" s="80" t="s">
        <v>568</v>
      </c>
      <c r="G122" s="174" t="s">
        <v>1789</v>
      </c>
      <c r="H122" s="80" t="s">
        <v>1790</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495</v>
      </c>
      <c r="AR122" s="81">
        <v>308</v>
      </c>
      <c r="AS122" s="81">
        <v>0</v>
      </c>
      <c r="AT122" s="81">
        <v>0</v>
      </c>
      <c r="AU122" s="81">
        <v>0</v>
      </c>
      <c r="AV122" s="81">
        <v>0</v>
      </c>
      <c r="AW122" s="81"/>
      <c r="AX122" s="82"/>
      <c r="AY122" s="81">
        <v>2413.4000000000024</v>
      </c>
      <c r="AZ122" s="81">
        <v>39384.199999999997</v>
      </c>
      <c r="BA122" s="81">
        <v>0</v>
      </c>
      <c r="BB122" s="81">
        <v>0</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1809</v>
      </c>
      <c r="B123" s="80">
        <v>392</v>
      </c>
      <c r="C123" s="80">
        <v>1</v>
      </c>
      <c r="D123" s="80">
        <v>24</v>
      </c>
      <c r="E123" s="80">
        <v>1990</v>
      </c>
      <c r="F123" s="80" t="s">
        <v>562</v>
      </c>
      <c r="G123" s="80" t="s">
        <v>1810</v>
      </c>
      <c r="H123" s="80" t="s">
        <v>1811</v>
      </c>
      <c r="I123" s="177"/>
      <c r="J123" s="81">
        <v>30.844121469512178</v>
      </c>
      <c r="K123" s="81">
        <v>3.6767740132584157</v>
      </c>
      <c r="L123" s="81">
        <v>39.459846808180558</v>
      </c>
      <c r="M123" s="81">
        <v>16.573340482990876</v>
      </c>
      <c r="N123" s="81">
        <v>21.358514130152642</v>
      </c>
      <c r="O123" s="81">
        <v>18.849451931372855</v>
      </c>
      <c r="P123" s="81">
        <v>38.260195896744492</v>
      </c>
      <c r="Q123" s="81">
        <v>1.6521928676019371</v>
      </c>
      <c r="R123" s="81">
        <v>0</v>
      </c>
      <c r="S123" s="81">
        <v>1.5037566313487727</v>
      </c>
      <c r="T123" s="82"/>
      <c r="U123" s="81">
        <v>1065831</v>
      </c>
      <c r="V123" s="81">
        <v>1247</v>
      </c>
      <c r="W123" s="81">
        <v>429</v>
      </c>
      <c r="X123" s="81">
        <v>6426</v>
      </c>
      <c r="Y123" s="81">
        <v>9215</v>
      </c>
      <c r="Z123" s="81">
        <v>7753</v>
      </c>
      <c r="AA123" s="81">
        <v>9290</v>
      </c>
      <c r="AB123" s="81">
        <v>26826</v>
      </c>
      <c r="AC123" s="81">
        <v>0</v>
      </c>
      <c r="AD123" s="81">
        <v>1.5037566313487727</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1812</v>
      </c>
      <c r="B124" s="80">
        <v>393</v>
      </c>
      <c r="C124" s="80">
        <v>2</v>
      </c>
      <c r="D124" s="80">
        <v>24</v>
      </c>
      <c r="E124" s="80">
        <v>2005</v>
      </c>
      <c r="F124" s="80" t="s">
        <v>565</v>
      </c>
      <c r="G124" s="80" t="s">
        <v>1810</v>
      </c>
      <c r="H124" s="80" t="s">
        <v>1811</v>
      </c>
      <c r="I124" s="177"/>
      <c r="J124" s="81">
        <v>25.55947342414138</v>
      </c>
      <c r="K124" s="81">
        <v>2.178099183602646</v>
      </c>
      <c r="L124" s="81">
        <v>51.668781476081946</v>
      </c>
      <c r="M124" s="81">
        <v>24.109405241459314</v>
      </c>
      <c r="N124" s="81">
        <v>26.264083096298251</v>
      </c>
      <c r="O124" s="81">
        <v>25.730826564409821</v>
      </c>
      <c r="P124" s="81">
        <v>40.083476822540774</v>
      </c>
      <c r="Q124" s="81">
        <v>1.417666902027866</v>
      </c>
      <c r="R124" s="81">
        <v>0</v>
      </c>
      <c r="S124" s="81">
        <v>0.82307478474999995</v>
      </c>
      <c r="T124" s="82"/>
      <c r="U124" s="81">
        <v>1096189</v>
      </c>
      <c r="V124" s="81">
        <v>939</v>
      </c>
      <c r="W124" s="81">
        <v>505</v>
      </c>
      <c r="X124" s="81">
        <v>4988</v>
      </c>
      <c r="Y124" s="81">
        <v>10349</v>
      </c>
      <c r="Z124" s="81">
        <v>12247</v>
      </c>
      <c r="AA124" s="81">
        <v>7971</v>
      </c>
      <c r="AB124" s="81">
        <v>24063</v>
      </c>
      <c r="AC124" s="81">
        <v>0</v>
      </c>
      <c r="AD124" s="81">
        <v>0.82307478474999995</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1813</v>
      </c>
      <c r="B125" s="80">
        <v>394</v>
      </c>
      <c r="C125" s="80">
        <v>3</v>
      </c>
      <c r="D125" s="80">
        <v>24</v>
      </c>
      <c r="E125" s="80">
        <v>2006</v>
      </c>
      <c r="F125" s="80" t="s">
        <v>566</v>
      </c>
      <c r="G125" s="80" t="s">
        <v>1810</v>
      </c>
      <c r="H125" s="80" t="s">
        <v>1811</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1814</v>
      </c>
      <c r="B126" s="80">
        <v>395</v>
      </c>
      <c r="C126" s="80">
        <v>4</v>
      </c>
      <c r="D126" s="80">
        <v>24</v>
      </c>
      <c r="E126" s="80">
        <v>2007</v>
      </c>
      <c r="F126" s="80" t="s">
        <v>567</v>
      </c>
      <c r="G126" s="80" t="s">
        <v>1810</v>
      </c>
      <c r="H126" s="80" t="s">
        <v>1811</v>
      </c>
      <c r="I126" s="177"/>
      <c r="J126" s="81">
        <v>31.484838898515918</v>
      </c>
      <c r="K126" s="81">
        <v>1.8017199407675419</v>
      </c>
      <c r="L126" s="81">
        <v>36.68572025532977</v>
      </c>
      <c r="M126" s="81">
        <v>24.28272807830438</v>
      </c>
      <c r="N126" s="81">
        <v>28.023834448307724</v>
      </c>
      <c r="O126" s="81">
        <v>25.067135382619835</v>
      </c>
      <c r="P126" s="81">
        <v>39.738793975637734</v>
      </c>
      <c r="Q126" s="81">
        <v>1.442087077625656</v>
      </c>
      <c r="R126" s="81">
        <v>0</v>
      </c>
      <c r="S126" s="81">
        <v>1.3469974244999998</v>
      </c>
      <c r="T126" s="82"/>
      <c r="U126" s="81">
        <v>1508590</v>
      </c>
      <c r="V126" s="81">
        <v>809</v>
      </c>
      <c r="W126" s="81">
        <v>409</v>
      </c>
      <c r="X126" s="81">
        <v>6281</v>
      </c>
      <c r="Y126" s="81">
        <v>10147</v>
      </c>
      <c r="Z126" s="81">
        <v>12403</v>
      </c>
      <c r="AA126" s="81">
        <v>7782</v>
      </c>
      <c r="AB126" s="81">
        <v>23183</v>
      </c>
      <c r="AC126" s="81">
        <v>0</v>
      </c>
      <c r="AD126" s="81">
        <v>1.3469974244999998</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1815</v>
      </c>
      <c r="B127" s="80">
        <v>396</v>
      </c>
      <c r="C127" s="80">
        <v>5</v>
      </c>
      <c r="D127" s="80">
        <v>24</v>
      </c>
      <c r="E127" s="80">
        <v>2008</v>
      </c>
      <c r="F127" s="80" t="s">
        <v>84</v>
      </c>
      <c r="G127" s="80" t="s">
        <v>1810</v>
      </c>
      <c r="H127" s="80" t="s">
        <v>1811</v>
      </c>
      <c r="I127" s="177"/>
      <c r="J127" s="81">
        <v>28.289602468987091</v>
      </c>
      <c r="K127" s="81">
        <v>1.331400895976762</v>
      </c>
      <c r="L127" s="81">
        <v>32.447765902278981</v>
      </c>
      <c r="M127" s="81">
        <v>25.471728734199139</v>
      </c>
      <c r="N127" s="81">
        <v>23.527507185830274</v>
      </c>
      <c r="O127" s="81">
        <v>24.269873808186574</v>
      </c>
      <c r="P127" s="81">
        <v>38.775383014420449</v>
      </c>
      <c r="Q127" s="81">
        <v>1.3942328071880683</v>
      </c>
      <c r="R127" s="81">
        <v>0</v>
      </c>
      <c r="S127" s="81">
        <v>2.0456675427</v>
      </c>
      <c r="T127" s="82"/>
      <c r="U127" s="81">
        <v>1463096</v>
      </c>
      <c r="V127" s="81">
        <v>809</v>
      </c>
      <c r="W127" s="81">
        <v>409</v>
      </c>
      <c r="X127" s="81">
        <v>6281</v>
      </c>
      <c r="Y127" s="81">
        <v>10078</v>
      </c>
      <c r="Z127" s="81">
        <v>12430</v>
      </c>
      <c r="AA127" s="81">
        <v>7602</v>
      </c>
      <c r="AB127" s="81">
        <v>22782</v>
      </c>
      <c r="AC127" s="81">
        <v>0</v>
      </c>
      <c r="AD127" s="81">
        <v>2.0456675427</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1816</v>
      </c>
      <c r="B128" s="80">
        <v>397</v>
      </c>
      <c r="C128" s="80">
        <v>6</v>
      </c>
      <c r="D128" s="80">
        <v>24</v>
      </c>
      <c r="E128" s="80">
        <v>2009</v>
      </c>
      <c r="F128" s="80" t="s">
        <v>85</v>
      </c>
      <c r="G128" s="80" t="s">
        <v>1810</v>
      </c>
      <c r="H128" s="80" t="s">
        <v>1811</v>
      </c>
      <c r="I128" s="177"/>
      <c r="J128" s="81">
        <v>28.952671668721731</v>
      </c>
      <c r="K128" s="81">
        <v>1.2829643301026084</v>
      </c>
      <c r="L128" s="81">
        <v>27.633112861901491</v>
      </c>
      <c r="M128" s="81">
        <v>25.529113249802986</v>
      </c>
      <c r="N128" s="81">
        <v>22.537847534104536</v>
      </c>
      <c r="O128" s="81">
        <v>24.710972219667589</v>
      </c>
      <c r="P128" s="81">
        <v>37.019972200801725</v>
      </c>
      <c r="Q128" s="81">
        <v>1.3138669313525837</v>
      </c>
      <c r="R128" s="81">
        <v>0</v>
      </c>
      <c r="S128" s="81">
        <v>2.3355101955000004</v>
      </c>
      <c r="T128" s="82"/>
      <c r="U128" s="81">
        <v>1329062</v>
      </c>
      <c r="V128" s="81">
        <v>705</v>
      </c>
      <c r="W128" s="81">
        <v>474</v>
      </c>
      <c r="X128" s="81">
        <v>6573</v>
      </c>
      <c r="Y128" s="81">
        <v>10092</v>
      </c>
      <c r="Z128" s="81">
        <v>12492</v>
      </c>
      <c r="AA128" s="81">
        <v>7451</v>
      </c>
      <c r="AB128" s="81">
        <v>22537</v>
      </c>
      <c r="AC128" s="81">
        <v>0</v>
      </c>
      <c r="AD128" s="81">
        <v>2.3355101955000004</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18.619999999999997</v>
      </c>
      <c r="BJ128" s="81">
        <v>0</v>
      </c>
      <c r="BK128" s="81">
        <v>4.6719999999999997</v>
      </c>
      <c r="BL128" s="81">
        <v>0</v>
      </c>
      <c r="BM128" s="82"/>
      <c r="BN128" s="81">
        <v>0</v>
      </c>
      <c r="BO128" s="81">
        <v>0</v>
      </c>
      <c r="BP128" s="81">
        <v>2</v>
      </c>
      <c r="BQ128" s="81">
        <v>0</v>
      </c>
      <c r="BR128" s="81">
        <v>1</v>
      </c>
      <c r="BS128" s="81">
        <v>0</v>
      </c>
      <c r="BT128"/>
      <c r="BU128" s="80"/>
      <c r="BV128" s="80"/>
      <c r="BW128" s="80"/>
      <c r="BX128" s="80"/>
      <c r="BY128" s="80"/>
      <c r="BZ128" s="80"/>
      <c r="CA128" s="80"/>
      <c r="CB128" s="80"/>
      <c r="CC128" s="80"/>
    </row>
    <row r="129" spans="1:81">
      <c r="A129" s="80" t="s">
        <v>1817</v>
      </c>
      <c r="B129" s="80">
        <v>398</v>
      </c>
      <c r="C129" s="80">
        <v>7</v>
      </c>
      <c r="D129" s="80">
        <v>24</v>
      </c>
      <c r="E129" s="80">
        <v>2010</v>
      </c>
      <c r="F129" s="80" t="s">
        <v>86</v>
      </c>
      <c r="G129" s="80" t="s">
        <v>1810</v>
      </c>
      <c r="H129" s="80" t="s">
        <v>1811</v>
      </c>
      <c r="I129" s="177"/>
      <c r="J129" s="81">
        <v>27.13144485029169</v>
      </c>
      <c r="K129" s="81">
        <v>1.4024375248018441</v>
      </c>
      <c r="L129" s="81">
        <v>25.085711367325754</v>
      </c>
      <c r="M129" s="81">
        <v>27.25769024942695</v>
      </c>
      <c r="N129" s="81">
        <v>27.168059175809081</v>
      </c>
      <c r="O129" s="81">
        <v>24.726630016966737</v>
      </c>
      <c r="P129" s="81">
        <v>37.37197894440623</v>
      </c>
      <c r="Q129" s="81">
        <v>1.3470257970723358</v>
      </c>
      <c r="R129" s="81">
        <v>0</v>
      </c>
      <c r="S129" s="81">
        <v>2.2649486193999997</v>
      </c>
      <c r="T129" s="82"/>
      <c r="U129" s="81">
        <v>1323469</v>
      </c>
      <c r="V129" s="81">
        <v>705</v>
      </c>
      <c r="W129" s="81">
        <v>474</v>
      </c>
      <c r="X129" s="81">
        <v>6573</v>
      </c>
      <c r="Y129" s="81">
        <v>10063</v>
      </c>
      <c r="Z129" s="81">
        <v>12558</v>
      </c>
      <c r="AA129" s="81">
        <v>7334</v>
      </c>
      <c r="AB129" s="81">
        <v>22140</v>
      </c>
      <c r="AC129" s="81">
        <v>0</v>
      </c>
      <c r="AD129" s="81">
        <v>2.2649486193999997</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16.402000000000001</v>
      </c>
      <c r="BJ129" s="81">
        <v>0</v>
      </c>
      <c r="BK129" s="81">
        <v>4.0679999999999996</v>
      </c>
      <c r="BL129" s="81">
        <v>0</v>
      </c>
      <c r="BM129" s="82"/>
      <c r="BN129" s="81">
        <v>0</v>
      </c>
      <c r="BO129" s="81">
        <v>0</v>
      </c>
      <c r="BP129" s="81">
        <v>2</v>
      </c>
      <c r="BQ129" s="81">
        <v>0</v>
      </c>
      <c r="BR129" s="81">
        <v>1</v>
      </c>
      <c r="BS129" s="81">
        <v>0</v>
      </c>
      <c r="BT129"/>
      <c r="BU129" s="80">
        <v>20.47</v>
      </c>
      <c r="BV129" s="80">
        <v>0</v>
      </c>
      <c r="BW129" s="80">
        <v>0</v>
      </c>
      <c r="BX129" s="80">
        <v>0</v>
      </c>
      <c r="BY129" s="80">
        <v>0</v>
      </c>
      <c r="BZ129" s="80">
        <v>0</v>
      </c>
      <c r="CA129" s="80">
        <v>0</v>
      </c>
      <c r="CB129" s="80">
        <v>0</v>
      </c>
      <c r="CC129" s="80">
        <v>0</v>
      </c>
    </row>
    <row r="130" spans="1:81">
      <c r="A130" s="80" t="s">
        <v>1818</v>
      </c>
      <c r="B130" s="80">
        <v>399</v>
      </c>
      <c r="C130" s="80">
        <v>8</v>
      </c>
      <c r="D130" s="80">
        <v>24</v>
      </c>
      <c r="E130" s="80">
        <v>2011</v>
      </c>
      <c r="F130" s="80" t="s">
        <v>87</v>
      </c>
      <c r="G130" s="80" t="s">
        <v>1810</v>
      </c>
      <c r="H130" s="80" t="s">
        <v>1811</v>
      </c>
      <c r="I130" s="177"/>
      <c r="J130" s="81">
        <v>33.583756755713189</v>
      </c>
      <c r="K130" s="81">
        <v>1.713497569968893</v>
      </c>
      <c r="L130" s="81">
        <v>25.634716259675034</v>
      </c>
      <c r="M130" s="81">
        <v>36.300958465370506</v>
      </c>
      <c r="N130" s="81">
        <v>34.251712629758778</v>
      </c>
      <c r="O130" s="81">
        <v>24.422485760697295</v>
      </c>
      <c r="P130" s="81">
        <v>35.935698245009768</v>
      </c>
      <c r="Q130" s="81">
        <v>1.5308697802306228</v>
      </c>
      <c r="R130" s="81">
        <v>0</v>
      </c>
      <c r="S130" s="81">
        <v>1.86300693678</v>
      </c>
      <c r="T130" s="82"/>
      <c r="U130" s="81">
        <v>1491306</v>
      </c>
      <c r="V130" s="81">
        <v>705</v>
      </c>
      <c r="W130" s="81">
        <v>474</v>
      </c>
      <c r="X130" s="81">
        <v>6573</v>
      </c>
      <c r="Y130" s="81">
        <v>10035</v>
      </c>
      <c r="Z130" s="81">
        <v>12673</v>
      </c>
      <c r="AA130" s="81">
        <v>7262</v>
      </c>
      <c r="AB130" s="81">
        <v>21814</v>
      </c>
      <c r="AC130" s="81">
        <v>0</v>
      </c>
      <c r="AD130" s="81">
        <v>1.86300693678</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17.975999999999999</v>
      </c>
      <c r="BJ130" s="81">
        <v>0</v>
      </c>
      <c r="BK130" s="81">
        <v>4.4059999999999997</v>
      </c>
      <c r="BL130" s="81">
        <v>0</v>
      </c>
      <c r="BM130" s="82"/>
      <c r="BN130" s="81">
        <v>0</v>
      </c>
      <c r="BO130" s="81">
        <v>0</v>
      </c>
      <c r="BP130" s="81">
        <v>2</v>
      </c>
      <c r="BQ130" s="81">
        <v>0</v>
      </c>
      <c r="BR130" s="81">
        <v>1</v>
      </c>
      <c r="BS130" s="81">
        <v>0</v>
      </c>
      <c r="BT130"/>
      <c r="BU130" s="80">
        <v>22.382000000000001</v>
      </c>
      <c r="BV130" s="80">
        <v>0</v>
      </c>
      <c r="BW130" s="80">
        <v>0</v>
      </c>
      <c r="BX130" s="80">
        <v>0</v>
      </c>
      <c r="BY130" s="80">
        <v>0</v>
      </c>
      <c r="BZ130" s="80">
        <v>0</v>
      </c>
      <c r="CA130" s="80">
        <v>0</v>
      </c>
      <c r="CB130" s="80">
        <v>0</v>
      </c>
      <c r="CC130" s="80">
        <v>0</v>
      </c>
    </row>
    <row r="131" spans="1:81">
      <c r="A131" s="80" t="s">
        <v>1819</v>
      </c>
      <c r="B131" s="80">
        <v>400</v>
      </c>
      <c r="C131" s="80">
        <v>9</v>
      </c>
      <c r="D131" s="80">
        <v>24</v>
      </c>
      <c r="E131" s="80">
        <v>2012</v>
      </c>
      <c r="F131" s="80" t="s">
        <v>88</v>
      </c>
      <c r="G131" s="80" t="s">
        <v>1810</v>
      </c>
      <c r="H131" s="80" t="s">
        <v>1811</v>
      </c>
      <c r="I131" s="177"/>
      <c r="J131" s="81">
        <v>37.272006034504081</v>
      </c>
      <c r="K131" s="81">
        <v>1.6626193020958564</v>
      </c>
      <c r="L131" s="81">
        <v>25.578284932355729</v>
      </c>
      <c r="M131" s="81">
        <v>40.363619352006793</v>
      </c>
      <c r="N131" s="81">
        <v>35.328849829586083</v>
      </c>
      <c r="O131" s="81">
        <v>24.251332115496574</v>
      </c>
      <c r="P131" s="81">
        <v>35.413573483233115</v>
      </c>
      <c r="Q131" s="81">
        <v>1.6376344124561932</v>
      </c>
      <c r="R131" s="81">
        <v>0</v>
      </c>
      <c r="S131" s="81">
        <v>2.9343945600000008</v>
      </c>
      <c r="T131" s="82"/>
      <c r="U131" s="81">
        <v>1738509</v>
      </c>
      <c r="V131" s="81">
        <v>705</v>
      </c>
      <c r="W131" s="81">
        <v>474</v>
      </c>
      <c r="X131" s="81">
        <v>6573</v>
      </c>
      <c r="Y131" s="81">
        <v>10057</v>
      </c>
      <c r="Z131" s="81">
        <v>12684</v>
      </c>
      <c r="AA131" s="81">
        <v>7116</v>
      </c>
      <c r="AB131" s="81">
        <v>21478</v>
      </c>
      <c r="AC131" s="81">
        <v>0</v>
      </c>
      <c r="AD131" s="81">
        <v>2.9343945600000008</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26.734000000000002</v>
      </c>
      <c r="BJ131" s="81">
        <v>0</v>
      </c>
      <c r="BK131" s="81">
        <v>5.875</v>
      </c>
      <c r="BL131" s="81">
        <v>0</v>
      </c>
      <c r="BM131" s="82"/>
      <c r="BN131" s="81">
        <v>0</v>
      </c>
      <c r="BO131" s="81">
        <v>0</v>
      </c>
      <c r="BP131" s="81">
        <v>2</v>
      </c>
      <c r="BQ131" s="81">
        <v>0</v>
      </c>
      <c r="BR131" s="81">
        <v>1</v>
      </c>
      <c r="BS131" s="81">
        <v>0</v>
      </c>
      <c r="BT131"/>
      <c r="BU131" s="80">
        <v>32.609000000000002</v>
      </c>
      <c r="BV131" s="80">
        <v>0</v>
      </c>
      <c r="BW131" s="80">
        <v>0</v>
      </c>
      <c r="BX131" s="80">
        <v>0</v>
      </c>
      <c r="BY131" s="80">
        <v>0</v>
      </c>
      <c r="BZ131" s="80">
        <v>0</v>
      </c>
      <c r="CA131" s="80">
        <v>0</v>
      </c>
      <c r="CB131" s="80">
        <v>0</v>
      </c>
      <c r="CC131" s="80">
        <v>0</v>
      </c>
    </row>
    <row r="132" spans="1:81">
      <c r="A132" s="80" t="s">
        <v>1820</v>
      </c>
      <c r="B132" s="80">
        <v>401</v>
      </c>
      <c r="C132" s="80">
        <v>10</v>
      </c>
      <c r="D132" s="80">
        <v>24</v>
      </c>
      <c r="E132" s="80">
        <v>2013</v>
      </c>
      <c r="F132" s="80" t="s">
        <v>89</v>
      </c>
      <c r="G132" s="80" t="s">
        <v>1810</v>
      </c>
      <c r="H132" s="80" t="s">
        <v>1811</v>
      </c>
      <c r="I132" s="177"/>
      <c r="J132" s="81">
        <v>29.896162478785918</v>
      </c>
      <c r="K132" s="81">
        <v>1.3927808168949138</v>
      </c>
      <c r="L132" s="81">
        <v>22.539126509899468</v>
      </c>
      <c r="M132" s="81">
        <v>34.815747678624888</v>
      </c>
      <c r="N132" s="81">
        <v>37.60484351438479</v>
      </c>
      <c r="O132" s="81">
        <v>23.289872597567243</v>
      </c>
      <c r="P132" s="81">
        <v>35.052467013800758</v>
      </c>
      <c r="Q132" s="81">
        <v>1.6544173836966072</v>
      </c>
      <c r="R132" s="81">
        <v>0</v>
      </c>
      <c r="S132" s="81">
        <v>1.52655800465</v>
      </c>
      <c r="T132" s="82"/>
      <c r="U132" s="81">
        <v>1268750</v>
      </c>
      <c r="V132" s="81">
        <v>705</v>
      </c>
      <c r="W132" s="81">
        <v>474</v>
      </c>
      <c r="X132" s="81">
        <v>6573</v>
      </c>
      <c r="Y132" s="81">
        <v>10140</v>
      </c>
      <c r="Z132" s="81">
        <v>12725</v>
      </c>
      <c r="AA132" s="81">
        <v>7017</v>
      </c>
      <c r="AB132" s="81">
        <v>21387</v>
      </c>
      <c r="AC132" s="81">
        <v>0</v>
      </c>
      <c r="AD132" s="81">
        <v>1.52655800465</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1.964</v>
      </c>
      <c r="BJ132" s="81">
        <v>0</v>
      </c>
      <c r="BK132" s="81">
        <v>7.0469999999999997</v>
      </c>
      <c r="BL132" s="81">
        <v>0</v>
      </c>
      <c r="BM132" s="82"/>
      <c r="BN132" s="81">
        <v>0</v>
      </c>
      <c r="BO132" s="81">
        <v>0</v>
      </c>
      <c r="BP132" s="81">
        <v>1</v>
      </c>
      <c r="BQ132" s="81">
        <v>0</v>
      </c>
      <c r="BR132" s="81">
        <v>1</v>
      </c>
      <c r="BS132" s="81">
        <v>0</v>
      </c>
      <c r="BT132"/>
      <c r="BU132" s="80">
        <v>9.0109999999999992</v>
      </c>
      <c r="BV132" s="80">
        <v>0</v>
      </c>
      <c r="BW132" s="80">
        <v>0</v>
      </c>
      <c r="BX132" s="80">
        <v>0</v>
      </c>
      <c r="BY132" s="80">
        <v>0</v>
      </c>
      <c r="BZ132" s="80">
        <v>0</v>
      </c>
      <c r="CA132" s="80">
        <v>0</v>
      </c>
      <c r="CB132" s="80">
        <v>0</v>
      </c>
      <c r="CC132" s="80">
        <v>0</v>
      </c>
    </row>
    <row r="133" spans="1:81">
      <c r="A133" s="80" t="s">
        <v>1821</v>
      </c>
      <c r="B133" s="80">
        <v>402</v>
      </c>
      <c r="C133" s="80">
        <v>11</v>
      </c>
      <c r="D133" s="80">
        <v>24</v>
      </c>
      <c r="E133" s="80">
        <v>2014</v>
      </c>
      <c r="F133" s="80" t="s">
        <v>90</v>
      </c>
      <c r="G133" s="80" t="s">
        <v>1810</v>
      </c>
      <c r="H133" s="80" t="s">
        <v>1811</v>
      </c>
      <c r="I133" s="177"/>
      <c r="J133" s="81">
        <v>31.232625682391689</v>
      </c>
      <c r="K133" s="81">
        <v>1.3038967282705523</v>
      </c>
      <c r="L133" s="81">
        <v>19.072117453799098</v>
      </c>
      <c r="M133" s="81">
        <v>31.419567471414158</v>
      </c>
      <c r="N133" s="81">
        <v>36.065165371510815</v>
      </c>
      <c r="O133" s="81">
        <v>22.196615371832429</v>
      </c>
      <c r="P133" s="81">
        <v>34.436384014499033</v>
      </c>
      <c r="Q133" s="81">
        <v>1.5609165258591975</v>
      </c>
      <c r="R133" s="81">
        <v>0</v>
      </c>
      <c r="S133" s="81">
        <v>1.7212029236000002</v>
      </c>
      <c r="T133" s="82"/>
      <c r="U133" s="81">
        <v>1404357</v>
      </c>
      <c r="V133" s="81">
        <v>572</v>
      </c>
      <c r="W133" s="81">
        <v>474</v>
      </c>
      <c r="X133" s="81">
        <v>6130</v>
      </c>
      <c r="Y133" s="81">
        <v>10082</v>
      </c>
      <c r="Z133" s="81">
        <v>12773</v>
      </c>
      <c r="AA133" s="81">
        <v>6858</v>
      </c>
      <c r="AB133" s="81">
        <v>21031</v>
      </c>
      <c r="AC133" s="81">
        <v>0</v>
      </c>
      <c r="AD133" s="81">
        <v>1.7212029236000002</v>
      </c>
      <c r="AE133" s="82"/>
      <c r="AF133" s="81">
        <v>24613951.453231715</v>
      </c>
      <c r="AG133" s="81">
        <v>1037276.6859949001</v>
      </c>
      <c r="AH133" s="81">
        <v>2914781.634192802</v>
      </c>
      <c r="AI133" s="81">
        <v>36919258.443517275</v>
      </c>
      <c r="AJ133" s="81">
        <v>48066796.807883173</v>
      </c>
      <c r="AK133" s="81">
        <v>0</v>
      </c>
      <c r="AL133" s="81">
        <v>0</v>
      </c>
      <c r="AM133" s="81">
        <v>2887242.0292460178</v>
      </c>
      <c r="AN133" s="81">
        <v>0</v>
      </c>
      <c r="AO133" s="81">
        <v>0</v>
      </c>
      <c r="AP133" s="82"/>
      <c r="AQ133" s="81">
        <v>460</v>
      </c>
      <c r="AR133" s="81">
        <v>154</v>
      </c>
      <c r="AS133" s="81">
        <v>0</v>
      </c>
      <c r="AT133" s="81">
        <v>0</v>
      </c>
      <c r="AU133" s="81">
        <v>0</v>
      </c>
      <c r="AV133" s="81">
        <v>0</v>
      </c>
      <c r="AW133" s="81" t="s">
        <v>564</v>
      </c>
      <c r="AX133" s="82"/>
      <c r="AY133" s="81">
        <v>2169.0349999999999</v>
      </c>
      <c r="AZ133" s="81">
        <v>11916.300000000001</v>
      </c>
      <c r="BA133" s="81">
        <v>0</v>
      </c>
      <c r="BB133" s="81">
        <v>0</v>
      </c>
      <c r="BC133" s="81">
        <v>0</v>
      </c>
      <c r="BD133" s="81">
        <v>0</v>
      </c>
      <c r="BE133" s="81" t="s">
        <v>564</v>
      </c>
      <c r="BF133" s="82"/>
      <c r="BG133" s="81">
        <v>0</v>
      </c>
      <c r="BH133" s="81">
        <v>0</v>
      </c>
      <c r="BI133" s="81">
        <v>25.507999999999999</v>
      </c>
      <c r="BJ133" s="81">
        <v>0</v>
      </c>
      <c r="BK133" s="81">
        <v>6.93</v>
      </c>
      <c r="BL133" s="81">
        <v>0</v>
      </c>
      <c r="BM133" s="82"/>
      <c r="BN133" s="81">
        <v>0</v>
      </c>
      <c r="BO133" s="81">
        <v>0</v>
      </c>
      <c r="BP133" s="81">
        <v>2</v>
      </c>
      <c r="BQ133" s="81">
        <v>0</v>
      </c>
      <c r="BR133" s="81">
        <v>1</v>
      </c>
      <c r="BS133" s="81">
        <v>0</v>
      </c>
      <c r="BT133"/>
      <c r="BU133" s="80">
        <v>32.438000000000002</v>
      </c>
      <c r="BV133" s="80">
        <v>0</v>
      </c>
      <c r="BW133" s="80">
        <v>0</v>
      </c>
      <c r="BX133" s="80">
        <v>0</v>
      </c>
      <c r="BY133" s="80">
        <v>0</v>
      </c>
      <c r="BZ133" s="80">
        <v>0</v>
      </c>
      <c r="CA133" s="80">
        <v>0</v>
      </c>
      <c r="CB133" s="80">
        <v>0</v>
      </c>
      <c r="CC133" s="80">
        <v>0</v>
      </c>
    </row>
    <row r="134" spans="1:81">
      <c r="A134" s="80" t="s">
        <v>1822</v>
      </c>
      <c r="B134" s="80">
        <v>403</v>
      </c>
      <c r="C134" s="80">
        <v>12</v>
      </c>
      <c r="D134" s="80">
        <v>24</v>
      </c>
      <c r="E134" s="80">
        <v>2015</v>
      </c>
      <c r="F134" s="80" t="s">
        <v>91</v>
      </c>
      <c r="G134" s="80" t="s">
        <v>1810</v>
      </c>
      <c r="H134" s="80" t="s">
        <v>1811</v>
      </c>
      <c r="I134" s="177"/>
      <c r="J134" s="81">
        <v>24.645864719608038</v>
      </c>
      <c r="K134" s="81">
        <v>1.233063119975482</v>
      </c>
      <c r="L134" s="81">
        <v>22.3745349128329</v>
      </c>
      <c r="M134" s="81">
        <v>36.274383724208874</v>
      </c>
      <c r="N134" s="81">
        <v>31.298616962277574</v>
      </c>
      <c r="O134" s="81">
        <v>21.884967923020962</v>
      </c>
      <c r="P134" s="81">
        <v>33.976025439070838</v>
      </c>
      <c r="Q134" s="81">
        <v>1.4994327362680551</v>
      </c>
      <c r="R134" s="81">
        <v>0</v>
      </c>
      <c r="S134" s="81">
        <v>1.8019597199999999</v>
      </c>
      <c r="T134" s="82"/>
      <c r="U134" s="81">
        <v>1253013</v>
      </c>
      <c r="V134" s="81">
        <v>572</v>
      </c>
      <c r="W134" s="81">
        <v>474</v>
      </c>
      <c r="X134" s="81">
        <v>6130</v>
      </c>
      <c r="Y134" s="81">
        <v>10048</v>
      </c>
      <c r="Z134" s="81">
        <v>12715</v>
      </c>
      <c r="AA134" s="81">
        <v>6761</v>
      </c>
      <c r="AB134" s="81">
        <v>20637</v>
      </c>
      <c r="AC134" s="81">
        <v>0</v>
      </c>
      <c r="AD134" s="81">
        <v>1.8019597199999999</v>
      </c>
      <c r="AE134" s="82"/>
      <c r="AF134" s="81">
        <v>21177669.760708947</v>
      </c>
      <c r="AG134" s="81">
        <v>956562.02899056231</v>
      </c>
      <c r="AH134" s="81">
        <v>3179878.5797009016</v>
      </c>
      <c r="AI134" s="81">
        <v>37286967.233320937</v>
      </c>
      <c r="AJ134" s="81">
        <v>48229614.263726436</v>
      </c>
      <c r="AK134" s="81">
        <v>0</v>
      </c>
      <c r="AL134" s="81">
        <v>0</v>
      </c>
      <c r="AM134" s="81">
        <v>2828214.2810409209</v>
      </c>
      <c r="AN134" s="81">
        <v>0</v>
      </c>
      <c r="AO134" s="81">
        <v>0</v>
      </c>
      <c r="AP134" s="82"/>
      <c r="AQ134" s="81">
        <v>486</v>
      </c>
      <c r="AR134" s="81">
        <v>199</v>
      </c>
      <c r="AS134" s="81">
        <v>0</v>
      </c>
      <c r="AT134" s="81">
        <v>0</v>
      </c>
      <c r="AU134" s="81">
        <v>0</v>
      </c>
      <c r="AV134" s="81">
        <v>0</v>
      </c>
      <c r="AW134" s="81" t="s">
        <v>564</v>
      </c>
      <c r="AX134" s="82"/>
      <c r="AY134" s="81">
        <v>2346.0349999999999</v>
      </c>
      <c r="AZ134" s="81">
        <v>15976</v>
      </c>
      <c r="BA134" s="81">
        <v>0</v>
      </c>
      <c r="BB134" s="81">
        <v>0</v>
      </c>
      <c r="BC134" s="81">
        <v>0</v>
      </c>
      <c r="BD134" s="81">
        <v>0</v>
      </c>
      <c r="BE134" s="81" t="s">
        <v>564</v>
      </c>
      <c r="BF134" s="82"/>
      <c r="BG134" s="81">
        <v>0</v>
      </c>
      <c r="BH134" s="81">
        <v>0</v>
      </c>
      <c r="BI134" s="81">
        <v>26.972000000000001</v>
      </c>
      <c r="BJ134" s="81">
        <v>0</v>
      </c>
      <c r="BK134" s="81">
        <v>5.6219999999999999</v>
      </c>
      <c r="BL134" s="81">
        <v>0</v>
      </c>
      <c r="BM134" s="82"/>
      <c r="BN134" s="81">
        <v>0</v>
      </c>
      <c r="BO134" s="81">
        <v>0</v>
      </c>
      <c r="BP134" s="81">
        <v>2</v>
      </c>
      <c r="BQ134" s="81">
        <v>0</v>
      </c>
      <c r="BR134" s="81">
        <v>1</v>
      </c>
      <c r="BS134" s="81">
        <v>0</v>
      </c>
      <c r="BT134"/>
      <c r="BU134" s="80">
        <v>32.594000000000001</v>
      </c>
      <c r="BV134" s="80">
        <v>0</v>
      </c>
      <c r="BW134" s="80">
        <v>0</v>
      </c>
      <c r="BX134" s="80">
        <v>0</v>
      </c>
      <c r="BY134" s="80">
        <v>0</v>
      </c>
      <c r="BZ134" s="80">
        <v>0</v>
      </c>
      <c r="CA134" s="80">
        <v>0</v>
      </c>
      <c r="CB134" s="80">
        <v>0</v>
      </c>
      <c r="CC134" s="80">
        <v>0</v>
      </c>
    </row>
    <row r="135" spans="1:81">
      <c r="A135" s="80" t="s">
        <v>1823</v>
      </c>
      <c r="B135" s="80">
        <v>404</v>
      </c>
      <c r="C135" s="80">
        <v>13</v>
      </c>
      <c r="D135" s="80">
        <v>24</v>
      </c>
      <c r="E135" s="80">
        <v>2016</v>
      </c>
      <c r="F135" s="80" t="s">
        <v>92</v>
      </c>
      <c r="G135" s="80" t="s">
        <v>1810</v>
      </c>
      <c r="H135" s="80" t="s">
        <v>1811</v>
      </c>
      <c r="I135" s="177"/>
      <c r="J135" s="81">
        <v>24.509792577011989</v>
      </c>
      <c r="K135" s="81">
        <v>1.1907736875389106</v>
      </c>
      <c r="L135" s="81">
        <v>23.647027158921745</v>
      </c>
      <c r="M135" s="81">
        <v>25.618263552013747</v>
      </c>
      <c r="N135" s="81">
        <v>26.986433500992089</v>
      </c>
      <c r="O135" s="81">
        <v>21.578401978889644</v>
      </c>
      <c r="P135" s="81">
        <v>32.742927113635183</v>
      </c>
      <c r="Q135" s="81">
        <v>1.4365848144677142</v>
      </c>
      <c r="R135" s="81">
        <v>0</v>
      </c>
      <c r="S135" s="81">
        <v>1.4323713610000002</v>
      </c>
      <c r="T135" s="82"/>
      <c r="U135" s="81">
        <v>1449756</v>
      </c>
      <c r="V135" s="81">
        <v>572</v>
      </c>
      <c r="W135" s="81">
        <v>474</v>
      </c>
      <c r="X135" s="81">
        <v>6130</v>
      </c>
      <c r="Y135" s="81">
        <v>10055</v>
      </c>
      <c r="Z135" s="81">
        <v>12691</v>
      </c>
      <c r="AA135" s="81">
        <v>6739</v>
      </c>
      <c r="AB135" s="81">
        <v>20339</v>
      </c>
      <c r="AC135" s="81">
        <v>0</v>
      </c>
      <c r="AD135" s="81">
        <v>1.432371361</v>
      </c>
      <c r="AE135" s="82"/>
      <c r="AF135" s="81">
        <v>21509770.8817559</v>
      </c>
      <c r="AG135" s="81">
        <v>906071.27842332167</v>
      </c>
      <c r="AH135" s="81">
        <v>2694591.116808983</v>
      </c>
      <c r="AI135" s="81">
        <v>38037167.460844927</v>
      </c>
      <c r="AJ135" s="81">
        <v>41796247.042764753</v>
      </c>
      <c r="AK135" s="81">
        <v>0</v>
      </c>
      <c r="AL135" s="81">
        <v>0</v>
      </c>
      <c r="AM135" s="81">
        <v>2789540.147697526</v>
      </c>
      <c r="AN135" s="81">
        <v>0</v>
      </c>
      <c r="AO135" s="81">
        <v>0</v>
      </c>
      <c r="AP135" s="82"/>
      <c r="AQ135" s="81">
        <v>506</v>
      </c>
      <c r="AR135" s="81">
        <v>227</v>
      </c>
      <c r="AS135" s="81">
        <v>0</v>
      </c>
      <c r="AT135" s="81">
        <v>0</v>
      </c>
      <c r="AU135" s="81">
        <v>0</v>
      </c>
      <c r="AV135" s="81">
        <v>0</v>
      </c>
      <c r="AW135" s="81" t="s">
        <v>564</v>
      </c>
      <c r="AX135" s="82"/>
      <c r="AY135" s="81">
        <v>2479.0349999999999</v>
      </c>
      <c r="AZ135" s="81">
        <v>17223.5</v>
      </c>
      <c r="BA135" s="81">
        <v>0</v>
      </c>
      <c r="BB135" s="81">
        <v>0</v>
      </c>
      <c r="BC135" s="81">
        <v>0</v>
      </c>
      <c r="BD135" s="81">
        <v>0</v>
      </c>
      <c r="BE135" s="81" t="s">
        <v>564</v>
      </c>
      <c r="BF135" s="82"/>
      <c r="BG135" s="81">
        <v>0</v>
      </c>
      <c r="BH135" s="81">
        <v>0</v>
      </c>
      <c r="BI135" s="81">
        <v>26.382999999999999</v>
      </c>
      <c r="BJ135" s="81">
        <v>0</v>
      </c>
      <c r="BK135" s="81">
        <v>3.9940000000000002</v>
      </c>
      <c r="BL135" s="81">
        <v>0</v>
      </c>
      <c r="BM135" s="82"/>
      <c r="BN135" s="81">
        <v>0</v>
      </c>
      <c r="BO135" s="81">
        <v>0</v>
      </c>
      <c r="BP135" s="81">
        <v>2</v>
      </c>
      <c r="BQ135" s="81">
        <v>0</v>
      </c>
      <c r="BR135" s="81">
        <v>1</v>
      </c>
      <c r="BS135" s="81">
        <v>0</v>
      </c>
      <c r="BT135"/>
      <c r="BU135" s="80">
        <v>30.376999999999999</v>
      </c>
      <c r="BV135" s="80">
        <v>0</v>
      </c>
      <c r="BW135" s="80">
        <v>0</v>
      </c>
      <c r="BX135" s="80">
        <v>0</v>
      </c>
      <c r="BY135" s="80">
        <v>0</v>
      </c>
      <c r="BZ135" s="80">
        <v>0</v>
      </c>
      <c r="CA135" s="80">
        <v>0</v>
      </c>
      <c r="CB135" s="80">
        <v>0</v>
      </c>
      <c r="CC135" s="80">
        <v>0</v>
      </c>
    </row>
    <row r="136" spans="1:81">
      <c r="A136" s="80" t="s">
        <v>1824</v>
      </c>
      <c r="B136" s="80">
        <v>405</v>
      </c>
      <c r="C136" s="80">
        <v>14</v>
      </c>
      <c r="D136" s="80">
        <v>24</v>
      </c>
      <c r="E136" s="80">
        <v>2017</v>
      </c>
      <c r="F136" s="80" t="s">
        <v>71</v>
      </c>
      <c r="G136" s="80" t="s">
        <v>1810</v>
      </c>
      <c r="H136" s="80" t="s">
        <v>1811</v>
      </c>
      <c r="I136" s="177"/>
      <c r="J136" s="81">
        <v>23.078554497122685</v>
      </c>
      <c r="K136" s="81">
        <v>1.1798718577126632</v>
      </c>
      <c r="L136" s="81">
        <v>20.341394382424586</v>
      </c>
      <c r="M136" s="81">
        <v>21.731567436608181</v>
      </c>
      <c r="N136" s="81">
        <v>27.728007163704905</v>
      </c>
      <c r="O136" s="81">
        <v>21.074092098133882</v>
      </c>
      <c r="P136" s="81">
        <v>32.014094446562744</v>
      </c>
      <c r="Q136" s="81">
        <v>1.3626664450245869</v>
      </c>
      <c r="R136" s="81">
        <v>0</v>
      </c>
      <c r="S136" s="81">
        <v>1.5569632000000002</v>
      </c>
      <c r="T136" s="82"/>
      <c r="U136" s="81">
        <v>1466168</v>
      </c>
      <c r="V136" s="81">
        <v>572</v>
      </c>
      <c r="W136" s="81">
        <v>474</v>
      </c>
      <c r="X136" s="81">
        <v>6130</v>
      </c>
      <c r="Y136" s="81">
        <v>9970</v>
      </c>
      <c r="Z136" s="81">
        <v>12600</v>
      </c>
      <c r="AA136" s="81">
        <v>6631</v>
      </c>
      <c r="AB136" s="81">
        <v>19951</v>
      </c>
      <c r="AC136" s="81">
        <v>0</v>
      </c>
      <c r="AD136" s="81">
        <v>1.5569632</v>
      </c>
      <c r="AE136" s="82"/>
      <c r="AF136" s="81">
        <v>20637792.768966649</v>
      </c>
      <c r="AG136" s="81">
        <v>918674.26810157369</v>
      </c>
      <c r="AH136" s="81">
        <v>2979053.6279853559</v>
      </c>
      <c r="AI136" s="81">
        <v>34931571.295923106</v>
      </c>
      <c r="AJ136" s="81">
        <v>46379510.048762403</v>
      </c>
      <c r="AK136" s="81">
        <v>0</v>
      </c>
      <c r="AL136" s="81">
        <v>0</v>
      </c>
      <c r="AM136" s="81">
        <v>2740606.6662819861</v>
      </c>
      <c r="AN136" s="81">
        <v>0</v>
      </c>
      <c r="AO136" s="81">
        <v>0</v>
      </c>
      <c r="AP136" s="82"/>
      <c r="AQ136" s="81">
        <v>540</v>
      </c>
      <c r="AR136" s="81">
        <v>265</v>
      </c>
      <c r="AS136" s="81">
        <v>5</v>
      </c>
      <c r="AT136" s="81">
        <v>0</v>
      </c>
      <c r="AU136" s="81">
        <v>0</v>
      </c>
      <c r="AV136" s="81">
        <v>0</v>
      </c>
      <c r="AW136" s="81" t="s">
        <v>564</v>
      </c>
      <c r="AX136" s="82"/>
      <c r="AY136" s="81">
        <v>2705.915</v>
      </c>
      <c r="AZ136" s="81">
        <v>18929.499999999989</v>
      </c>
      <c r="BA136" s="81">
        <v>97.5</v>
      </c>
      <c r="BB136" s="81">
        <v>0</v>
      </c>
      <c r="BC136" s="81">
        <v>0</v>
      </c>
      <c r="BD136" s="81">
        <v>0</v>
      </c>
      <c r="BE136" s="81" t="s">
        <v>564</v>
      </c>
      <c r="BF136" s="82"/>
      <c r="BG136" s="81">
        <v>0</v>
      </c>
      <c r="BH136" s="81">
        <v>0</v>
      </c>
      <c r="BI136" s="81">
        <v>5.4909999999999997</v>
      </c>
      <c r="BJ136" s="81">
        <v>0</v>
      </c>
      <c r="BK136" s="81">
        <v>5.7549999999999999</v>
      </c>
      <c r="BL136" s="81">
        <v>0</v>
      </c>
      <c r="BM136" s="82"/>
      <c r="BN136" s="81">
        <v>0</v>
      </c>
      <c r="BO136" s="81">
        <v>0</v>
      </c>
      <c r="BP136" s="81">
        <v>2</v>
      </c>
      <c r="BQ136" s="81">
        <v>0</v>
      </c>
      <c r="BR136" s="81">
        <v>1</v>
      </c>
      <c r="BS136" s="81">
        <v>0</v>
      </c>
      <c r="BT136"/>
      <c r="BU136" s="80">
        <v>11.246</v>
      </c>
      <c r="BV136" s="80">
        <v>0</v>
      </c>
      <c r="BW136" s="80">
        <v>0</v>
      </c>
      <c r="BX136" s="80">
        <v>0</v>
      </c>
      <c r="BY136" s="80">
        <v>0</v>
      </c>
      <c r="BZ136" s="80">
        <v>0</v>
      </c>
      <c r="CA136" s="80">
        <v>0</v>
      </c>
      <c r="CB136" s="80">
        <v>0</v>
      </c>
      <c r="CC136" s="80">
        <v>0</v>
      </c>
    </row>
    <row r="137" spans="1:81">
      <c r="A137" s="80" t="s">
        <v>1825</v>
      </c>
      <c r="B137" s="80">
        <v>406</v>
      </c>
      <c r="C137" s="80">
        <v>15</v>
      </c>
      <c r="D137" s="80">
        <v>24</v>
      </c>
      <c r="E137" s="80">
        <v>2018</v>
      </c>
      <c r="F137" s="80" t="s">
        <v>93</v>
      </c>
      <c r="G137" s="80" t="s">
        <v>1810</v>
      </c>
      <c r="H137" s="80" t="s">
        <v>1811</v>
      </c>
      <c r="I137" s="177"/>
      <c r="J137" s="81">
        <v>51.042909920600351</v>
      </c>
      <c r="K137" s="81">
        <v>1.0168852254999563</v>
      </c>
      <c r="L137" s="81">
        <v>18.100809208471912</v>
      </c>
      <c r="M137" s="81">
        <v>20.966692434085164</v>
      </c>
      <c r="N137" s="81">
        <v>18.504787637040437</v>
      </c>
      <c r="O137" s="81">
        <v>20.523890293111936</v>
      </c>
      <c r="P137" s="81">
        <v>31.456424293255413</v>
      </c>
      <c r="Q137" s="81">
        <v>1.2432535386882519</v>
      </c>
      <c r="R137" s="81">
        <v>0</v>
      </c>
      <c r="S137" s="81">
        <v>2.1532852000000005</v>
      </c>
      <c r="T137" s="82"/>
      <c r="U137" s="81">
        <v>3348552</v>
      </c>
      <c r="V137" s="81">
        <v>572</v>
      </c>
      <c r="W137" s="81">
        <v>474</v>
      </c>
      <c r="X137" s="81">
        <v>6130</v>
      </c>
      <c r="Y137" s="81">
        <v>9944</v>
      </c>
      <c r="Z137" s="81">
        <v>12506</v>
      </c>
      <c r="AA137" s="81">
        <v>6581</v>
      </c>
      <c r="AB137" s="81">
        <v>19616</v>
      </c>
      <c r="AC137" s="81">
        <v>0</v>
      </c>
      <c r="AD137" s="81">
        <v>2.1532852</v>
      </c>
      <c r="AE137" s="82"/>
      <c r="AF137" s="81">
        <v>49311516.017338492</v>
      </c>
      <c r="AG137" s="81">
        <v>809429.88094608684</v>
      </c>
      <c r="AH137" s="81">
        <v>2761093.4152656682</v>
      </c>
      <c r="AI137" s="81">
        <v>35690480.820437491</v>
      </c>
      <c r="AJ137" s="81">
        <v>39046750.225350954</v>
      </c>
      <c r="AK137" s="81">
        <v>0</v>
      </c>
      <c r="AL137" s="81">
        <v>0</v>
      </c>
      <c r="AM137" s="81">
        <v>2700164.1877197041</v>
      </c>
      <c r="AN137" s="81">
        <v>0</v>
      </c>
      <c r="AO137" s="81">
        <v>0</v>
      </c>
      <c r="AP137" s="82"/>
      <c r="AQ137" s="81">
        <v>555</v>
      </c>
      <c r="AR137" s="81">
        <v>300</v>
      </c>
      <c r="AS137" s="81">
        <v>5</v>
      </c>
      <c r="AT137" s="81">
        <v>0</v>
      </c>
      <c r="AU137" s="81">
        <v>0</v>
      </c>
      <c r="AV137" s="81">
        <v>0</v>
      </c>
      <c r="AW137" s="81" t="s">
        <v>564</v>
      </c>
      <c r="AX137" s="82"/>
      <c r="AY137" s="81">
        <v>2811.1770000000001</v>
      </c>
      <c r="AZ137" s="81">
        <v>20537.599999999999</v>
      </c>
      <c r="BA137" s="81">
        <v>98</v>
      </c>
      <c r="BB137" s="81">
        <v>0</v>
      </c>
      <c r="BC137" s="81">
        <v>0</v>
      </c>
      <c r="BD137" s="81">
        <v>0</v>
      </c>
      <c r="BE137" s="81" t="s">
        <v>564</v>
      </c>
      <c r="BF137" s="82"/>
      <c r="BG137" s="81">
        <v>0</v>
      </c>
      <c r="BH137" s="81">
        <v>0</v>
      </c>
      <c r="BI137" s="81">
        <v>17.024999999999999</v>
      </c>
      <c r="BJ137" s="81">
        <v>0</v>
      </c>
      <c r="BK137" s="81">
        <v>4.5730000000000004</v>
      </c>
      <c r="BL137" s="81">
        <v>0</v>
      </c>
      <c r="BM137" s="82"/>
      <c r="BN137" s="81">
        <v>0</v>
      </c>
      <c r="BO137" s="81">
        <v>0</v>
      </c>
      <c r="BP137" s="81">
        <v>2</v>
      </c>
      <c r="BQ137" s="81">
        <v>0</v>
      </c>
      <c r="BR137" s="81">
        <v>1</v>
      </c>
      <c r="BS137" s="81">
        <v>0</v>
      </c>
      <c r="BT137"/>
      <c r="BU137" s="80">
        <v>21.597999999999999</v>
      </c>
      <c r="BV137" s="80">
        <v>0</v>
      </c>
      <c r="BW137" s="80">
        <v>0</v>
      </c>
      <c r="BX137" s="80">
        <v>0</v>
      </c>
      <c r="BY137" s="80">
        <v>0</v>
      </c>
      <c r="BZ137" s="80">
        <v>0</v>
      </c>
      <c r="CA137" s="80">
        <v>0</v>
      </c>
      <c r="CB137" s="80">
        <v>0</v>
      </c>
      <c r="CC137" s="80">
        <v>0</v>
      </c>
    </row>
    <row r="138" spans="1:81">
      <c r="A138" s="80" t="s">
        <v>1826</v>
      </c>
      <c r="B138" s="80">
        <v>407</v>
      </c>
      <c r="C138" s="80">
        <v>16</v>
      </c>
      <c r="D138" s="80">
        <v>24</v>
      </c>
      <c r="E138" s="80">
        <v>2019</v>
      </c>
      <c r="F138" s="80" t="s">
        <v>73</v>
      </c>
      <c r="G138" s="80" t="s">
        <v>1810</v>
      </c>
      <c r="H138" s="80" t="s">
        <v>1811</v>
      </c>
      <c r="I138" s="177"/>
      <c r="J138" s="81">
        <v>47.460063415566715</v>
      </c>
      <c r="K138" s="81">
        <v>0.95657694516716307</v>
      </c>
      <c r="L138" s="81">
        <v>18.386488178581708</v>
      </c>
      <c r="M138" s="81">
        <v>23.480424942037473</v>
      </c>
      <c r="N138" s="81">
        <v>18.89167238393777</v>
      </c>
      <c r="O138" s="81">
        <v>19.753428837233304</v>
      </c>
      <c r="P138" s="81">
        <v>30.937532688585112</v>
      </c>
      <c r="Q138" s="81">
        <v>1.1872771180760313</v>
      </c>
      <c r="R138" s="81">
        <v>0</v>
      </c>
      <c r="S138" s="81">
        <v>3.33156096</v>
      </c>
      <c r="T138" s="82"/>
      <c r="U138" s="81">
        <v>3084930</v>
      </c>
      <c r="V138" s="81">
        <v>572</v>
      </c>
      <c r="W138" s="81">
        <v>474</v>
      </c>
      <c r="X138" s="81">
        <v>6130</v>
      </c>
      <c r="Y138" s="81">
        <v>9830</v>
      </c>
      <c r="Z138" s="81">
        <v>12367</v>
      </c>
      <c r="AA138" s="81">
        <v>6424</v>
      </c>
      <c r="AB138" s="81">
        <v>19240</v>
      </c>
      <c r="AC138" s="81">
        <v>0</v>
      </c>
      <c r="AD138" s="81">
        <v>3.33156096</v>
      </c>
      <c r="AE138" s="82"/>
      <c r="AF138" s="81">
        <v>40950663.378707983</v>
      </c>
      <c r="AG138" s="81">
        <v>783936.14831569034</v>
      </c>
      <c r="AH138" s="81">
        <v>3005945.2936522448</v>
      </c>
      <c r="AI138" s="81">
        <v>35270500.292506039</v>
      </c>
      <c r="AJ138" s="81">
        <v>38470182.051408902</v>
      </c>
      <c r="AK138" s="81">
        <v>0</v>
      </c>
      <c r="AL138" s="81">
        <v>0</v>
      </c>
      <c r="AM138" s="81">
        <v>2620343.1613575462</v>
      </c>
      <c r="AN138" s="81">
        <v>0</v>
      </c>
      <c r="AO138" s="81">
        <v>0</v>
      </c>
      <c r="AP138" s="82"/>
      <c r="AQ138" s="81">
        <v>571</v>
      </c>
      <c r="AR138" s="81">
        <v>350</v>
      </c>
      <c r="AS138" s="81">
        <v>5</v>
      </c>
      <c r="AT138" s="81">
        <v>1</v>
      </c>
      <c r="AU138" s="81">
        <v>0</v>
      </c>
      <c r="AV138" s="81">
        <v>0</v>
      </c>
      <c r="AW138" s="81" t="s">
        <v>564</v>
      </c>
      <c r="AX138" s="82"/>
      <c r="AY138" s="81">
        <v>2920.3270000000011</v>
      </c>
      <c r="AZ138" s="81">
        <v>22854.7</v>
      </c>
      <c r="BA138" s="81">
        <v>97.5</v>
      </c>
      <c r="BB138" s="81">
        <v>13.9</v>
      </c>
      <c r="BC138" s="81">
        <v>0</v>
      </c>
      <c r="BD138" s="81">
        <v>0</v>
      </c>
      <c r="BE138" s="81" t="s">
        <v>564</v>
      </c>
      <c r="BF138" s="82"/>
      <c r="BG138" s="81">
        <v>0</v>
      </c>
      <c r="BH138" s="81">
        <v>0</v>
      </c>
      <c r="BI138" s="81">
        <v>12.925000000000001</v>
      </c>
      <c r="BJ138" s="81">
        <v>0</v>
      </c>
      <c r="BK138" s="81">
        <v>0</v>
      </c>
      <c r="BL138" s="81">
        <v>0</v>
      </c>
      <c r="BM138" s="82"/>
      <c r="BN138" s="81">
        <v>0</v>
      </c>
      <c r="BO138" s="81">
        <v>0</v>
      </c>
      <c r="BP138" s="81">
        <v>1</v>
      </c>
      <c r="BQ138" s="81">
        <v>0</v>
      </c>
      <c r="BR138" s="81">
        <v>0</v>
      </c>
      <c r="BS138" s="81">
        <v>0</v>
      </c>
      <c r="BT138"/>
      <c r="BU138" s="80">
        <v>12.925000000000001</v>
      </c>
      <c r="BV138" s="80">
        <v>0</v>
      </c>
      <c r="BW138" s="80">
        <v>0</v>
      </c>
      <c r="BX138" s="80">
        <v>0</v>
      </c>
      <c r="BY138" s="80">
        <v>0</v>
      </c>
      <c r="BZ138" s="80">
        <v>0</v>
      </c>
      <c r="CA138" s="80">
        <v>0</v>
      </c>
      <c r="CB138" s="80">
        <v>0</v>
      </c>
      <c r="CC138" s="80">
        <v>0</v>
      </c>
    </row>
    <row r="139" spans="1:81">
      <c r="A139" s="80" t="s">
        <v>1827</v>
      </c>
      <c r="B139" s="80">
        <v>408</v>
      </c>
      <c r="C139" s="80">
        <v>17</v>
      </c>
      <c r="D139" s="80">
        <v>24</v>
      </c>
      <c r="E139" s="80">
        <v>2020</v>
      </c>
      <c r="F139" s="80" t="s">
        <v>218</v>
      </c>
      <c r="G139" s="80" t="s">
        <v>1810</v>
      </c>
      <c r="H139" s="80" t="s">
        <v>1811</v>
      </c>
      <c r="I139" s="177"/>
      <c r="J139" s="81">
        <v>37.317535678817499</v>
      </c>
      <c r="K139" s="81">
        <v>1.0462034317503877</v>
      </c>
      <c r="L139" s="81">
        <v>24.276607397799651</v>
      </c>
      <c r="M139" s="81">
        <v>20.767913919118449</v>
      </c>
      <c r="N139" s="81">
        <v>20.685092126859526</v>
      </c>
      <c r="O139" s="81">
        <v>17.211637297645957</v>
      </c>
      <c r="P139" s="81">
        <v>28.802944005119652</v>
      </c>
      <c r="Q139" s="81">
        <v>1.1093920633471064</v>
      </c>
      <c r="R139" s="81">
        <v>0</v>
      </c>
      <c r="S139" s="81">
        <v>2.4887195308800001</v>
      </c>
      <c r="T139" s="82"/>
      <c r="U139" s="81">
        <v>2633157</v>
      </c>
      <c r="V139" s="81">
        <v>546</v>
      </c>
      <c r="W139" s="81">
        <v>587</v>
      </c>
      <c r="X139" s="81">
        <v>5692</v>
      </c>
      <c r="Y139" s="81">
        <v>9669</v>
      </c>
      <c r="Z139" s="81">
        <v>12299</v>
      </c>
      <c r="AA139" s="81">
        <v>6498</v>
      </c>
      <c r="AB139" s="81">
        <v>18815</v>
      </c>
      <c r="AC139" s="81">
        <v>0</v>
      </c>
      <c r="AD139" s="81">
        <v>2.4887195308800001</v>
      </c>
      <c r="AE139" s="82"/>
      <c r="AF139" s="81">
        <v>32209938.659284022</v>
      </c>
      <c r="AG139" s="81">
        <v>780128.12470564642</v>
      </c>
      <c r="AH139" s="81">
        <v>4072025.3296863129</v>
      </c>
      <c r="AI139" s="81">
        <v>30566802.813053377</v>
      </c>
      <c r="AJ139" s="81">
        <v>42533537.323952764</v>
      </c>
      <c r="AK139" s="81"/>
      <c r="AL139" s="81"/>
      <c r="AM139" s="81">
        <v>2455566.5390099362</v>
      </c>
      <c r="AN139" s="81"/>
      <c r="AO139" s="81"/>
      <c r="AP139" s="82"/>
      <c r="AQ139" s="81">
        <v>586</v>
      </c>
      <c r="AR139" s="81">
        <v>393</v>
      </c>
      <c r="AS139" s="81">
        <v>5</v>
      </c>
      <c r="AT139" s="81">
        <v>2</v>
      </c>
      <c r="AU139" s="81">
        <v>0</v>
      </c>
      <c r="AV139" s="81">
        <v>0</v>
      </c>
      <c r="AW139" s="81">
        <v>5</v>
      </c>
      <c r="AX139" s="82"/>
      <c r="AY139" s="81">
        <v>3026.6120000000019</v>
      </c>
      <c r="AZ139" s="81">
        <v>54889.3</v>
      </c>
      <c r="BA139" s="81">
        <v>97.5</v>
      </c>
      <c r="BB139" s="81">
        <v>40.9</v>
      </c>
      <c r="BC139" s="81">
        <v>0</v>
      </c>
      <c r="BD139" s="81">
        <v>0</v>
      </c>
      <c r="BE139" s="81">
        <v>97.5</v>
      </c>
      <c r="BF139" s="82"/>
      <c r="BG139" s="81">
        <v>0</v>
      </c>
      <c r="BH139" s="81">
        <v>0</v>
      </c>
      <c r="BI139" s="81">
        <v>11.840999999999999</v>
      </c>
      <c r="BJ139" s="81">
        <v>0</v>
      </c>
      <c r="BK139" s="81">
        <v>3.4369999999999998</v>
      </c>
      <c r="BL139" s="81">
        <v>0</v>
      </c>
      <c r="BM139" s="82"/>
      <c r="BN139" s="81">
        <v>0</v>
      </c>
      <c r="BO139" s="81">
        <v>0</v>
      </c>
      <c r="BP139" s="81">
        <v>1</v>
      </c>
      <c r="BQ139" s="81">
        <v>0</v>
      </c>
      <c r="BR139" s="81">
        <v>1</v>
      </c>
      <c r="BS139" s="81">
        <v>0</v>
      </c>
      <c r="BT139"/>
      <c r="BU139" s="80">
        <v>15.278</v>
      </c>
      <c r="BV139" s="80">
        <v>0</v>
      </c>
      <c r="BW139" s="80">
        <v>0</v>
      </c>
      <c r="BX139" s="80">
        <v>0</v>
      </c>
      <c r="BY139" s="80">
        <v>0</v>
      </c>
      <c r="BZ139" s="80">
        <v>0</v>
      </c>
      <c r="CA139" s="80">
        <v>0</v>
      </c>
      <c r="CB139" s="80">
        <v>0</v>
      </c>
      <c r="CC139" s="80">
        <v>0</v>
      </c>
    </row>
    <row r="140" spans="1:81">
      <c r="A140" s="80" t="s">
        <v>1828</v>
      </c>
      <c r="B140" s="80">
        <v>408</v>
      </c>
      <c r="C140" s="80">
        <v>18</v>
      </c>
      <c r="D140" s="80">
        <v>24</v>
      </c>
      <c r="E140" s="80">
        <v>2021</v>
      </c>
      <c r="F140" s="80" t="s">
        <v>75</v>
      </c>
      <c r="G140" s="174" t="s">
        <v>1810</v>
      </c>
      <c r="H140" s="80" t="s">
        <v>1811</v>
      </c>
      <c r="I140" s="177"/>
      <c r="J140" s="81">
        <v>36.020368191440909</v>
      </c>
      <c r="K140" s="81">
        <v>1.0501332109966317</v>
      </c>
      <c r="L140" s="81">
        <v>22.339929823065336</v>
      </c>
      <c r="M140" s="81">
        <v>18.790451405714141</v>
      </c>
      <c r="N140" s="81">
        <v>16.064233184313753</v>
      </c>
      <c r="O140" s="81">
        <v>16.481671360572921</v>
      </c>
      <c r="P140" s="81">
        <v>29.289861079514285</v>
      </c>
      <c r="Q140" s="81">
        <v>1.0900060819597426</v>
      </c>
      <c r="R140" s="81">
        <v>0</v>
      </c>
      <c r="S140" s="81">
        <v>2.6799923990000001</v>
      </c>
      <c r="T140" s="82"/>
      <c r="U140" s="81">
        <v>2883007</v>
      </c>
      <c r="V140" s="81">
        <v>546</v>
      </c>
      <c r="W140" s="81">
        <v>587</v>
      </c>
      <c r="X140" s="81">
        <v>5692</v>
      </c>
      <c r="Y140" s="81">
        <v>9444</v>
      </c>
      <c r="Z140" s="81">
        <v>12127</v>
      </c>
      <c r="AA140" s="81">
        <v>6444</v>
      </c>
      <c r="AB140" s="81">
        <v>18267</v>
      </c>
      <c r="AC140" s="81">
        <v>0</v>
      </c>
      <c r="AD140" s="81">
        <v>2.6799923990000001</v>
      </c>
      <c r="AE140" s="82"/>
      <c r="AF140" s="81">
        <v>32210758.686251573</v>
      </c>
      <c r="AG140" s="81">
        <v>831409.79496552562</v>
      </c>
      <c r="AH140" s="81">
        <v>3722591.8375744042</v>
      </c>
      <c r="AI140" s="81">
        <v>33499453.61885532</v>
      </c>
      <c r="AJ140" s="81">
        <v>38436652.294397019</v>
      </c>
      <c r="AK140" s="81">
        <v>0</v>
      </c>
      <c r="AL140" s="81">
        <v>0</v>
      </c>
      <c r="AM140" s="81">
        <v>2397797.4385851361</v>
      </c>
      <c r="AN140" s="81">
        <v>0</v>
      </c>
      <c r="AO140" s="81">
        <v>0</v>
      </c>
      <c r="AP140" s="82"/>
      <c r="AQ140" s="81">
        <v>619</v>
      </c>
      <c r="AR140" s="81">
        <v>438</v>
      </c>
      <c r="AS140" s="81">
        <v>5</v>
      </c>
      <c r="AT140" s="81">
        <v>2</v>
      </c>
      <c r="AU140" s="81">
        <v>0</v>
      </c>
      <c r="AV140" s="81">
        <v>0</v>
      </c>
      <c r="AW140" s="81"/>
      <c r="AX140" s="82"/>
      <c r="AY140" s="81">
        <v>3244.9820000000009</v>
      </c>
      <c r="AZ140" s="81">
        <v>57094.8</v>
      </c>
      <c r="BA140" s="81">
        <v>97.5</v>
      </c>
      <c r="BB140" s="81">
        <v>40.9</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1829</v>
      </c>
      <c r="B141" s="80">
        <v>408</v>
      </c>
      <c r="C141" s="80">
        <v>19</v>
      </c>
      <c r="D141" s="80">
        <v>24</v>
      </c>
      <c r="E141" s="80">
        <v>2022</v>
      </c>
      <c r="F141" s="80" t="s">
        <v>568</v>
      </c>
      <c r="G141" s="174" t="s">
        <v>1810</v>
      </c>
      <c r="H141" s="80" t="s">
        <v>1811</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636</v>
      </c>
      <c r="AR141" s="81">
        <v>462</v>
      </c>
      <c r="AS141" s="81">
        <v>5</v>
      </c>
      <c r="AT141" s="81">
        <v>2</v>
      </c>
      <c r="AU141" s="81">
        <v>0</v>
      </c>
      <c r="AV141" s="81">
        <v>0</v>
      </c>
      <c r="AW141" s="81"/>
      <c r="AX141" s="82"/>
      <c r="AY141" s="81">
        <v>3349.1820000000012</v>
      </c>
      <c r="AZ141" s="81">
        <v>58560.600000000006</v>
      </c>
      <c r="BA141" s="81">
        <v>97.5</v>
      </c>
      <c r="BB141" s="81">
        <v>40.9</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1830</v>
      </c>
      <c r="B142" s="80">
        <v>222</v>
      </c>
      <c r="C142" s="80">
        <v>1</v>
      </c>
      <c r="D142" s="80">
        <v>14</v>
      </c>
      <c r="E142" s="80">
        <v>1990</v>
      </c>
      <c r="F142" s="80" t="s">
        <v>562</v>
      </c>
      <c r="G142" s="80" t="s">
        <v>1831</v>
      </c>
      <c r="H142" s="80" t="s">
        <v>1832</v>
      </c>
      <c r="I142" s="177"/>
      <c r="J142" s="81">
        <v>27.051358943832554</v>
      </c>
      <c r="K142" s="81">
        <v>2.4672671021168346</v>
      </c>
      <c r="L142" s="81">
        <v>4.2928778617046692</v>
      </c>
      <c r="M142" s="81">
        <v>12.55530145465441</v>
      </c>
      <c r="N142" s="81">
        <v>21.065558769884401</v>
      </c>
      <c r="O142" s="81">
        <v>15.119920232323976</v>
      </c>
      <c r="P142" s="81">
        <v>18.87063698588625</v>
      </c>
      <c r="Q142" s="81">
        <v>1.1940305347125457</v>
      </c>
      <c r="R142" s="81">
        <v>0</v>
      </c>
      <c r="S142" s="81">
        <v>1.2037714878974242</v>
      </c>
      <c r="T142" s="82"/>
      <c r="U142" s="81">
        <v>1630136</v>
      </c>
      <c r="V142" s="81">
        <v>885</v>
      </c>
      <c r="W142" s="81">
        <v>41</v>
      </c>
      <c r="X142" s="81">
        <v>4132</v>
      </c>
      <c r="Y142" s="81">
        <v>5159</v>
      </c>
      <c r="Z142" s="81">
        <v>6219</v>
      </c>
      <c r="AA142" s="81">
        <v>4582</v>
      </c>
      <c r="AB142" s="81">
        <v>19387</v>
      </c>
      <c r="AC142" s="81">
        <v>0</v>
      </c>
      <c r="AD142" s="81">
        <v>1.2037714878974242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1833</v>
      </c>
      <c r="B143" s="80">
        <v>223</v>
      </c>
      <c r="C143" s="80">
        <v>2</v>
      </c>
      <c r="D143" s="80">
        <v>14</v>
      </c>
      <c r="E143" s="80">
        <v>2005</v>
      </c>
      <c r="F143" s="80" t="s">
        <v>565</v>
      </c>
      <c r="G143" s="80" t="s">
        <v>1831</v>
      </c>
      <c r="H143" s="80" t="s">
        <v>1832</v>
      </c>
      <c r="I143" s="177"/>
      <c r="J143" s="81">
        <v>22.660626063669703</v>
      </c>
      <c r="K143" s="81">
        <v>2.1346412024126873</v>
      </c>
      <c r="L143" s="81">
        <v>9.1720168432570865</v>
      </c>
      <c r="M143" s="81">
        <v>13.593643043239689</v>
      </c>
      <c r="N143" s="81">
        <v>27.859734468668861</v>
      </c>
      <c r="O143" s="81">
        <v>24.060539382348434</v>
      </c>
      <c r="P143" s="81">
        <v>16.534245614416516</v>
      </c>
      <c r="Q143" s="81">
        <v>1.1828914124970078</v>
      </c>
      <c r="R143" s="81">
        <v>0</v>
      </c>
      <c r="S143" s="81">
        <v>2.8777171171200289</v>
      </c>
      <c r="T143" s="82"/>
      <c r="U143" s="81">
        <v>1635841</v>
      </c>
      <c r="V143" s="81">
        <v>909</v>
      </c>
      <c r="W143" s="81">
        <v>54</v>
      </c>
      <c r="X143" s="81">
        <v>2560</v>
      </c>
      <c r="Y143" s="81">
        <v>5868</v>
      </c>
      <c r="Z143" s="81">
        <v>11452</v>
      </c>
      <c r="AA143" s="81">
        <v>3288</v>
      </c>
      <c r="AB143" s="81">
        <v>20078</v>
      </c>
      <c r="AC143" s="81">
        <v>0</v>
      </c>
      <c r="AD143" s="81">
        <v>2.8777171171200289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1834</v>
      </c>
      <c r="B144" s="80">
        <v>224</v>
      </c>
      <c r="C144" s="80">
        <v>3</v>
      </c>
      <c r="D144" s="80">
        <v>14</v>
      </c>
      <c r="E144" s="80">
        <v>2006</v>
      </c>
      <c r="F144" s="80" t="s">
        <v>566</v>
      </c>
      <c r="G144" s="80" t="s">
        <v>1831</v>
      </c>
      <c r="H144" s="80" t="s">
        <v>1832</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1835</v>
      </c>
      <c r="B145" s="80">
        <v>225</v>
      </c>
      <c r="C145" s="80">
        <v>4</v>
      </c>
      <c r="D145" s="80">
        <v>14</v>
      </c>
      <c r="E145" s="80">
        <v>2007</v>
      </c>
      <c r="F145" s="80" t="s">
        <v>567</v>
      </c>
      <c r="G145" s="80" t="s">
        <v>1831</v>
      </c>
      <c r="H145" s="80" t="s">
        <v>1832</v>
      </c>
      <c r="I145" s="177"/>
      <c r="J145" s="81">
        <v>26.680256934825334</v>
      </c>
      <c r="K145" s="81">
        <v>2.6012487596332168</v>
      </c>
      <c r="L145" s="81">
        <v>4.9326235670560292</v>
      </c>
      <c r="M145" s="81">
        <v>29.495544565186606</v>
      </c>
      <c r="N145" s="81">
        <v>42.359689738190497</v>
      </c>
      <c r="O145" s="81">
        <v>23.347218248812734</v>
      </c>
      <c r="P145" s="81">
        <v>16.243780986443539</v>
      </c>
      <c r="Q145" s="81">
        <v>1.2402956580588342</v>
      </c>
      <c r="R145" s="81">
        <v>0</v>
      </c>
      <c r="S145" s="81">
        <v>3.2660602465461648</v>
      </c>
      <c r="T145" s="82"/>
      <c r="U145" s="81">
        <v>1671101</v>
      </c>
      <c r="V145" s="81">
        <v>890</v>
      </c>
      <c r="W145" s="81">
        <v>69</v>
      </c>
      <c r="X145" s="81">
        <v>4853</v>
      </c>
      <c r="Y145" s="81">
        <v>6092</v>
      </c>
      <c r="Z145" s="81">
        <v>11552</v>
      </c>
      <c r="AA145" s="81">
        <v>3181</v>
      </c>
      <c r="AB145" s="81">
        <v>19939</v>
      </c>
      <c r="AC145" s="81">
        <v>0</v>
      </c>
      <c r="AD145" s="81">
        <v>3.2660602465461648</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1836</v>
      </c>
      <c r="B146" s="80">
        <v>226</v>
      </c>
      <c r="C146" s="80">
        <v>5</v>
      </c>
      <c r="D146" s="80">
        <v>14</v>
      </c>
      <c r="E146" s="80">
        <v>2008</v>
      </c>
      <c r="F146" s="80" t="s">
        <v>84</v>
      </c>
      <c r="G146" s="80" t="s">
        <v>1831</v>
      </c>
      <c r="H146" s="80" t="s">
        <v>1832</v>
      </c>
      <c r="I146" s="177"/>
      <c r="J146" s="81">
        <v>20.242922486539396</v>
      </c>
      <c r="K146" s="81">
        <v>1.8057841531062229</v>
      </c>
      <c r="L146" s="81">
        <v>4.2269303147958972</v>
      </c>
      <c r="M146" s="81">
        <v>30.109974278880514</v>
      </c>
      <c r="N146" s="81">
        <v>37.081332470213248</v>
      </c>
      <c r="O146" s="81">
        <v>22.614133422881487</v>
      </c>
      <c r="P146" s="81">
        <v>15.852919022470239</v>
      </c>
      <c r="Q146" s="81">
        <v>1.2130229335121894</v>
      </c>
      <c r="R146" s="81">
        <v>0</v>
      </c>
      <c r="S146" s="81">
        <v>2.7553738009465323</v>
      </c>
      <c r="T146" s="82"/>
      <c r="U146" s="81">
        <v>1671207</v>
      </c>
      <c r="V146" s="81">
        <v>890</v>
      </c>
      <c r="W146" s="81">
        <v>69</v>
      </c>
      <c r="X146" s="81">
        <v>4853</v>
      </c>
      <c r="Y146" s="81">
        <v>5865</v>
      </c>
      <c r="Z146" s="81">
        <v>11582</v>
      </c>
      <c r="AA146" s="81">
        <v>3108</v>
      </c>
      <c r="AB146" s="81">
        <v>19821</v>
      </c>
      <c r="AC146" s="81">
        <v>0</v>
      </c>
      <c r="AD146" s="81">
        <v>2.7553738009465323</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1837</v>
      </c>
      <c r="B147" s="80">
        <v>227</v>
      </c>
      <c r="C147" s="80">
        <v>6</v>
      </c>
      <c r="D147" s="80">
        <v>14</v>
      </c>
      <c r="E147" s="80">
        <v>2009</v>
      </c>
      <c r="F147" s="80" t="s">
        <v>85</v>
      </c>
      <c r="G147" s="80" t="s">
        <v>1831</v>
      </c>
      <c r="H147" s="80" t="s">
        <v>1832</v>
      </c>
      <c r="I147" s="177"/>
      <c r="J147" s="81">
        <v>16.911657358261497</v>
      </c>
      <c r="K147" s="81">
        <v>1.3313152316196086</v>
      </c>
      <c r="L147" s="81">
        <v>9.0074278324862949</v>
      </c>
      <c r="M147" s="81">
        <v>32.157942245884499</v>
      </c>
      <c r="N147" s="81">
        <v>27.364304062508022</v>
      </c>
      <c r="O147" s="81">
        <v>23.049331436404639</v>
      </c>
      <c r="P147" s="81">
        <v>15.258131073501826</v>
      </c>
      <c r="Q147" s="81">
        <v>1.1486497825105364</v>
      </c>
      <c r="R147" s="81">
        <v>0</v>
      </c>
      <c r="S147" s="81">
        <v>3.1424553983572241</v>
      </c>
      <c r="T147" s="82"/>
      <c r="U147" s="81">
        <v>1274728</v>
      </c>
      <c r="V147" s="81">
        <v>751</v>
      </c>
      <c r="W147" s="81">
        <v>198</v>
      </c>
      <c r="X147" s="81">
        <v>5868</v>
      </c>
      <c r="Y147" s="81">
        <v>5928</v>
      </c>
      <c r="Z147" s="81">
        <v>11652</v>
      </c>
      <c r="AA147" s="81">
        <v>3071</v>
      </c>
      <c r="AB147" s="81">
        <v>19703</v>
      </c>
      <c r="AC147" s="81">
        <v>0</v>
      </c>
      <c r="AD147" s="81">
        <v>3.1424553983572241</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0</v>
      </c>
      <c r="BJ147" s="81">
        <v>0</v>
      </c>
      <c r="BK147" s="81">
        <v>19.312999999999999</v>
      </c>
      <c r="BL147" s="81">
        <v>0</v>
      </c>
      <c r="BM147" s="82"/>
      <c r="BN147" s="81">
        <v>0</v>
      </c>
      <c r="BO147" s="81">
        <v>0</v>
      </c>
      <c r="BP147" s="81">
        <v>0</v>
      </c>
      <c r="BQ147" s="81">
        <v>0</v>
      </c>
      <c r="BR147" s="81">
        <v>1</v>
      </c>
      <c r="BS147" s="81">
        <v>0</v>
      </c>
      <c r="BT147"/>
      <c r="BU147" s="80"/>
      <c r="BV147" s="80"/>
      <c r="BW147" s="80"/>
      <c r="BX147" s="80"/>
      <c r="BY147" s="80"/>
      <c r="BZ147" s="80"/>
      <c r="CA147" s="80"/>
      <c r="CB147" s="80"/>
      <c r="CC147" s="80"/>
    </row>
    <row r="148" spans="1:81">
      <c r="A148" s="80" t="s">
        <v>1838</v>
      </c>
      <c r="B148" s="80">
        <v>228</v>
      </c>
      <c r="C148" s="80">
        <v>7</v>
      </c>
      <c r="D148" s="80">
        <v>14</v>
      </c>
      <c r="E148" s="80">
        <v>2010</v>
      </c>
      <c r="F148" s="80" t="s">
        <v>86</v>
      </c>
      <c r="G148" s="80" t="s">
        <v>1831</v>
      </c>
      <c r="H148" s="80" t="s">
        <v>1832</v>
      </c>
      <c r="I148" s="177"/>
      <c r="J148" s="81">
        <v>17.509303276926058</v>
      </c>
      <c r="K148" s="81">
        <v>1.5010359454499695</v>
      </c>
      <c r="L148" s="81">
        <v>8.4689883259429557</v>
      </c>
      <c r="M148" s="81">
        <v>37.500471905033649</v>
      </c>
      <c r="N148" s="81">
        <v>31.232379383337417</v>
      </c>
      <c r="O148" s="81">
        <v>23.145527619799651</v>
      </c>
      <c r="P148" s="81">
        <v>15.307529963048312</v>
      </c>
      <c r="Q148" s="81">
        <v>1.1951659782154005</v>
      </c>
      <c r="R148" s="81">
        <v>0</v>
      </c>
      <c r="S148" s="81">
        <v>3.58251884634472</v>
      </c>
      <c r="T148" s="82"/>
      <c r="U148" s="81">
        <v>1329639</v>
      </c>
      <c r="V148" s="81">
        <v>751</v>
      </c>
      <c r="W148" s="81">
        <v>198</v>
      </c>
      <c r="X148" s="81">
        <v>5868</v>
      </c>
      <c r="Y148" s="81">
        <v>5965</v>
      </c>
      <c r="Z148" s="81">
        <v>11755</v>
      </c>
      <c r="AA148" s="81">
        <v>3004</v>
      </c>
      <c r="AB148" s="81">
        <v>19644</v>
      </c>
      <c r="AC148" s="81">
        <v>0</v>
      </c>
      <c r="AD148" s="81">
        <v>3.58251884634472</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0</v>
      </c>
      <c r="BJ148" s="81">
        <v>0</v>
      </c>
      <c r="BK148" s="81">
        <v>16.047000000000001</v>
      </c>
      <c r="BL148" s="81">
        <v>0</v>
      </c>
      <c r="BM148" s="82"/>
      <c r="BN148" s="81">
        <v>0</v>
      </c>
      <c r="BO148" s="81">
        <v>0</v>
      </c>
      <c r="BP148" s="81">
        <v>0</v>
      </c>
      <c r="BQ148" s="81">
        <v>0</v>
      </c>
      <c r="BR148" s="81">
        <v>1</v>
      </c>
      <c r="BS148" s="81">
        <v>0</v>
      </c>
      <c r="BT148"/>
      <c r="BU148" s="80">
        <v>16.047000000000001</v>
      </c>
      <c r="BV148" s="80">
        <v>0</v>
      </c>
      <c r="BW148" s="80">
        <v>0</v>
      </c>
      <c r="BX148" s="80">
        <v>0</v>
      </c>
      <c r="BY148" s="80">
        <v>0</v>
      </c>
      <c r="BZ148" s="80">
        <v>0</v>
      </c>
      <c r="CA148" s="80">
        <v>0</v>
      </c>
      <c r="CB148" s="80">
        <v>0</v>
      </c>
      <c r="CC148" s="80">
        <v>0</v>
      </c>
    </row>
    <row r="149" spans="1:81">
      <c r="A149" s="80" t="s">
        <v>1839</v>
      </c>
      <c r="B149" s="80">
        <v>229</v>
      </c>
      <c r="C149" s="80">
        <v>8</v>
      </c>
      <c r="D149" s="80">
        <v>14</v>
      </c>
      <c r="E149" s="80">
        <v>2011</v>
      </c>
      <c r="F149" s="80" t="s">
        <v>87</v>
      </c>
      <c r="G149" s="80" t="s">
        <v>1831</v>
      </c>
      <c r="H149" s="80" t="s">
        <v>1832</v>
      </c>
      <c r="I149" s="177"/>
      <c r="J149" s="81">
        <v>21.811202544085965</v>
      </c>
      <c r="K149" s="81">
        <v>2.0316082147648116</v>
      </c>
      <c r="L149" s="81">
        <v>9.0698689856005341</v>
      </c>
      <c r="M149" s="81">
        <v>44.680348584305058</v>
      </c>
      <c r="N149" s="81">
        <v>41.940090614362155</v>
      </c>
      <c r="O149" s="81">
        <v>22.722759378551395</v>
      </c>
      <c r="P149" s="81">
        <v>14.89980548274916</v>
      </c>
      <c r="Q149" s="81">
        <v>1.3699509021675065</v>
      </c>
      <c r="R149" s="81">
        <v>0</v>
      </c>
      <c r="S149" s="81">
        <v>4.4213198313619113</v>
      </c>
      <c r="T149" s="82"/>
      <c r="U149" s="81">
        <v>1423162</v>
      </c>
      <c r="V149" s="81">
        <v>751</v>
      </c>
      <c r="W149" s="81">
        <v>198</v>
      </c>
      <c r="X149" s="81">
        <v>5868</v>
      </c>
      <c r="Y149" s="81">
        <v>5978</v>
      </c>
      <c r="Z149" s="81">
        <v>11791</v>
      </c>
      <c r="AA149" s="81">
        <v>3011</v>
      </c>
      <c r="AB149" s="81">
        <v>19521</v>
      </c>
      <c r="AC149" s="81">
        <v>0</v>
      </c>
      <c r="AD149" s="81">
        <v>4.4213198313619113</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0</v>
      </c>
      <c r="BJ149" s="81">
        <v>0</v>
      </c>
      <c r="BK149" s="81">
        <v>17.157</v>
      </c>
      <c r="BL149" s="81">
        <v>0</v>
      </c>
      <c r="BM149" s="82"/>
      <c r="BN149" s="81">
        <v>0</v>
      </c>
      <c r="BO149" s="81">
        <v>0</v>
      </c>
      <c r="BP149" s="81">
        <v>0</v>
      </c>
      <c r="BQ149" s="81">
        <v>0</v>
      </c>
      <c r="BR149" s="81">
        <v>1</v>
      </c>
      <c r="BS149" s="81">
        <v>0</v>
      </c>
      <c r="BT149"/>
      <c r="BU149" s="80">
        <v>17.157</v>
      </c>
      <c r="BV149" s="80">
        <v>0</v>
      </c>
      <c r="BW149" s="80">
        <v>0</v>
      </c>
      <c r="BX149" s="80">
        <v>0</v>
      </c>
      <c r="BY149" s="80">
        <v>0</v>
      </c>
      <c r="BZ149" s="80">
        <v>0</v>
      </c>
      <c r="CA149" s="80">
        <v>0</v>
      </c>
      <c r="CB149" s="80">
        <v>0</v>
      </c>
      <c r="CC149" s="80">
        <v>0</v>
      </c>
    </row>
    <row r="150" spans="1:81">
      <c r="A150" s="80" t="s">
        <v>1840</v>
      </c>
      <c r="B150" s="80">
        <v>230</v>
      </c>
      <c r="C150" s="80">
        <v>9</v>
      </c>
      <c r="D150" s="80">
        <v>14</v>
      </c>
      <c r="E150" s="80">
        <v>2012</v>
      </c>
      <c r="F150" s="80" t="s">
        <v>88</v>
      </c>
      <c r="G150" s="80" t="s">
        <v>1831</v>
      </c>
      <c r="H150" s="80" t="s">
        <v>1832</v>
      </c>
      <c r="I150" s="177"/>
      <c r="J150" s="81">
        <v>21.719373531461564</v>
      </c>
      <c r="K150" s="81">
        <v>1.845269638975334</v>
      </c>
      <c r="L150" s="81">
        <v>8.8040581103306401</v>
      </c>
      <c r="M150" s="81">
        <v>43.308699004122694</v>
      </c>
      <c r="N150" s="81">
        <v>45.913913978807486</v>
      </c>
      <c r="O150" s="81">
        <v>22.698818580508931</v>
      </c>
      <c r="P150" s="81">
        <v>14.770585455064065</v>
      </c>
      <c r="Q150" s="81">
        <v>1.4932224757213004</v>
      </c>
      <c r="R150" s="81">
        <v>0</v>
      </c>
      <c r="S150" s="81">
        <v>3.8974170411776563</v>
      </c>
      <c r="T150" s="82"/>
      <c r="U150" s="81">
        <v>1460640</v>
      </c>
      <c r="V150" s="81">
        <v>751</v>
      </c>
      <c r="W150" s="81">
        <v>198</v>
      </c>
      <c r="X150" s="81">
        <v>5868</v>
      </c>
      <c r="Y150" s="81">
        <v>6121</v>
      </c>
      <c r="Z150" s="81">
        <v>11872</v>
      </c>
      <c r="AA150" s="81">
        <v>2968</v>
      </c>
      <c r="AB150" s="81">
        <v>19584</v>
      </c>
      <c r="AC150" s="81">
        <v>0</v>
      </c>
      <c r="AD150" s="81">
        <v>3.8974170411776563</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0</v>
      </c>
      <c r="BJ150" s="81">
        <v>0</v>
      </c>
      <c r="BK150" s="81">
        <v>20.760999999999999</v>
      </c>
      <c r="BL150" s="81">
        <v>0</v>
      </c>
      <c r="BM150" s="82"/>
      <c r="BN150" s="81">
        <v>0</v>
      </c>
      <c r="BO150" s="81">
        <v>0</v>
      </c>
      <c r="BP150" s="81">
        <v>0</v>
      </c>
      <c r="BQ150" s="81">
        <v>0</v>
      </c>
      <c r="BR150" s="81">
        <v>1</v>
      </c>
      <c r="BS150" s="81">
        <v>0</v>
      </c>
      <c r="BT150"/>
      <c r="BU150" s="80">
        <v>20.760999999999999</v>
      </c>
      <c r="BV150" s="80">
        <v>0</v>
      </c>
      <c r="BW150" s="80">
        <v>0</v>
      </c>
      <c r="BX150" s="80">
        <v>0</v>
      </c>
      <c r="BY150" s="80">
        <v>0</v>
      </c>
      <c r="BZ150" s="80">
        <v>0</v>
      </c>
      <c r="CA150" s="80">
        <v>0</v>
      </c>
      <c r="CB150" s="80">
        <v>0</v>
      </c>
      <c r="CC150" s="80">
        <v>0</v>
      </c>
    </row>
    <row r="151" spans="1:81">
      <c r="A151" s="80" t="s">
        <v>1841</v>
      </c>
      <c r="B151" s="80">
        <v>231</v>
      </c>
      <c r="C151" s="80">
        <v>10</v>
      </c>
      <c r="D151" s="80">
        <v>14</v>
      </c>
      <c r="E151" s="80">
        <v>2013</v>
      </c>
      <c r="F151" s="80" t="s">
        <v>89</v>
      </c>
      <c r="G151" s="80" t="s">
        <v>1831</v>
      </c>
      <c r="H151" s="80" t="s">
        <v>1832</v>
      </c>
      <c r="I151" s="177"/>
      <c r="J151" s="81">
        <v>21.818256082669308</v>
      </c>
      <c r="K151" s="81">
        <v>1.5471478786060588</v>
      </c>
      <c r="L151" s="81">
        <v>9.2878203893831284</v>
      </c>
      <c r="M151" s="81">
        <v>44.506178611440106</v>
      </c>
      <c r="N151" s="81">
        <v>44.217306766041759</v>
      </c>
      <c r="O151" s="81">
        <v>21.966605180039451</v>
      </c>
      <c r="P151" s="81">
        <v>14.616434157386491</v>
      </c>
      <c r="Q151" s="81">
        <v>1.5096065480356893</v>
      </c>
      <c r="R151" s="81">
        <v>0</v>
      </c>
      <c r="S151" s="81">
        <v>3.6703587692944657</v>
      </c>
      <c r="T151" s="82"/>
      <c r="U151" s="81">
        <v>1396772</v>
      </c>
      <c r="V151" s="81">
        <v>751</v>
      </c>
      <c r="W151" s="81">
        <v>198</v>
      </c>
      <c r="X151" s="81">
        <v>5868</v>
      </c>
      <c r="Y151" s="81">
        <v>6181</v>
      </c>
      <c r="Z151" s="81">
        <v>12002</v>
      </c>
      <c r="AA151" s="81">
        <v>2926</v>
      </c>
      <c r="AB151" s="81">
        <v>19515</v>
      </c>
      <c r="AC151" s="81">
        <v>0</v>
      </c>
      <c r="AD151" s="81">
        <v>3.6703587692944657</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0</v>
      </c>
      <c r="BJ151" s="81">
        <v>0</v>
      </c>
      <c r="BK151" s="81">
        <v>22.016999999999999</v>
      </c>
      <c r="BL151" s="81">
        <v>0</v>
      </c>
      <c r="BM151" s="82"/>
      <c r="BN151" s="81">
        <v>0</v>
      </c>
      <c r="BO151" s="81">
        <v>0</v>
      </c>
      <c r="BP151" s="81">
        <v>0</v>
      </c>
      <c r="BQ151" s="81">
        <v>0</v>
      </c>
      <c r="BR151" s="81">
        <v>1</v>
      </c>
      <c r="BS151" s="81">
        <v>0</v>
      </c>
      <c r="BT151"/>
      <c r="BU151" s="80">
        <v>22.016999999999999</v>
      </c>
      <c r="BV151" s="80">
        <v>0</v>
      </c>
      <c r="BW151" s="80">
        <v>0</v>
      </c>
      <c r="BX151" s="80">
        <v>0</v>
      </c>
      <c r="BY151" s="80">
        <v>0</v>
      </c>
      <c r="BZ151" s="80">
        <v>0</v>
      </c>
      <c r="CA151" s="80">
        <v>0</v>
      </c>
      <c r="CB151" s="80">
        <v>0</v>
      </c>
      <c r="CC151" s="80">
        <v>0</v>
      </c>
    </row>
    <row r="152" spans="1:81">
      <c r="A152" s="80" t="s">
        <v>1842</v>
      </c>
      <c r="B152" s="80">
        <v>232</v>
      </c>
      <c r="C152" s="80">
        <v>11</v>
      </c>
      <c r="D152" s="80">
        <v>14</v>
      </c>
      <c r="E152" s="80">
        <v>2014</v>
      </c>
      <c r="F152" s="80" t="s">
        <v>90</v>
      </c>
      <c r="G152" s="80" t="s">
        <v>1831</v>
      </c>
      <c r="H152" s="80" t="s">
        <v>1832</v>
      </c>
      <c r="I152" s="177"/>
      <c r="J152" s="81">
        <v>20.579203790333924</v>
      </c>
      <c r="K152" s="81">
        <v>1.5785331030217984</v>
      </c>
      <c r="L152" s="81">
        <v>9.9637914518814643</v>
      </c>
      <c r="M152" s="81">
        <v>53.353641187185787</v>
      </c>
      <c r="N152" s="81">
        <v>45.043425919864582</v>
      </c>
      <c r="O152" s="81">
        <v>21.011452005075231</v>
      </c>
      <c r="P152" s="81">
        <v>14.320875941870987</v>
      </c>
      <c r="Q152" s="81">
        <v>1.4370436866380953</v>
      </c>
      <c r="R152" s="81">
        <v>0</v>
      </c>
      <c r="S152" s="81">
        <v>3.9256060485068618</v>
      </c>
      <c r="T152" s="82"/>
      <c r="U152" s="81">
        <v>1391375</v>
      </c>
      <c r="V152" s="81">
        <v>670</v>
      </c>
      <c r="W152" s="81">
        <v>274</v>
      </c>
      <c r="X152" s="81">
        <v>6894</v>
      </c>
      <c r="Y152" s="81">
        <v>6203</v>
      </c>
      <c r="Z152" s="81">
        <v>12091</v>
      </c>
      <c r="AA152" s="81">
        <v>2852</v>
      </c>
      <c r="AB152" s="81">
        <v>19362</v>
      </c>
      <c r="AC152" s="81">
        <v>0</v>
      </c>
      <c r="AD152" s="81">
        <v>3.9256060485068618</v>
      </c>
      <c r="AE152" s="82"/>
      <c r="AF152" s="81">
        <v>17395902.214382824</v>
      </c>
      <c r="AG152" s="81">
        <v>1259654.6409027076</v>
      </c>
      <c r="AH152" s="81">
        <v>1804483.1073401435</v>
      </c>
      <c r="AI152" s="81">
        <v>44952822.119661421</v>
      </c>
      <c r="AJ152" s="81">
        <v>61078068.690581426</v>
      </c>
      <c r="AK152" s="81">
        <v>0</v>
      </c>
      <c r="AL152" s="81">
        <v>0</v>
      </c>
      <c r="AM152" s="81">
        <v>2658113.2694717986</v>
      </c>
      <c r="AN152" s="81">
        <v>0</v>
      </c>
      <c r="AO152" s="81">
        <v>0</v>
      </c>
      <c r="AP152" s="82"/>
      <c r="AQ152" s="81">
        <v>63</v>
      </c>
      <c r="AR152" s="81">
        <v>35</v>
      </c>
      <c r="AS152" s="81">
        <v>0</v>
      </c>
      <c r="AT152" s="81">
        <v>0</v>
      </c>
      <c r="AU152" s="81">
        <v>0</v>
      </c>
      <c r="AV152" s="81">
        <v>0</v>
      </c>
      <c r="AW152" s="81" t="s">
        <v>564</v>
      </c>
      <c r="AX152" s="82"/>
      <c r="AY152" s="81">
        <v>288.90000000000003</v>
      </c>
      <c r="AZ152" s="81">
        <v>2272.6</v>
      </c>
      <c r="BA152" s="81">
        <v>0</v>
      </c>
      <c r="BB152" s="81">
        <v>0</v>
      </c>
      <c r="BC152" s="81">
        <v>0</v>
      </c>
      <c r="BD152" s="81">
        <v>0</v>
      </c>
      <c r="BE152" s="81" t="s">
        <v>564</v>
      </c>
      <c r="BF152" s="82"/>
      <c r="BG152" s="81">
        <v>0</v>
      </c>
      <c r="BH152" s="81">
        <v>0</v>
      </c>
      <c r="BI152" s="81">
        <v>0</v>
      </c>
      <c r="BJ152" s="81">
        <v>0</v>
      </c>
      <c r="BK152" s="81">
        <v>21.734999999999999</v>
      </c>
      <c r="BL152" s="81">
        <v>0</v>
      </c>
      <c r="BM152" s="82"/>
      <c r="BN152" s="81">
        <v>0</v>
      </c>
      <c r="BO152" s="81">
        <v>0</v>
      </c>
      <c r="BP152" s="81">
        <v>0</v>
      </c>
      <c r="BQ152" s="81">
        <v>0</v>
      </c>
      <c r="BR152" s="81">
        <v>1</v>
      </c>
      <c r="BS152" s="81">
        <v>0</v>
      </c>
      <c r="BT152"/>
      <c r="BU152" s="80">
        <v>21.734999999999999</v>
      </c>
      <c r="BV152" s="80">
        <v>0</v>
      </c>
      <c r="BW152" s="80">
        <v>0</v>
      </c>
      <c r="BX152" s="80">
        <v>0</v>
      </c>
      <c r="BY152" s="80">
        <v>0</v>
      </c>
      <c r="BZ152" s="80">
        <v>0</v>
      </c>
      <c r="CA152" s="80">
        <v>0</v>
      </c>
      <c r="CB152" s="80">
        <v>0</v>
      </c>
      <c r="CC152" s="80">
        <v>0</v>
      </c>
    </row>
    <row r="153" spans="1:81">
      <c r="A153" s="80" t="s">
        <v>1843</v>
      </c>
      <c r="B153" s="80">
        <v>233</v>
      </c>
      <c r="C153" s="80">
        <v>12</v>
      </c>
      <c r="D153" s="80">
        <v>14</v>
      </c>
      <c r="E153" s="80">
        <v>2015</v>
      </c>
      <c r="F153" s="80" t="s">
        <v>91</v>
      </c>
      <c r="G153" s="80" t="s">
        <v>1831</v>
      </c>
      <c r="H153" s="80" t="s">
        <v>1832</v>
      </c>
      <c r="I153" s="177"/>
      <c r="J153" s="81">
        <v>22.293233133556356</v>
      </c>
      <c r="K153" s="81">
        <v>1.5346863646387399</v>
      </c>
      <c r="L153" s="81">
        <v>8.0162312251597232</v>
      </c>
      <c r="M153" s="81">
        <v>40.012753163526455</v>
      </c>
      <c r="N153" s="81">
        <v>43.093275822260885</v>
      </c>
      <c r="O153" s="81">
        <v>21.045025780163375</v>
      </c>
      <c r="P153" s="81">
        <v>14.176359675139599</v>
      </c>
      <c r="Q153" s="81">
        <v>1.3964770650323215</v>
      </c>
      <c r="R153" s="81">
        <v>0</v>
      </c>
      <c r="S153" s="81">
        <v>4.3478232530677268</v>
      </c>
      <c r="T153" s="82"/>
      <c r="U153" s="81">
        <v>1678948</v>
      </c>
      <c r="V153" s="81">
        <v>670</v>
      </c>
      <c r="W153" s="81">
        <v>274</v>
      </c>
      <c r="X153" s="81">
        <v>6894</v>
      </c>
      <c r="Y153" s="81">
        <v>6258</v>
      </c>
      <c r="Z153" s="81">
        <v>12227</v>
      </c>
      <c r="AA153" s="81">
        <v>2821</v>
      </c>
      <c r="AB153" s="81">
        <v>19220</v>
      </c>
      <c r="AC153" s="81">
        <v>0</v>
      </c>
      <c r="AD153" s="81">
        <v>4.3478232530677268</v>
      </c>
      <c r="AE153" s="82"/>
      <c r="AF153" s="81">
        <v>19081506.491586629</v>
      </c>
      <c r="AG153" s="81">
        <v>1136600.1138665257</v>
      </c>
      <c r="AH153" s="81">
        <v>1141614.2940593378</v>
      </c>
      <c r="AI153" s="81">
        <v>43818266.98280143</v>
      </c>
      <c r="AJ153" s="81">
        <v>61265610.296045542</v>
      </c>
      <c r="AK153" s="81">
        <v>0</v>
      </c>
      <c r="AL153" s="81">
        <v>0</v>
      </c>
      <c r="AM153" s="81">
        <v>2634020.3751323596</v>
      </c>
      <c r="AN153" s="81">
        <v>0</v>
      </c>
      <c r="AO153" s="81">
        <v>0</v>
      </c>
      <c r="AP153" s="82"/>
      <c r="AQ153" s="81">
        <v>79</v>
      </c>
      <c r="AR153" s="81">
        <v>46</v>
      </c>
      <c r="AS153" s="81">
        <v>0</v>
      </c>
      <c r="AT153" s="81">
        <v>0</v>
      </c>
      <c r="AU153" s="81">
        <v>0</v>
      </c>
      <c r="AV153" s="81">
        <v>0</v>
      </c>
      <c r="AW153" s="81" t="s">
        <v>564</v>
      </c>
      <c r="AX153" s="82"/>
      <c r="AY153" s="81">
        <v>365.26</v>
      </c>
      <c r="AZ153" s="81">
        <v>2723</v>
      </c>
      <c r="BA153" s="81">
        <v>0</v>
      </c>
      <c r="BB153" s="81">
        <v>0</v>
      </c>
      <c r="BC153" s="81">
        <v>0</v>
      </c>
      <c r="BD153" s="81">
        <v>0</v>
      </c>
      <c r="BE153" s="81" t="s">
        <v>564</v>
      </c>
      <c r="BF153" s="82"/>
      <c r="BG153" s="81">
        <v>0</v>
      </c>
      <c r="BH153" s="81">
        <v>0</v>
      </c>
      <c r="BI153" s="81">
        <v>0</v>
      </c>
      <c r="BJ153" s="81">
        <v>0</v>
      </c>
      <c r="BK153" s="81">
        <v>18.731000000000002</v>
      </c>
      <c r="BL153" s="81">
        <v>0</v>
      </c>
      <c r="BM153" s="82"/>
      <c r="BN153" s="81">
        <v>0</v>
      </c>
      <c r="BO153" s="81">
        <v>0</v>
      </c>
      <c r="BP153" s="81">
        <v>0</v>
      </c>
      <c r="BQ153" s="81">
        <v>0</v>
      </c>
      <c r="BR153" s="81">
        <v>1</v>
      </c>
      <c r="BS153" s="81">
        <v>0</v>
      </c>
      <c r="BT153"/>
      <c r="BU153" s="80">
        <v>18.731000000000002</v>
      </c>
      <c r="BV153" s="80">
        <v>0</v>
      </c>
      <c r="BW153" s="80">
        <v>0</v>
      </c>
      <c r="BX153" s="80">
        <v>0</v>
      </c>
      <c r="BY153" s="80">
        <v>0</v>
      </c>
      <c r="BZ153" s="80">
        <v>0</v>
      </c>
      <c r="CA153" s="80">
        <v>0</v>
      </c>
      <c r="CB153" s="80">
        <v>0</v>
      </c>
      <c r="CC153" s="80">
        <v>0</v>
      </c>
    </row>
    <row r="154" spans="1:81">
      <c r="A154" s="80" t="s">
        <v>1844</v>
      </c>
      <c r="B154" s="80">
        <v>234</v>
      </c>
      <c r="C154" s="80">
        <v>13</v>
      </c>
      <c r="D154" s="80">
        <v>14</v>
      </c>
      <c r="E154" s="80">
        <v>2016</v>
      </c>
      <c r="F154" s="80" t="s">
        <v>92</v>
      </c>
      <c r="G154" s="80" t="s">
        <v>1831</v>
      </c>
      <c r="H154" s="80" t="s">
        <v>1832</v>
      </c>
      <c r="I154" s="177"/>
      <c r="J154" s="81">
        <v>23.055124957130651</v>
      </c>
      <c r="K154" s="81">
        <v>1.5549512406353529</v>
      </c>
      <c r="L154" s="81">
        <v>10.14429910741088</v>
      </c>
      <c r="M154" s="81">
        <v>35.296212044371877</v>
      </c>
      <c r="N154" s="81">
        <v>41.460576612228444</v>
      </c>
      <c r="O154" s="81">
        <v>20.821772171892096</v>
      </c>
      <c r="P154" s="81">
        <v>14.274925042270391</v>
      </c>
      <c r="Q154" s="81">
        <v>1.3418672651191128</v>
      </c>
      <c r="R154" s="81">
        <v>0</v>
      </c>
      <c r="S154" s="81">
        <v>3.1656840888402447</v>
      </c>
      <c r="T154" s="82"/>
      <c r="U154" s="81">
        <v>1693240</v>
      </c>
      <c r="V154" s="81">
        <v>670</v>
      </c>
      <c r="W154" s="81">
        <v>274</v>
      </c>
      <c r="X154" s="81">
        <v>6894</v>
      </c>
      <c r="Y154" s="81">
        <v>6241</v>
      </c>
      <c r="Z154" s="81">
        <v>12246</v>
      </c>
      <c r="AA154" s="81">
        <v>2938</v>
      </c>
      <c r="AB154" s="81">
        <v>18998</v>
      </c>
      <c r="AC154" s="81">
        <v>0</v>
      </c>
      <c r="AD154" s="81">
        <v>3.1656840888402451</v>
      </c>
      <c r="AE154" s="82"/>
      <c r="AF154" s="81">
        <v>19898594.7029824</v>
      </c>
      <c r="AG154" s="81">
        <v>1080687.450246016</v>
      </c>
      <c r="AH154" s="81">
        <v>1131656.283963409</v>
      </c>
      <c r="AI154" s="81">
        <v>43449848.967033967</v>
      </c>
      <c r="AJ154" s="81">
        <v>57482523.423754342</v>
      </c>
      <c r="AK154" s="81">
        <v>0</v>
      </c>
      <c r="AL154" s="81">
        <v>0</v>
      </c>
      <c r="AM154" s="81">
        <v>2605618.9451771271</v>
      </c>
      <c r="AN154" s="81">
        <v>0</v>
      </c>
      <c r="AO154" s="81">
        <v>0</v>
      </c>
      <c r="AP154" s="82"/>
      <c r="AQ154" s="81">
        <v>92</v>
      </c>
      <c r="AR154" s="81">
        <v>50</v>
      </c>
      <c r="AS154" s="81">
        <v>0</v>
      </c>
      <c r="AT154" s="81">
        <v>0</v>
      </c>
      <c r="AU154" s="81">
        <v>0</v>
      </c>
      <c r="AV154" s="81">
        <v>0</v>
      </c>
      <c r="AW154" s="81" t="s">
        <v>564</v>
      </c>
      <c r="AX154" s="82"/>
      <c r="AY154" s="81">
        <v>431.06</v>
      </c>
      <c r="AZ154" s="81">
        <v>2822.9</v>
      </c>
      <c r="BA154" s="81">
        <v>0</v>
      </c>
      <c r="BB154" s="81">
        <v>0</v>
      </c>
      <c r="BC154" s="81">
        <v>0</v>
      </c>
      <c r="BD154" s="81">
        <v>0</v>
      </c>
      <c r="BE154" s="81" t="s">
        <v>564</v>
      </c>
      <c r="BF154" s="82"/>
      <c r="BG154" s="81">
        <v>0</v>
      </c>
      <c r="BH154" s="81">
        <v>0</v>
      </c>
      <c r="BI154" s="81">
        <v>0</v>
      </c>
      <c r="BJ154" s="81">
        <v>0</v>
      </c>
      <c r="BK154" s="81">
        <v>18.895</v>
      </c>
      <c r="BL154" s="81">
        <v>0</v>
      </c>
      <c r="BM154" s="82"/>
      <c r="BN154" s="81">
        <v>0</v>
      </c>
      <c r="BO154" s="81">
        <v>0</v>
      </c>
      <c r="BP154" s="81">
        <v>0</v>
      </c>
      <c r="BQ154" s="81">
        <v>0</v>
      </c>
      <c r="BR154" s="81">
        <v>1</v>
      </c>
      <c r="BS154" s="81">
        <v>0</v>
      </c>
      <c r="BT154"/>
      <c r="BU154" s="80">
        <v>18.895</v>
      </c>
      <c r="BV154" s="80">
        <v>0</v>
      </c>
      <c r="BW154" s="80">
        <v>0</v>
      </c>
      <c r="BX154" s="80">
        <v>0</v>
      </c>
      <c r="BY154" s="80">
        <v>0</v>
      </c>
      <c r="BZ154" s="80">
        <v>0</v>
      </c>
      <c r="CA154" s="80">
        <v>0</v>
      </c>
      <c r="CB154" s="80">
        <v>0</v>
      </c>
      <c r="CC154" s="80">
        <v>0</v>
      </c>
    </row>
    <row r="155" spans="1:81">
      <c r="A155" s="80" t="s">
        <v>1845</v>
      </c>
      <c r="B155" s="80">
        <v>235</v>
      </c>
      <c r="C155" s="80">
        <v>14</v>
      </c>
      <c r="D155" s="80">
        <v>14</v>
      </c>
      <c r="E155" s="80">
        <v>2017</v>
      </c>
      <c r="F155" s="80" t="s">
        <v>71</v>
      </c>
      <c r="G155" s="80" t="s">
        <v>1831</v>
      </c>
      <c r="H155" s="80" t="s">
        <v>1832</v>
      </c>
      <c r="I155" s="177"/>
      <c r="J155" s="81">
        <v>19.043685259570367</v>
      </c>
      <c r="K155" s="81">
        <v>1.5031058248638689</v>
      </c>
      <c r="L155" s="81">
        <v>10.404907028308079</v>
      </c>
      <c r="M155" s="81">
        <v>32.450800802010001</v>
      </c>
      <c r="N155" s="81">
        <v>41.135216629374071</v>
      </c>
      <c r="O155" s="81">
        <v>20.590726017470338</v>
      </c>
      <c r="P155" s="81">
        <v>13.904477756914599</v>
      </c>
      <c r="Q155" s="81">
        <v>1.2826180728342798</v>
      </c>
      <c r="R155" s="81">
        <v>0</v>
      </c>
      <c r="S155" s="81">
        <v>2.8879108687576545</v>
      </c>
      <c r="T155" s="82"/>
      <c r="U155" s="81">
        <v>1584728</v>
      </c>
      <c r="V155" s="81">
        <v>670</v>
      </c>
      <c r="W155" s="81">
        <v>274</v>
      </c>
      <c r="X155" s="81">
        <v>6894</v>
      </c>
      <c r="Y155" s="81">
        <v>6270</v>
      </c>
      <c r="Z155" s="81">
        <v>12311</v>
      </c>
      <c r="AA155" s="81">
        <v>2880</v>
      </c>
      <c r="AB155" s="81">
        <v>18779</v>
      </c>
      <c r="AC155" s="81">
        <v>0</v>
      </c>
      <c r="AD155" s="81">
        <v>2.887910868757654</v>
      </c>
      <c r="AE155" s="82"/>
      <c r="AF155" s="81">
        <v>17925981.449832529</v>
      </c>
      <c r="AG155" s="81">
        <v>1089959.740757568</v>
      </c>
      <c r="AH155" s="81">
        <v>1622966.1334429069</v>
      </c>
      <c r="AI155" s="81">
        <v>43818179.613205157</v>
      </c>
      <c r="AJ155" s="81">
        <v>60480125.141495652</v>
      </c>
      <c r="AK155" s="81">
        <v>0</v>
      </c>
      <c r="AL155" s="81">
        <v>0</v>
      </c>
      <c r="AM155" s="81">
        <v>2579612.680372383</v>
      </c>
      <c r="AN155" s="81">
        <v>0</v>
      </c>
      <c r="AO155" s="81">
        <v>0</v>
      </c>
      <c r="AP155" s="82"/>
      <c r="AQ155" s="81">
        <v>105</v>
      </c>
      <c r="AR155" s="81">
        <v>51</v>
      </c>
      <c r="AS155" s="81">
        <v>0</v>
      </c>
      <c r="AT155" s="81">
        <v>0</v>
      </c>
      <c r="AU155" s="81">
        <v>0</v>
      </c>
      <c r="AV155" s="81">
        <v>0</v>
      </c>
      <c r="AW155" s="81" t="s">
        <v>564</v>
      </c>
      <c r="AX155" s="82"/>
      <c r="AY155" s="81">
        <v>512.76</v>
      </c>
      <c r="AZ155" s="81">
        <v>2844.2</v>
      </c>
      <c r="BA155" s="81">
        <v>0</v>
      </c>
      <c r="BB155" s="81">
        <v>0</v>
      </c>
      <c r="BC155" s="81">
        <v>0</v>
      </c>
      <c r="BD155" s="81">
        <v>0</v>
      </c>
      <c r="BE155" s="81" t="s">
        <v>564</v>
      </c>
      <c r="BF155" s="82"/>
      <c r="BG155" s="81">
        <v>0</v>
      </c>
      <c r="BH155" s="81">
        <v>0</v>
      </c>
      <c r="BI155" s="81">
        <v>0</v>
      </c>
      <c r="BJ155" s="81">
        <v>0</v>
      </c>
      <c r="BK155" s="81">
        <v>19.963999999999999</v>
      </c>
      <c r="BL155" s="81">
        <v>0</v>
      </c>
      <c r="BM155" s="82"/>
      <c r="BN155" s="81">
        <v>0</v>
      </c>
      <c r="BO155" s="81">
        <v>0</v>
      </c>
      <c r="BP155" s="81">
        <v>0</v>
      </c>
      <c r="BQ155" s="81">
        <v>0</v>
      </c>
      <c r="BR155" s="81">
        <v>1</v>
      </c>
      <c r="BS155" s="81">
        <v>0</v>
      </c>
      <c r="BT155"/>
      <c r="BU155" s="80">
        <v>19.963999999999999</v>
      </c>
      <c r="BV155" s="80">
        <v>0</v>
      </c>
      <c r="BW155" s="80">
        <v>0</v>
      </c>
      <c r="BX155" s="80">
        <v>0</v>
      </c>
      <c r="BY155" s="80">
        <v>0</v>
      </c>
      <c r="BZ155" s="80">
        <v>0</v>
      </c>
      <c r="CA155" s="80">
        <v>0</v>
      </c>
      <c r="CB155" s="80">
        <v>0</v>
      </c>
      <c r="CC155" s="80">
        <v>0</v>
      </c>
    </row>
    <row r="156" spans="1:81">
      <c r="A156" s="80" t="s">
        <v>1846</v>
      </c>
      <c r="B156" s="80">
        <v>236</v>
      </c>
      <c r="C156" s="80">
        <v>15</v>
      </c>
      <c r="D156" s="80">
        <v>14</v>
      </c>
      <c r="E156" s="80">
        <v>2018</v>
      </c>
      <c r="F156" s="80" t="s">
        <v>93</v>
      </c>
      <c r="G156" s="80" t="s">
        <v>1831</v>
      </c>
      <c r="H156" s="80" t="s">
        <v>1832</v>
      </c>
      <c r="I156" s="177"/>
      <c r="J156" s="81">
        <v>20.40901000359132</v>
      </c>
      <c r="K156" s="81">
        <v>1.3711570300023426</v>
      </c>
      <c r="L156" s="81">
        <v>9.3100069894458404</v>
      </c>
      <c r="M156" s="81">
        <v>29.544055162404067</v>
      </c>
      <c r="N156" s="81">
        <v>37.72858073296284</v>
      </c>
      <c r="O156" s="81">
        <v>20.228488065960157</v>
      </c>
      <c r="P156" s="81">
        <v>13.584433648599283</v>
      </c>
      <c r="Q156" s="81">
        <v>1.1832964706010229</v>
      </c>
      <c r="R156" s="81">
        <v>0</v>
      </c>
      <c r="S156" s="81">
        <v>2.9509715642197998</v>
      </c>
      <c r="T156" s="82"/>
      <c r="U156" s="81">
        <v>1688500</v>
      </c>
      <c r="V156" s="81">
        <v>670</v>
      </c>
      <c r="W156" s="81">
        <v>274</v>
      </c>
      <c r="X156" s="81">
        <v>6894</v>
      </c>
      <c r="Y156" s="81">
        <v>6318</v>
      </c>
      <c r="Z156" s="81">
        <v>12326</v>
      </c>
      <c r="AA156" s="81">
        <v>2842</v>
      </c>
      <c r="AB156" s="81">
        <v>18670</v>
      </c>
      <c r="AC156" s="81">
        <v>0</v>
      </c>
      <c r="AD156" s="81">
        <v>2.9509715642197998</v>
      </c>
      <c r="AE156" s="82"/>
      <c r="AF156" s="81">
        <v>19718740.91479684</v>
      </c>
      <c r="AG156" s="81">
        <v>969867.89149096771</v>
      </c>
      <c r="AH156" s="81">
        <v>1501785.763488062</v>
      </c>
      <c r="AI156" s="81">
        <v>41191938.316159353</v>
      </c>
      <c r="AJ156" s="81">
        <v>60729112.339518413</v>
      </c>
      <c r="AK156" s="81">
        <v>0</v>
      </c>
      <c r="AL156" s="81">
        <v>0</v>
      </c>
      <c r="AM156" s="81">
        <v>2569946.2369864839</v>
      </c>
      <c r="AN156" s="81">
        <v>0</v>
      </c>
      <c r="AO156" s="81">
        <v>0</v>
      </c>
      <c r="AP156" s="82"/>
      <c r="AQ156" s="81">
        <v>123</v>
      </c>
      <c r="AR156" s="81">
        <v>53</v>
      </c>
      <c r="AS156" s="81">
        <v>0</v>
      </c>
      <c r="AT156" s="81">
        <v>0</v>
      </c>
      <c r="AU156" s="81">
        <v>0</v>
      </c>
      <c r="AV156" s="81">
        <v>0</v>
      </c>
      <c r="AW156" s="81" t="s">
        <v>564</v>
      </c>
      <c r="AX156" s="82"/>
      <c r="AY156" s="81">
        <v>606.36</v>
      </c>
      <c r="AZ156" s="81">
        <v>2912</v>
      </c>
      <c r="BA156" s="81">
        <v>0</v>
      </c>
      <c r="BB156" s="81">
        <v>0</v>
      </c>
      <c r="BC156" s="81">
        <v>0</v>
      </c>
      <c r="BD156" s="81">
        <v>0</v>
      </c>
      <c r="BE156" s="81" t="s">
        <v>564</v>
      </c>
      <c r="BF156" s="82"/>
      <c r="BG156" s="81">
        <v>0</v>
      </c>
      <c r="BH156" s="81">
        <v>0</v>
      </c>
      <c r="BI156" s="81">
        <v>0</v>
      </c>
      <c r="BJ156" s="81">
        <v>0</v>
      </c>
      <c r="BK156" s="81">
        <v>18.079000000000001</v>
      </c>
      <c r="BL156" s="81">
        <v>0</v>
      </c>
      <c r="BM156" s="82"/>
      <c r="BN156" s="81">
        <v>0</v>
      </c>
      <c r="BO156" s="81">
        <v>0</v>
      </c>
      <c r="BP156" s="81">
        <v>0</v>
      </c>
      <c r="BQ156" s="81">
        <v>0</v>
      </c>
      <c r="BR156" s="81">
        <v>1</v>
      </c>
      <c r="BS156" s="81">
        <v>0</v>
      </c>
      <c r="BT156"/>
      <c r="BU156" s="80">
        <v>18.079000000000001</v>
      </c>
      <c r="BV156" s="80">
        <v>0</v>
      </c>
      <c r="BW156" s="80">
        <v>0</v>
      </c>
      <c r="BX156" s="80">
        <v>0</v>
      </c>
      <c r="BY156" s="80">
        <v>0</v>
      </c>
      <c r="BZ156" s="80">
        <v>0</v>
      </c>
      <c r="CA156" s="80">
        <v>0</v>
      </c>
      <c r="CB156" s="80">
        <v>0</v>
      </c>
      <c r="CC156" s="80">
        <v>0</v>
      </c>
    </row>
    <row r="157" spans="1:81">
      <c r="A157" s="80" t="s">
        <v>1847</v>
      </c>
      <c r="B157" s="80">
        <v>237</v>
      </c>
      <c r="C157" s="80">
        <v>16</v>
      </c>
      <c r="D157" s="80">
        <v>14</v>
      </c>
      <c r="E157" s="80">
        <v>2019</v>
      </c>
      <c r="F157" s="80" t="s">
        <v>73</v>
      </c>
      <c r="G157" s="80" t="s">
        <v>1831</v>
      </c>
      <c r="H157" s="80" t="s">
        <v>1832</v>
      </c>
      <c r="I157" s="177"/>
      <c r="J157" s="81">
        <v>16.73226065892192</v>
      </c>
      <c r="K157" s="81">
        <v>1.2342492400692513</v>
      </c>
      <c r="L157" s="81">
        <v>9.3611930405245936</v>
      </c>
      <c r="M157" s="81">
        <v>29.563214491550067</v>
      </c>
      <c r="N157" s="81">
        <v>31.413845218620569</v>
      </c>
      <c r="O157" s="81">
        <v>19.695927144167854</v>
      </c>
      <c r="P157" s="81">
        <v>13.229359012382208</v>
      </c>
      <c r="Q157" s="81">
        <v>1.137910086139398</v>
      </c>
      <c r="R157" s="81">
        <v>0</v>
      </c>
      <c r="S157" s="81">
        <v>3.1423197920030517</v>
      </c>
      <c r="T157" s="82"/>
      <c r="U157" s="81">
        <v>1503806</v>
      </c>
      <c r="V157" s="81">
        <v>670</v>
      </c>
      <c r="W157" s="81">
        <v>274</v>
      </c>
      <c r="X157" s="81">
        <v>6894</v>
      </c>
      <c r="Y157" s="81">
        <v>6376</v>
      </c>
      <c r="Z157" s="81">
        <v>12331</v>
      </c>
      <c r="AA157" s="81">
        <v>2747</v>
      </c>
      <c r="AB157" s="81">
        <v>18440</v>
      </c>
      <c r="AC157" s="81">
        <v>0</v>
      </c>
      <c r="AD157" s="81">
        <v>3.1423197920030521</v>
      </c>
      <c r="AE157" s="82"/>
      <c r="AF157" s="81">
        <v>16375970.595982671</v>
      </c>
      <c r="AG157" s="81">
        <v>936787.98731072084</v>
      </c>
      <c r="AH157" s="81">
        <v>1606953.9261719871</v>
      </c>
      <c r="AI157" s="81">
        <v>44573501.852140233</v>
      </c>
      <c r="AJ157" s="81">
        <v>50585964.928411804</v>
      </c>
      <c r="AK157" s="81">
        <v>0</v>
      </c>
      <c r="AL157" s="81">
        <v>0</v>
      </c>
      <c r="AM157" s="81">
        <v>2511389.1837543217</v>
      </c>
      <c r="AN157" s="81">
        <v>0</v>
      </c>
      <c r="AO157" s="81">
        <v>0</v>
      </c>
      <c r="AP157" s="82"/>
      <c r="AQ157" s="81">
        <v>146</v>
      </c>
      <c r="AR157" s="81">
        <v>55</v>
      </c>
      <c r="AS157" s="81">
        <v>0</v>
      </c>
      <c r="AT157" s="81">
        <v>0</v>
      </c>
      <c r="AU157" s="81">
        <v>0</v>
      </c>
      <c r="AV157" s="81">
        <v>0</v>
      </c>
      <c r="AW157" s="81" t="s">
        <v>564</v>
      </c>
      <c r="AX157" s="82"/>
      <c r="AY157" s="81">
        <v>702.4599999999997</v>
      </c>
      <c r="AZ157" s="81">
        <v>2933.2</v>
      </c>
      <c r="BA157" s="81">
        <v>0</v>
      </c>
      <c r="BB157" s="81">
        <v>0</v>
      </c>
      <c r="BC157" s="81">
        <v>0</v>
      </c>
      <c r="BD157" s="81">
        <v>0</v>
      </c>
      <c r="BE157" s="81" t="s">
        <v>564</v>
      </c>
      <c r="BF157" s="82"/>
      <c r="BG157" s="81">
        <v>0</v>
      </c>
      <c r="BH157" s="81">
        <v>0</v>
      </c>
      <c r="BI157" s="81">
        <v>0</v>
      </c>
      <c r="BJ157" s="81">
        <v>0</v>
      </c>
      <c r="BK157" s="81">
        <v>15.706</v>
      </c>
      <c r="BL157" s="81">
        <v>0</v>
      </c>
      <c r="BM157" s="82"/>
      <c r="BN157" s="81">
        <v>0</v>
      </c>
      <c r="BO157" s="81">
        <v>0</v>
      </c>
      <c r="BP157" s="81">
        <v>0</v>
      </c>
      <c r="BQ157" s="81">
        <v>0</v>
      </c>
      <c r="BR157" s="81">
        <v>1</v>
      </c>
      <c r="BS157" s="81">
        <v>0</v>
      </c>
      <c r="BT157"/>
      <c r="BU157" s="80">
        <v>15.706</v>
      </c>
      <c r="BV157" s="80">
        <v>0</v>
      </c>
      <c r="BW157" s="80">
        <v>0</v>
      </c>
      <c r="BX157" s="80">
        <v>0</v>
      </c>
      <c r="BY157" s="80">
        <v>0</v>
      </c>
      <c r="BZ157" s="80">
        <v>0</v>
      </c>
      <c r="CA157" s="80">
        <v>0</v>
      </c>
      <c r="CB157" s="80">
        <v>0</v>
      </c>
      <c r="CC157" s="80">
        <v>0</v>
      </c>
    </row>
    <row r="158" spans="1:81">
      <c r="A158" s="80" t="s">
        <v>1848</v>
      </c>
      <c r="B158" s="80">
        <v>238</v>
      </c>
      <c r="C158" s="80">
        <v>17</v>
      </c>
      <c r="D158" s="80">
        <v>14</v>
      </c>
      <c r="E158" s="80">
        <v>2020</v>
      </c>
      <c r="F158" s="80" t="s">
        <v>218</v>
      </c>
      <c r="G158" s="174" t="s">
        <v>1831</v>
      </c>
      <c r="H158" s="80" t="s">
        <v>1832</v>
      </c>
      <c r="I158" s="177"/>
      <c r="J158" s="81">
        <v>19.58221304279661</v>
      </c>
      <c r="K158" s="81">
        <v>1.2753576028853275</v>
      </c>
      <c r="L158" s="81">
        <v>6.4927329747170575</v>
      </c>
      <c r="M158" s="81">
        <v>22.964108481733717</v>
      </c>
      <c r="N158" s="81">
        <v>28.996604672198579</v>
      </c>
      <c r="O158" s="81">
        <v>17.225631636452075</v>
      </c>
      <c r="P158" s="81">
        <v>12.898825339319512</v>
      </c>
      <c r="Q158" s="81">
        <v>1.080735962215738</v>
      </c>
      <c r="R158" s="81">
        <v>0</v>
      </c>
      <c r="S158" s="81">
        <v>3.1852698053504551</v>
      </c>
      <c r="T158" s="82"/>
      <c r="U158" s="81">
        <v>1909498</v>
      </c>
      <c r="V158" s="81">
        <v>631</v>
      </c>
      <c r="W158" s="81">
        <v>289</v>
      </c>
      <c r="X158" s="81">
        <v>6412</v>
      </c>
      <c r="Y158" s="81">
        <v>6448</v>
      </c>
      <c r="Z158" s="81">
        <v>12309</v>
      </c>
      <c r="AA158" s="81">
        <v>2910</v>
      </c>
      <c r="AB158" s="81">
        <v>18329</v>
      </c>
      <c r="AC158" s="81">
        <v>0</v>
      </c>
      <c r="AD158" s="81">
        <v>3.1852698053504551</v>
      </c>
      <c r="AE158" s="82"/>
      <c r="AF158" s="81">
        <v>20792621.14192538</v>
      </c>
      <c r="AG158" s="81">
        <v>933600.8435425848</v>
      </c>
      <c r="AH158" s="81">
        <v>1099395.123053187</v>
      </c>
      <c r="AI158" s="81">
        <v>36158014.593909368</v>
      </c>
      <c r="AJ158" s="81">
        <v>51559890.115678184</v>
      </c>
      <c r="AK158" s="81"/>
      <c r="AL158" s="81"/>
      <c r="AM158" s="81">
        <v>2392138.1394373174</v>
      </c>
      <c r="AN158" s="81"/>
      <c r="AO158" s="81"/>
      <c r="AP158" s="82"/>
      <c r="AQ158" s="81">
        <v>163</v>
      </c>
      <c r="AR158" s="81">
        <v>56</v>
      </c>
      <c r="AS158" s="81">
        <v>0</v>
      </c>
      <c r="AT158" s="81">
        <v>0</v>
      </c>
      <c r="AU158" s="81">
        <v>0</v>
      </c>
      <c r="AV158" s="81">
        <v>0</v>
      </c>
      <c r="AW158" s="81">
        <v>0</v>
      </c>
      <c r="AX158" s="82"/>
      <c r="AY158" s="81">
        <v>784.66</v>
      </c>
      <c r="AZ158" s="81">
        <v>3923.2</v>
      </c>
      <c r="BA158" s="81">
        <v>0</v>
      </c>
      <c r="BB158" s="81">
        <v>0</v>
      </c>
      <c r="BC158" s="81">
        <v>0</v>
      </c>
      <c r="BD158" s="81">
        <v>0</v>
      </c>
      <c r="BE158" s="81">
        <v>0</v>
      </c>
      <c r="BF158" s="82"/>
      <c r="BG158" s="81">
        <v>0</v>
      </c>
      <c r="BH158" s="81">
        <v>0</v>
      </c>
      <c r="BI158" s="81">
        <v>0</v>
      </c>
      <c r="BJ158" s="81">
        <v>0</v>
      </c>
      <c r="BK158" s="81">
        <v>15.19</v>
      </c>
      <c r="BL158" s="81">
        <v>0</v>
      </c>
      <c r="BM158" s="82"/>
      <c r="BN158" s="81">
        <v>0</v>
      </c>
      <c r="BO158" s="81">
        <v>0</v>
      </c>
      <c r="BP158" s="81">
        <v>0</v>
      </c>
      <c r="BQ158" s="81">
        <v>0</v>
      </c>
      <c r="BR158" s="81">
        <v>1</v>
      </c>
      <c r="BS158" s="81">
        <v>0</v>
      </c>
      <c r="BT158"/>
      <c r="BU158" s="80">
        <v>15.19</v>
      </c>
      <c r="BV158" s="80">
        <v>0</v>
      </c>
      <c r="BW158" s="80">
        <v>0</v>
      </c>
      <c r="BX158" s="80">
        <v>0</v>
      </c>
      <c r="BY158" s="80">
        <v>0</v>
      </c>
      <c r="BZ158" s="80">
        <v>0</v>
      </c>
      <c r="CA158" s="80">
        <v>0</v>
      </c>
      <c r="CB158" s="80">
        <v>0</v>
      </c>
      <c r="CC158" s="80">
        <v>0</v>
      </c>
    </row>
    <row r="159" spans="1:81">
      <c r="A159" s="80" t="s">
        <v>1849</v>
      </c>
      <c r="B159" s="80">
        <v>238</v>
      </c>
      <c r="C159" s="80">
        <v>18</v>
      </c>
      <c r="D159" s="80">
        <v>14</v>
      </c>
      <c r="E159" s="80">
        <v>2021</v>
      </c>
      <c r="F159" s="80" t="s">
        <v>75</v>
      </c>
      <c r="G159" s="174" t="s">
        <v>1831</v>
      </c>
      <c r="H159" s="80" t="s">
        <v>1832</v>
      </c>
      <c r="I159" s="177"/>
      <c r="J159" s="81">
        <v>19.132183499552699</v>
      </c>
      <c r="K159" s="81">
        <v>1.3595880481625868</v>
      </c>
      <c r="L159" s="81">
        <v>7.8181088519278088</v>
      </c>
      <c r="M159" s="81">
        <v>25.760420099601657</v>
      </c>
      <c r="N159" s="81">
        <v>30.333648670924443</v>
      </c>
      <c r="O159" s="81">
        <v>16.696407410294245</v>
      </c>
      <c r="P159" s="81">
        <v>13.276797674311178</v>
      </c>
      <c r="Q159" s="81">
        <v>1.0829649302834274</v>
      </c>
      <c r="R159" s="81">
        <v>0</v>
      </c>
      <c r="S159" s="81">
        <v>3.3584473347100472</v>
      </c>
      <c r="T159" s="82"/>
      <c r="U159" s="81">
        <v>2037012</v>
      </c>
      <c r="V159" s="81">
        <v>631</v>
      </c>
      <c r="W159" s="81">
        <v>289</v>
      </c>
      <c r="X159" s="81">
        <v>6412</v>
      </c>
      <c r="Y159" s="81">
        <v>6491</v>
      </c>
      <c r="Z159" s="81">
        <v>12285</v>
      </c>
      <c r="AA159" s="81">
        <v>2921</v>
      </c>
      <c r="AB159" s="81">
        <v>18149</v>
      </c>
      <c r="AC159" s="81">
        <v>0</v>
      </c>
      <c r="AD159" s="81">
        <v>3.3584473347100472</v>
      </c>
      <c r="AE159" s="82"/>
      <c r="AF159" s="81">
        <v>19438256.267386325</v>
      </c>
      <c r="AG159" s="81">
        <v>987956.27646344621</v>
      </c>
      <c r="AH159" s="81">
        <v>1380590.9716914585</v>
      </c>
      <c r="AI159" s="81">
        <v>40859160.124766894</v>
      </c>
      <c r="AJ159" s="81">
        <v>51022313.776609302</v>
      </c>
      <c r="AK159" s="81">
        <v>0</v>
      </c>
      <c r="AL159" s="81">
        <v>0</v>
      </c>
      <c r="AM159" s="81">
        <v>2382308.299823815</v>
      </c>
      <c r="AN159" s="81">
        <v>0</v>
      </c>
      <c r="AO159" s="81">
        <v>0</v>
      </c>
      <c r="AP159" s="82"/>
      <c r="AQ159" s="81">
        <v>182</v>
      </c>
      <c r="AR159" s="81">
        <v>56</v>
      </c>
      <c r="AS159" s="81">
        <v>0</v>
      </c>
      <c r="AT159" s="81">
        <v>0</v>
      </c>
      <c r="AU159" s="81">
        <v>0</v>
      </c>
      <c r="AV159" s="81">
        <v>0</v>
      </c>
      <c r="AW159" s="81"/>
      <c r="AX159" s="82"/>
      <c r="AY159" s="81">
        <v>877.3599999999999</v>
      </c>
      <c r="AZ159" s="81">
        <v>3923.2</v>
      </c>
      <c r="BA159" s="81">
        <v>0</v>
      </c>
      <c r="BB159" s="81">
        <v>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1850</v>
      </c>
      <c r="B160" s="80">
        <v>238</v>
      </c>
      <c r="C160" s="80">
        <v>19</v>
      </c>
      <c r="D160" s="80">
        <v>14</v>
      </c>
      <c r="E160" s="80">
        <v>2022</v>
      </c>
      <c r="F160" s="80" t="s">
        <v>568</v>
      </c>
      <c r="G160" s="80" t="s">
        <v>1831</v>
      </c>
      <c r="H160" s="80" t="s">
        <v>1832</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209</v>
      </c>
      <c r="AR160" s="81">
        <v>56</v>
      </c>
      <c r="AS160" s="81">
        <v>0</v>
      </c>
      <c r="AT160" s="81">
        <v>0</v>
      </c>
      <c r="AU160" s="81">
        <v>0</v>
      </c>
      <c r="AV160" s="81">
        <v>0</v>
      </c>
      <c r="AW160" s="81"/>
      <c r="AX160" s="82"/>
      <c r="AY160" s="81">
        <v>1007.2599999999996</v>
      </c>
      <c r="AZ160" s="81">
        <v>3923.2</v>
      </c>
      <c r="BA160" s="81">
        <v>0</v>
      </c>
      <c r="BB160" s="81">
        <v>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1851</v>
      </c>
      <c r="B161" s="80">
        <v>239</v>
      </c>
      <c r="C161" s="80">
        <v>1</v>
      </c>
      <c r="D161" s="80">
        <v>15</v>
      </c>
      <c r="E161" s="80">
        <v>1990</v>
      </c>
      <c r="F161" s="80" t="s">
        <v>562</v>
      </c>
      <c r="G161" s="80" t="s">
        <v>1675</v>
      </c>
      <c r="H161" s="80" t="s">
        <v>1676</v>
      </c>
      <c r="I161" s="177"/>
      <c r="J161" s="81">
        <v>208.02885091948352</v>
      </c>
      <c r="K161" s="81">
        <v>3.8093655687492816</v>
      </c>
      <c r="L161" s="81">
        <v>10.943429085365816</v>
      </c>
      <c r="M161" s="81">
        <v>14.466528701550239</v>
      </c>
      <c r="N161" s="81">
        <v>23.825968557482252</v>
      </c>
      <c r="O161" s="81">
        <v>15.555113305420292</v>
      </c>
      <c r="P161" s="81">
        <v>34.088228357088717</v>
      </c>
      <c r="Q161" s="81">
        <v>1.0209647791783087</v>
      </c>
      <c r="R161" s="81">
        <v>0</v>
      </c>
      <c r="S161" s="81">
        <v>0.83138408393721286</v>
      </c>
      <c r="T161" s="82"/>
      <c r="U161" s="81">
        <v>5840712</v>
      </c>
      <c r="V161" s="81">
        <v>697</v>
      </c>
      <c r="W161" s="81">
        <v>128</v>
      </c>
      <c r="X161" s="81">
        <v>4851</v>
      </c>
      <c r="Y161" s="81">
        <v>5097</v>
      </c>
      <c r="Z161" s="81">
        <v>6398</v>
      </c>
      <c r="AA161" s="81">
        <v>8277</v>
      </c>
      <c r="AB161" s="81">
        <v>16577</v>
      </c>
      <c r="AC161" s="81">
        <v>0</v>
      </c>
      <c r="AD161" s="81">
        <v>0.83138408393721286</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1852</v>
      </c>
      <c r="B162" s="80">
        <v>240</v>
      </c>
      <c r="C162" s="80">
        <v>2</v>
      </c>
      <c r="D162" s="80">
        <v>15</v>
      </c>
      <c r="E162" s="80">
        <v>2005</v>
      </c>
      <c r="F162" s="80" t="s">
        <v>565</v>
      </c>
      <c r="G162" s="80" t="s">
        <v>1675</v>
      </c>
      <c r="H162" s="80" t="s">
        <v>1676</v>
      </c>
      <c r="I162" s="177"/>
      <c r="J162" s="81">
        <v>185.63737074153369</v>
      </c>
      <c r="K162" s="81">
        <v>2.6849216900541082</v>
      </c>
      <c r="L162" s="81">
        <v>22.29758475957577</v>
      </c>
      <c r="M162" s="81">
        <v>29.187710256276699</v>
      </c>
      <c r="N162" s="81">
        <v>34.275339222515271</v>
      </c>
      <c r="O162" s="81">
        <v>24.339971074441721</v>
      </c>
      <c r="P162" s="81">
        <v>36.065574679621427</v>
      </c>
      <c r="Q162" s="81">
        <v>1.1152572187751946</v>
      </c>
      <c r="R162" s="81">
        <v>0</v>
      </c>
      <c r="S162" s="81">
        <v>2.7221332936397342</v>
      </c>
      <c r="T162" s="82"/>
      <c r="U162" s="81">
        <v>5733480</v>
      </c>
      <c r="V162" s="81">
        <v>819</v>
      </c>
      <c r="W162" s="81">
        <v>198</v>
      </c>
      <c r="X162" s="81">
        <v>4740</v>
      </c>
      <c r="Y162" s="81">
        <v>6988</v>
      </c>
      <c r="Z162" s="81">
        <v>11585</v>
      </c>
      <c r="AA162" s="81">
        <v>7172</v>
      </c>
      <c r="AB162" s="81">
        <v>18930</v>
      </c>
      <c r="AC162" s="81">
        <v>0</v>
      </c>
      <c r="AD162" s="81">
        <v>2.7221332936397342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1853</v>
      </c>
      <c r="B163" s="80">
        <v>241</v>
      </c>
      <c r="C163" s="80">
        <v>3</v>
      </c>
      <c r="D163" s="80">
        <v>15</v>
      </c>
      <c r="E163" s="80">
        <v>2006</v>
      </c>
      <c r="F163" s="80" t="s">
        <v>566</v>
      </c>
      <c r="G163" s="80" t="s">
        <v>1675</v>
      </c>
      <c r="H163" s="80" t="s">
        <v>1676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1854</v>
      </c>
      <c r="B164" s="80">
        <v>242</v>
      </c>
      <c r="C164" s="80">
        <v>4</v>
      </c>
      <c r="D164" s="80">
        <v>15</v>
      </c>
      <c r="E164" s="80">
        <v>2007</v>
      </c>
      <c r="F164" s="80" t="s">
        <v>567</v>
      </c>
      <c r="G164" s="80" t="s">
        <v>1675</v>
      </c>
      <c r="H164" s="80" t="s">
        <v>1676</v>
      </c>
      <c r="I164" s="177"/>
      <c r="J164" s="81">
        <v>178.69962533177784</v>
      </c>
      <c r="K164" s="81">
        <v>2.1820416466872135</v>
      </c>
      <c r="L164" s="81">
        <v>21.830305208971783</v>
      </c>
      <c r="M164" s="81">
        <v>31.143911754201024</v>
      </c>
      <c r="N164" s="81">
        <v>35.623630904143525</v>
      </c>
      <c r="O164" s="81">
        <v>23.870671289536634</v>
      </c>
      <c r="P164" s="81">
        <v>36.409355056064904</v>
      </c>
      <c r="Q164" s="81">
        <v>1.2014800459103459</v>
      </c>
      <c r="R164" s="81">
        <v>0</v>
      </c>
      <c r="S164" s="81">
        <v>1.0578409925760408</v>
      </c>
      <c r="T164" s="82"/>
      <c r="U164" s="81">
        <v>5868534</v>
      </c>
      <c r="V164" s="81">
        <v>726</v>
      </c>
      <c r="W164" s="81">
        <v>266</v>
      </c>
      <c r="X164" s="81">
        <v>6335</v>
      </c>
      <c r="Y164" s="81">
        <v>7282</v>
      </c>
      <c r="Z164" s="81">
        <v>11811</v>
      </c>
      <c r="AA164" s="81">
        <v>7130</v>
      </c>
      <c r="AB164" s="81">
        <v>19315</v>
      </c>
      <c r="AC164" s="81">
        <v>0</v>
      </c>
      <c r="AD164" s="81">
        <v>1.0578409925760408</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1855</v>
      </c>
      <c r="B165" s="80">
        <v>243</v>
      </c>
      <c r="C165" s="80">
        <v>5</v>
      </c>
      <c r="D165" s="80">
        <v>15</v>
      </c>
      <c r="E165" s="80">
        <v>2008</v>
      </c>
      <c r="F165" s="80" t="s">
        <v>84</v>
      </c>
      <c r="G165" s="80" t="s">
        <v>1675</v>
      </c>
      <c r="H165" s="80" t="s">
        <v>1676</v>
      </c>
      <c r="I165" s="177"/>
      <c r="J165" s="81">
        <v>202.40399980232627</v>
      </c>
      <c r="K165" s="81">
        <v>1.9150851607321644</v>
      </c>
      <c r="L165" s="81">
        <v>18.84964463010563</v>
      </c>
      <c r="M165" s="81">
        <v>36.441392587908567</v>
      </c>
      <c r="N165" s="81">
        <v>36.712939857960812</v>
      </c>
      <c r="O165" s="81">
        <v>23.272134024117118</v>
      </c>
      <c r="P165" s="81">
        <v>35.83739029983137</v>
      </c>
      <c r="Q165" s="81">
        <v>1.1867686154416215</v>
      </c>
      <c r="R165" s="81">
        <v>0</v>
      </c>
      <c r="S165" s="81">
        <v>1.0519319727832712</v>
      </c>
      <c r="T165" s="82"/>
      <c r="U165" s="81">
        <v>6983925</v>
      </c>
      <c r="V165" s="81">
        <v>726</v>
      </c>
      <c r="W165" s="81">
        <v>266</v>
      </c>
      <c r="X165" s="81">
        <v>6335</v>
      </c>
      <c r="Y165" s="81">
        <v>7405</v>
      </c>
      <c r="Z165" s="81">
        <v>11919</v>
      </c>
      <c r="AA165" s="81">
        <v>7026</v>
      </c>
      <c r="AB165" s="81">
        <v>19392</v>
      </c>
      <c r="AC165" s="81">
        <v>0</v>
      </c>
      <c r="AD165" s="81">
        <v>1.0519319727832712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1856</v>
      </c>
      <c r="B166" s="80">
        <v>244</v>
      </c>
      <c r="C166" s="80">
        <v>6</v>
      </c>
      <c r="D166" s="80">
        <v>15</v>
      </c>
      <c r="E166" s="80">
        <v>2009</v>
      </c>
      <c r="F166" s="80" t="s">
        <v>85</v>
      </c>
      <c r="G166" s="80" t="s">
        <v>1675</v>
      </c>
      <c r="H166" s="80" t="s">
        <v>1676</v>
      </c>
      <c r="I166" s="177"/>
      <c r="J166" s="81">
        <v>211.21562981774267</v>
      </c>
      <c r="K166" s="81">
        <v>1.4753346129364275</v>
      </c>
      <c r="L166" s="81">
        <v>39.762795902799731</v>
      </c>
      <c r="M166" s="81">
        <v>28.827868328953141</v>
      </c>
      <c r="N166" s="81">
        <v>31.853200376746379</v>
      </c>
      <c r="O166" s="81">
        <v>24.103682076260771</v>
      </c>
      <c r="P166" s="81">
        <v>35.181643155801503</v>
      </c>
      <c r="Q166" s="81">
        <v>1.1295862653364539</v>
      </c>
      <c r="R166" s="81">
        <v>0</v>
      </c>
      <c r="S166" s="81">
        <v>1.1018021405087859</v>
      </c>
      <c r="T166" s="82"/>
      <c r="U166" s="81">
        <v>7359826</v>
      </c>
      <c r="V166" s="81">
        <v>685</v>
      </c>
      <c r="W166" s="81">
        <v>643</v>
      </c>
      <c r="X166" s="81">
        <v>6329</v>
      </c>
      <c r="Y166" s="81">
        <v>7480</v>
      </c>
      <c r="Z166" s="81">
        <v>12185</v>
      </c>
      <c r="AA166" s="81">
        <v>7081</v>
      </c>
      <c r="AB166" s="81">
        <v>19376</v>
      </c>
      <c r="AC166" s="81">
        <v>0</v>
      </c>
      <c r="AD166" s="81">
        <v>1.1018021405087859</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242.90199999999999</v>
      </c>
      <c r="BJ166" s="81">
        <v>0</v>
      </c>
      <c r="BK166" s="81">
        <v>3.65</v>
      </c>
      <c r="BL166" s="81">
        <v>0</v>
      </c>
      <c r="BM166" s="82"/>
      <c r="BN166" s="81">
        <v>0</v>
      </c>
      <c r="BO166" s="81">
        <v>0</v>
      </c>
      <c r="BP166" s="81">
        <v>4</v>
      </c>
      <c r="BQ166" s="81">
        <v>0</v>
      </c>
      <c r="BR166" s="81">
        <v>1</v>
      </c>
      <c r="BS166" s="81">
        <v>0</v>
      </c>
      <c r="BT166"/>
      <c r="BU166" s="80"/>
      <c r="BV166" s="80"/>
      <c r="BW166" s="80"/>
      <c r="BX166" s="80"/>
      <c r="BY166" s="80"/>
      <c r="BZ166" s="80"/>
      <c r="CA166" s="80"/>
      <c r="CB166" s="80"/>
      <c r="CC166" s="80"/>
    </row>
    <row r="167" spans="1:81">
      <c r="A167" s="80" t="s">
        <v>1857</v>
      </c>
      <c r="B167" s="80">
        <v>245</v>
      </c>
      <c r="C167" s="80">
        <v>7</v>
      </c>
      <c r="D167" s="80">
        <v>15</v>
      </c>
      <c r="E167" s="80">
        <v>2010</v>
      </c>
      <c r="F167" s="80" t="s">
        <v>86</v>
      </c>
      <c r="G167" s="80" t="s">
        <v>1675</v>
      </c>
      <c r="H167" s="80" t="s">
        <v>1676</v>
      </c>
      <c r="I167" s="177"/>
      <c r="J167" s="81">
        <v>193.29920380849123</v>
      </c>
      <c r="K167" s="81">
        <v>1.5386356512203023</v>
      </c>
      <c r="L167" s="81">
        <v>36.200138980026594</v>
      </c>
      <c r="M167" s="81">
        <v>25.804962714981809</v>
      </c>
      <c r="N167" s="81">
        <v>31.82222846133612</v>
      </c>
      <c r="O167" s="81">
        <v>24.305265243624575</v>
      </c>
      <c r="P167" s="81">
        <v>36.281495784588543</v>
      </c>
      <c r="Q167" s="81">
        <v>1.178434627980762</v>
      </c>
      <c r="R167" s="81">
        <v>0</v>
      </c>
      <c r="S167" s="81">
        <v>0.42287014671991752</v>
      </c>
      <c r="T167" s="82"/>
      <c r="U167" s="81">
        <v>7539862</v>
      </c>
      <c r="V167" s="81">
        <v>685</v>
      </c>
      <c r="W167" s="81">
        <v>643</v>
      </c>
      <c r="X167" s="81">
        <v>6329</v>
      </c>
      <c r="Y167" s="81">
        <v>7600</v>
      </c>
      <c r="Z167" s="81">
        <v>12344</v>
      </c>
      <c r="AA167" s="81">
        <v>7120</v>
      </c>
      <c r="AB167" s="81">
        <v>19369</v>
      </c>
      <c r="AC167" s="81">
        <v>0</v>
      </c>
      <c r="AD167" s="81">
        <v>0.42287014671991752</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208.13200000000001</v>
      </c>
      <c r="BJ167" s="81">
        <v>0</v>
      </c>
      <c r="BK167" s="81">
        <v>2.81</v>
      </c>
      <c r="BL167" s="81">
        <v>0</v>
      </c>
      <c r="BM167" s="82"/>
      <c r="BN167" s="81">
        <v>0</v>
      </c>
      <c r="BO167" s="81">
        <v>0</v>
      </c>
      <c r="BP167" s="81">
        <v>4</v>
      </c>
      <c r="BQ167" s="81">
        <v>0</v>
      </c>
      <c r="BR167" s="81">
        <v>1</v>
      </c>
      <c r="BS167" s="81">
        <v>0</v>
      </c>
      <c r="BT167"/>
      <c r="BU167" s="80">
        <v>210.94200000000001</v>
      </c>
      <c r="BV167" s="80">
        <v>0</v>
      </c>
      <c r="BW167" s="80">
        <v>0</v>
      </c>
      <c r="BX167" s="80">
        <v>0</v>
      </c>
      <c r="BY167" s="80">
        <v>0</v>
      </c>
      <c r="BZ167" s="80">
        <v>0</v>
      </c>
      <c r="CA167" s="80">
        <v>0</v>
      </c>
      <c r="CB167" s="80">
        <v>0</v>
      </c>
      <c r="CC167" s="80">
        <v>0</v>
      </c>
    </row>
    <row r="168" spans="1:81">
      <c r="A168" s="80" t="s">
        <v>1858</v>
      </c>
      <c r="B168" s="80">
        <v>246</v>
      </c>
      <c r="C168" s="80">
        <v>8</v>
      </c>
      <c r="D168" s="80">
        <v>15</v>
      </c>
      <c r="E168" s="80">
        <v>2011</v>
      </c>
      <c r="F168" s="80" t="s">
        <v>87</v>
      </c>
      <c r="G168" s="80" t="s">
        <v>1675</v>
      </c>
      <c r="H168" s="80" t="s">
        <v>1676</v>
      </c>
      <c r="I168" s="177"/>
      <c r="J168" s="81">
        <v>181.49351024120739</v>
      </c>
      <c r="K168" s="81">
        <v>2.1559147437024868</v>
      </c>
      <c r="L168" s="81">
        <v>33.777367385739687</v>
      </c>
      <c r="M168" s="81">
        <v>32.598922831455383</v>
      </c>
      <c r="N168" s="81">
        <v>38.691818249430263</v>
      </c>
      <c r="O168" s="81">
        <v>24.023570385295706</v>
      </c>
      <c r="P168" s="81">
        <v>35.143945047653446</v>
      </c>
      <c r="Q168" s="81">
        <v>1.3595645114333847</v>
      </c>
      <c r="R168" s="81">
        <v>0</v>
      </c>
      <c r="S168" s="81">
        <v>0.89507816541025675</v>
      </c>
      <c r="T168" s="82"/>
      <c r="U168" s="81">
        <v>6667322</v>
      </c>
      <c r="V168" s="81">
        <v>685</v>
      </c>
      <c r="W168" s="81">
        <v>643</v>
      </c>
      <c r="X168" s="81">
        <v>6329</v>
      </c>
      <c r="Y168" s="81">
        <v>7677</v>
      </c>
      <c r="Z168" s="81">
        <v>12466</v>
      </c>
      <c r="AA168" s="81">
        <v>7102</v>
      </c>
      <c r="AB168" s="81">
        <v>19373</v>
      </c>
      <c r="AC168" s="81">
        <v>0</v>
      </c>
      <c r="AD168" s="81">
        <v>0.89507816541025675</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207.85599999999999</v>
      </c>
      <c r="BJ168" s="81">
        <v>0</v>
      </c>
      <c r="BK168" s="81">
        <v>2.5369999999999999</v>
      </c>
      <c r="BL168" s="81">
        <v>0</v>
      </c>
      <c r="BM168" s="82"/>
      <c r="BN168" s="81">
        <v>0</v>
      </c>
      <c r="BO168" s="81">
        <v>0</v>
      </c>
      <c r="BP168" s="81">
        <v>4</v>
      </c>
      <c r="BQ168" s="81">
        <v>0</v>
      </c>
      <c r="BR168" s="81">
        <v>1</v>
      </c>
      <c r="BS168" s="81">
        <v>0</v>
      </c>
      <c r="BT168"/>
      <c r="BU168" s="80">
        <v>210.393</v>
      </c>
      <c r="BV168" s="80">
        <v>0</v>
      </c>
      <c r="BW168" s="80">
        <v>0</v>
      </c>
      <c r="BX168" s="80">
        <v>0</v>
      </c>
      <c r="BY168" s="80">
        <v>0</v>
      </c>
      <c r="BZ168" s="80">
        <v>0</v>
      </c>
      <c r="CA168" s="80">
        <v>0</v>
      </c>
      <c r="CB168" s="80">
        <v>0</v>
      </c>
      <c r="CC168" s="80">
        <v>0</v>
      </c>
    </row>
    <row r="169" spans="1:81">
      <c r="A169" s="80" t="s">
        <v>1859</v>
      </c>
      <c r="B169" s="80">
        <v>247</v>
      </c>
      <c r="C169" s="80">
        <v>9</v>
      </c>
      <c r="D169" s="80">
        <v>15</v>
      </c>
      <c r="E169" s="80">
        <v>2012</v>
      </c>
      <c r="F169" s="80" t="s">
        <v>88</v>
      </c>
      <c r="G169" s="80" t="s">
        <v>1675</v>
      </c>
      <c r="H169" s="80" t="s">
        <v>1676</v>
      </c>
      <c r="I169" s="177"/>
      <c r="J169" s="81">
        <v>207.21683641480405</v>
      </c>
      <c r="K169" s="81">
        <v>2.428721340993524</v>
      </c>
      <c r="L169" s="81">
        <v>34.080359295378223</v>
      </c>
      <c r="M169" s="81">
        <v>40.487758578906295</v>
      </c>
      <c r="N169" s="81">
        <v>42.879817643662896</v>
      </c>
      <c r="O169" s="81">
        <v>24.297219215052859</v>
      </c>
      <c r="P169" s="81">
        <v>35.343900910331868</v>
      </c>
      <c r="Q169" s="81">
        <v>1.4741607100487957</v>
      </c>
      <c r="R169" s="81">
        <v>0</v>
      </c>
      <c r="S169" s="81">
        <v>1.435038001196935</v>
      </c>
      <c r="T169" s="82"/>
      <c r="U169" s="81">
        <v>7293614</v>
      </c>
      <c r="V169" s="81">
        <v>685</v>
      </c>
      <c r="W169" s="81">
        <v>643</v>
      </c>
      <c r="X169" s="81">
        <v>6329</v>
      </c>
      <c r="Y169" s="81">
        <v>7745</v>
      </c>
      <c r="Z169" s="81">
        <v>12708</v>
      </c>
      <c r="AA169" s="81">
        <v>7102</v>
      </c>
      <c r="AB169" s="81">
        <v>19334</v>
      </c>
      <c r="AC169" s="81">
        <v>0</v>
      </c>
      <c r="AD169" s="81">
        <v>1.435038001196935</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225.316</v>
      </c>
      <c r="BJ169" s="81">
        <v>0</v>
      </c>
      <c r="BK169" s="81">
        <v>2.9790000000000001</v>
      </c>
      <c r="BL169" s="81">
        <v>0</v>
      </c>
      <c r="BM169" s="82"/>
      <c r="BN169" s="81">
        <v>0</v>
      </c>
      <c r="BO169" s="81">
        <v>0</v>
      </c>
      <c r="BP169" s="81">
        <v>3</v>
      </c>
      <c r="BQ169" s="81">
        <v>0</v>
      </c>
      <c r="BR169" s="81">
        <v>1</v>
      </c>
      <c r="BS169" s="81">
        <v>0</v>
      </c>
      <c r="BT169"/>
      <c r="BU169" s="80">
        <v>228.29499999999999</v>
      </c>
      <c r="BV169" s="80">
        <v>0</v>
      </c>
      <c r="BW169" s="80">
        <v>0</v>
      </c>
      <c r="BX169" s="80">
        <v>0</v>
      </c>
      <c r="BY169" s="80">
        <v>0</v>
      </c>
      <c r="BZ169" s="80">
        <v>0</v>
      </c>
      <c r="CA169" s="80">
        <v>0</v>
      </c>
      <c r="CB169" s="80">
        <v>0</v>
      </c>
      <c r="CC169" s="80">
        <v>0</v>
      </c>
    </row>
    <row r="170" spans="1:81">
      <c r="A170" s="80" t="s">
        <v>1860</v>
      </c>
      <c r="B170" s="80">
        <v>248</v>
      </c>
      <c r="C170" s="80">
        <v>10</v>
      </c>
      <c r="D170" s="80">
        <v>15</v>
      </c>
      <c r="E170" s="80">
        <v>2013</v>
      </c>
      <c r="F170" s="80" t="s">
        <v>89</v>
      </c>
      <c r="G170" s="80" t="s">
        <v>1675</v>
      </c>
      <c r="H170" s="80" t="s">
        <v>1676</v>
      </c>
      <c r="I170" s="177"/>
      <c r="J170" s="81">
        <v>207.14179247239773</v>
      </c>
      <c r="K170" s="81">
        <v>2.0073464726185053</v>
      </c>
      <c r="L170" s="81">
        <v>30.095644549421333</v>
      </c>
      <c r="M170" s="81">
        <v>37.654583467859105</v>
      </c>
      <c r="N170" s="81">
        <v>41.79769683966552</v>
      </c>
      <c r="O170" s="81">
        <v>23.7419432090878</v>
      </c>
      <c r="P170" s="81">
        <v>35.856720567915325</v>
      </c>
      <c r="Q170" s="81">
        <v>1.4979257594754336</v>
      </c>
      <c r="R170" s="81">
        <v>0</v>
      </c>
      <c r="S170" s="81">
        <v>1.6060201034654726</v>
      </c>
      <c r="T170" s="82"/>
      <c r="U170" s="81">
        <v>7423708</v>
      </c>
      <c r="V170" s="81">
        <v>685</v>
      </c>
      <c r="W170" s="81">
        <v>643</v>
      </c>
      <c r="X170" s="81">
        <v>6329</v>
      </c>
      <c r="Y170" s="81">
        <v>7790</v>
      </c>
      <c r="Z170" s="81">
        <v>12972</v>
      </c>
      <c r="AA170" s="81">
        <v>7178</v>
      </c>
      <c r="AB170" s="81">
        <v>19364</v>
      </c>
      <c r="AC170" s="81">
        <v>0</v>
      </c>
      <c r="AD170" s="81">
        <v>1.6060201034654726</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242.035</v>
      </c>
      <c r="BJ170" s="81">
        <v>0</v>
      </c>
      <c r="BK170" s="81">
        <v>3.6920000000000002</v>
      </c>
      <c r="BL170" s="81">
        <v>0</v>
      </c>
      <c r="BM170" s="82"/>
      <c r="BN170" s="81">
        <v>0</v>
      </c>
      <c r="BO170" s="81">
        <v>0</v>
      </c>
      <c r="BP170" s="81">
        <v>3</v>
      </c>
      <c r="BQ170" s="81">
        <v>0</v>
      </c>
      <c r="BR170" s="81">
        <v>1</v>
      </c>
      <c r="BS170" s="81">
        <v>0</v>
      </c>
      <c r="BT170"/>
      <c r="BU170" s="80">
        <v>245.727</v>
      </c>
      <c r="BV170" s="80">
        <v>0</v>
      </c>
      <c r="BW170" s="80">
        <v>0</v>
      </c>
      <c r="BX170" s="80">
        <v>0</v>
      </c>
      <c r="BY170" s="80">
        <v>0</v>
      </c>
      <c r="BZ170" s="80">
        <v>0</v>
      </c>
      <c r="CA170" s="80">
        <v>0</v>
      </c>
      <c r="CB170" s="80">
        <v>0</v>
      </c>
      <c r="CC170" s="80">
        <v>0</v>
      </c>
    </row>
    <row r="171" spans="1:81">
      <c r="A171" s="80" t="s">
        <v>1861</v>
      </c>
      <c r="B171" s="80">
        <v>249</v>
      </c>
      <c r="C171" s="80">
        <v>11</v>
      </c>
      <c r="D171" s="80">
        <v>15</v>
      </c>
      <c r="E171" s="80">
        <v>2014</v>
      </c>
      <c r="F171" s="80" t="s">
        <v>90</v>
      </c>
      <c r="G171" s="80" t="s">
        <v>1675</v>
      </c>
      <c r="H171" s="80" t="s">
        <v>1676</v>
      </c>
      <c r="I171" s="177"/>
      <c r="J171" s="81">
        <v>176.36337131333309</v>
      </c>
      <c r="K171" s="81">
        <v>1.8482241063149094</v>
      </c>
      <c r="L171" s="81">
        <v>29.345959636866212</v>
      </c>
      <c r="M171" s="81">
        <v>42.898895240114101</v>
      </c>
      <c r="N171" s="81">
        <v>44.468578492914119</v>
      </c>
      <c r="O171" s="81">
        <v>22.733588216888112</v>
      </c>
      <c r="P171" s="81">
        <v>35.98797961970174</v>
      </c>
      <c r="Q171" s="81">
        <v>1.4263560360402292</v>
      </c>
      <c r="R171" s="81">
        <v>0</v>
      </c>
      <c r="S171" s="81">
        <v>1.3448842229463733</v>
      </c>
      <c r="T171" s="82"/>
      <c r="U171" s="81">
        <v>7019813</v>
      </c>
      <c r="V171" s="81">
        <v>548</v>
      </c>
      <c r="W171" s="81">
        <v>640</v>
      </c>
      <c r="X171" s="81">
        <v>6855</v>
      </c>
      <c r="Y171" s="81">
        <v>7827</v>
      </c>
      <c r="Z171" s="81">
        <v>13082</v>
      </c>
      <c r="AA171" s="81">
        <v>7167</v>
      </c>
      <c r="AB171" s="81">
        <v>19218</v>
      </c>
      <c r="AC171" s="81">
        <v>0</v>
      </c>
      <c r="AD171" s="81">
        <v>1.3448842229463733</v>
      </c>
      <c r="AE171" s="82"/>
      <c r="AF171" s="81">
        <v>57170433.913303487</v>
      </c>
      <c r="AG171" s="81">
        <v>1296888.9500933336</v>
      </c>
      <c r="AH171" s="81">
        <v>4773123.3655131608</v>
      </c>
      <c r="AI171" s="81">
        <v>45143011.303424582</v>
      </c>
      <c r="AJ171" s="81">
        <v>33663738.170167752</v>
      </c>
      <c r="AK171" s="81">
        <v>0</v>
      </c>
      <c r="AL171" s="81">
        <v>0</v>
      </c>
      <c r="AM171" s="81">
        <v>2638344.2212947542</v>
      </c>
      <c r="AN171" s="81">
        <v>0</v>
      </c>
      <c r="AO171" s="81">
        <v>0</v>
      </c>
      <c r="AP171" s="82"/>
      <c r="AQ171" s="81">
        <v>370</v>
      </c>
      <c r="AR171" s="81">
        <v>72</v>
      </c>
      <c r="AS171" s="81">
        <v>0</v>
      </c>
      <c r="AT171" s="81">
        <v>0</v>
      </c>
      <c r="AU171" s="81">
        <v>0</v>
      </c>
      <c r="AV171" s="81">
        <v>0</v>
      </c>
      <c r="AW171" s="81" t="s">
        <v>564</v>
      </c>
      <c r="AX171" s="82"/>
      <c r="AY171" s="81">
        <v>1985.769</v>
      </c>
      <c r="AZ171" s="81">
        <v>10975.932000000001</v>
      </c>
      <c r="BA171" s="81">
        <v>0</v>
      </c>
      <c r="BB171" s="81">
        <v>0</v>
      </c>
      <c r="BC171" s="81">
        <v>0</v>
      </c>
      <c r="BD171" s="81">
        <v>0</v>
      </c>
      <c r="BE171" s="81" t="s">
        <v>564</v>
      </c>
      <c r="BF171" s="82"/>
      <c r="BG171" s="81">
        <v>0</v>
      </c>
      <c r="BH171" s="81">
        <v>0</v>
      </c>
      <c r="BI171" s="81">
        <v>215.91300000000001</v>
      </c>
      <c r="BJ171" s="81">
        <v>0</v>
      </c>
      <c r="BK171" s="81">
        <v>3.6659999999999999</v>
      </c>
      <c r="BL171" s="81">
        <v>0</v>
      </c>
      <c r="BM171" s="82"/>
      <c r="BN171" s="81">
        <v>0</v>
      </c>
      <c r="BO171" s="81">
        <v>0</v>
      </c>
      <c r="BP171" s="81">
        <v>3</v>
      </c>
      <c r="BQ171" s="81">
        <v>0</v>
      </c>
      <c r="BR171" s="81">
        <v>1</v>
      </c>
      <c r="BS171" s="81">
        <v>0</v>
      </c>
      <c r="BT171"/>
      <c r="BU171" s="80">
        <v>219.57900000000001</v>
      </c>
      <c r="BV171" s="80">
        <v>0</v>
      </c>
      <c r="BW171" s="80">
        <v>0</v>
      </c>
      <c r="BX171" s="80">
        <v>0</v>
      </c>
      <c r="BY171" s="80">
        <v>0</v>
      </c>
      <c r="BZ171" s="80">
        <v>0</v>
      </c>
      <c r="CA171" s="80">
        <v>0</v>
      </c>
      <c r="CB171" s="80">
        <v>0</v>
      </c>
      <c r="CC171" s="80">
        <v>0</v>
      </c>
    </row>
    <row r="172" spans="1:81">
      <c r="A172" s="80" t="s">
        <v>1862</v>
      </c>
      <c r="B172" s="80">
        <v>250</v>
      </c>
      <c r="C172" s="80">
        <v>12</v>
      </c>
      <c r="D172" s="80">
        <v>15</v>
      </c>
      <c r="E172" s="80">
        <v>2015</v>
      </c>
      <c r="F172" s="80" t="s">
        <v>91</v>
      </c>
      <c r="G172" s="80" t="s">
        <v>1675</v>
      </c>
      <c r="H172" s="80" t="s">
        <v>1676</v>
      </c>
      <c r="I172" s="177"/>
      <c r="J172" s="81">
        <v>212.49340317288133</v>
      </c>
      <c r="K172" s="81">
        <v>1.7722547899073218</v>
      </c>
      <c r="L172" s="81">
        <v>30.889683997861763</v>
      </c>
      <c r="M172" s="81">
        <v>41.507805968523613</v>
      </c>
      <c r="N172" s="81">
        <v>40.756283962156608</v>
      </c>
      <c r="O172" s="81">
        <v>22.738679609204084</v>
      </c>
      <c r="P172" s="81">
        <v>36.242433880576669</v>
      </c>
      <c r="Q172" s="81">
        <v>1.3818729084209014</v>
      </c>
      <c r="R172" s="81">
        <v>0</v>
      </c>
      <c r="S172" s="81">
        <v>1.4690722063845254</v>
      </c>
      <c r="T172" s="82"/>
      <c r="U172" s="81">
        <v>8479981</v>
      </c>
      <c r="V172" s="81">
        <v>548</v>
      </c>
      <c r="W172" s="81">
        <v>640</v>
      </c>
      <c r="X172" s="81">
        <v>6855</v>
      </c>
      <c r="Y172" s="81">
        <v>7794</v>
      </c>
      <c r="Z172" s="81">
        <v>13211</v>
      </c>
      <c r="AA172" s="81">
        <v>7212</v>
      </c>
      <c r="AB172" s="81">
        <v>19019</v>
      </c>
      <c r="AC172" s="81">
        <v>0</v>
      </c>
      <c r="AD172" s="81">
        <v>1.4690722063845254</v>
      </c>
      <c r="AE172" s="82"/>
      <c r="AF172" s="81">
        <v>65442562.189590387</v>
      </c>
      <c r="AG172" s="81">
        <v>1180711.3518305896</v>
      </c>
      <c r="AH172" s="81">
        <v>3994093.731200234</v>
      </c>
      <c r="AI172" s="81">
        <v>43598356.380737633</v>
      </c>
      <c r="AJ172" s="81">
        <v>32170161.425225433</v>
      </c>
      <c r="AK172" s="81">
        <v>0</v>
      </c>
      <c r="AL172" s="81">
        <v>0</v>
      </c>
      <c r="AM172" s="81">
        <v>2606474.168295647</v>
      </c>
      <c r="AN172" s="81">
        <v>0</v>
      </c>
      <c r="AO172" s="81">
        <v>0</v>
      </c>
      <c r="AP172" s="82"/>
      <c r="AQ172" s="81">
        <v>411</v>
      </c>
      <c r="AR172" s="81">
        <v>78</v>
      </c>
      <c r="AS172" s="81">
        <v>0</v>
      </c>
      <c r="AT172" s="81">
        <v>0</v>
      </c>
      <c r="AU172" s="81">
        <v>0</v>
      </c>
      <c r="AV172" s="81">
        <v>0</v>
      </c>
      <c r="AW172" s="81" t="s">
        <v>564</v>
      </c>
      <c r="AX172" s="82"/>
      <c r="AY172" s="81">
        <v>2217.6379999999999</v>
      </c>
      <c r="AZ172" s="81">
        <v>12346.031999999999</v>
      </c>
      <c r="BA172" s="81">
        <v>0</v>
      </c>
      <c r="BB172" s="81">
        <v>0</v>
      </c>
      <c r="BC172" s="81">
        <v>0</v>
      </c>
      <c r="BD172" s="81">
        <v>0</v>
      </c>
      <c r="BE172" s="81" t="s">
        <v>564</v>
      </c>
      <c r="BF172" s="82"/>
      <c r="BG172" s="81">
        <v>0</v>
      </c>
      <c r="BH172" s="81">
        <v>0</v>
      </c>
      <c r="BI172" s="81">
        <v>207.98</v>
      </c>
      <c r="BJ172" s="81">
        <v>0</v>
      </c>
      <c r="BK172" s="81">
        <v>0</v>
      </c>
      <c r="BL172" s="81">
        <v>0</v>
      </c>
      <c r="BM172" s="82"/>
      <c r="BN172" s="81">
        <v>0</v>
      </c>
      <c r="BO172" s="81">
        <v>0</v>
      </c>
      <c r="BP172" s="81">
        <v>3</v>
      </c>
      <c r="BQ172" s="81">
        <v>0</v>
      </c>
      <c r="BR172" s="81">
        <v>0</v>
      </c>
      <c r="BS172" s="81">
        <v>0</v>
      </c>
      <c r="BT172"/>
      <c r="BU172" s="80">
        <v>207.98</v>
      </c>
      <c r="BV172" s="80">
        <v>0</v>
      </c>
      <c r="BW172" s="80">
        <v>0</v>
      </c>
      <c r="BX172" s="80">
        <v>0</v>
      </c>
      <c r="BY172" s="80">
        <v>0</v>
      </c>
      <c r="BZ172" s="80">
        <v>0</v>
      </c>
      <c r="CA172" s="80">
        <v>0</v>
      </c>
      <c r="CB172" s="80">
        <v>0</v>
      </c>
      <c r="CC172" s="80">
        <v>0</v>
      </c>
    </row>
    <row r="173" spans="1:81">
      <c r="A173" s="80" t="s">
        <v>1863</v>
      </c>
      <c r="B173" s="80">
        <v>251</v>
      </c>
      <c r="C173" s="80">
        <v>13</v>
      </c>
      <c r="D173" s="80">
        <v>15</v>
      </c>
      <c r="E173" s="80">
        <v>2016</v>
      </c>
      <c r="F173" s="80" t="s">
        <v>92</v>
      </c>
      <c r="G173" s="80" t="s">
        <v>1675</v>
      </c>
      <c r="H173" s="80" t="s">
        <v>1676</v>
      </c>
      <c r="I173" s="177"/>
      <c r="J173" s="81">
        <v>193.49486141166611</v>
      </c>
      <c r="K173" s="81">
        <v>1.671729056651573</v>
      </c>
      <c r="L173" s="81">
        <v>33.217165280621401</v>
      </c>
      <c r="M173" s="81">
        <v>35.588129803954139</v>
      </c>
      <c r="N173" s="81">
        <v>41.871867115502361</v>
      </c>
      <c r="O173" s="81">
        <v>22.760104711166711</v>
      </c>
      <c r="P173" s="81">
        <v>40.283663555297416</v>
      </c>
      <c r="Q173" s="81">
        <v>1.3362167028910084</v>
      </c>
      <c r="R173" s="81">
        <v>0</v>
      </c>
      <c r="S173" s="81">
        <v>1.5661663452678014</v>
      </c>
      <c r="T173" s="82"/>
      <c r="U173" s="81">
        <v>7350116</v>
      </c>
      <c r="V173" s="81">
        <v>548</v>
      </c>
      <c r="W173" s="81">
        <v>640</v>
      </c>
      <c r="X173" s="81">
        <v>6855</v>
      </c>
      <c r="Y173" s="81">
        <v>7874</v>
      </c>
      <c r="Z173" s="81">
        <v>13386</v>
      </c>
      <c r="AA173" s="81">
        <v>8291</v>
      </c>
      <c r="AB173" s="81">
        <v>18918</v>
      </c>
      <c r="AC173" s="81">
        <v>0</v>
      </c>
      <c r="AD173" s="81">
        <v>1.566166345267801</v>
      </c>
      <c r="AE173" s="82"/>
      <c r="AF173" s="81">
        <v>60634751.768357269</v>
      </c>
      <c r="AG173" s="81">
        <v>1125459.386452063</v>
      </c>
      <c r="AH173" s="81">
        <v>3385191.2485689209</v>
      </c>
      <c r="AI173" s="81">
        <v>43519852.20096723</v>
      </c>
      <c r="AJ173" s="81">
        <v>33828241.01502917</v>
      </c>
      <c r="AK173" s="81">
        <v>0</v>
      </c>
      <c r="AL173" s="81">
        <v>0</v>
      </c>
      <c r="AM173" s="81">
        <v>2594646.763073002</v>
      </c>
      <c r="AN173" s="81">
        <v>0</v>
      </c>
      <c r="AO173" s="81">
        <v>0</v>
      </c>
      <c r="AP173" s="82"/>
      <c r="AQ173" s="81">
        <v>438</v>
      </c>
      <c r="AR173" s="81">
        <v>85</v>
      </c>
      <c r="AS173" s="81">
        <v>0</v>
      </c>
      <c r="AT173" s="81">
        <v>0</v>
      </c>
      <c r="AU173" s="81">
        <v>0</v>
      </c>
      <c r="AV173" s="81">
        <v>0</v>
      </c>
      <c r="AW173" s="81" t="s">
        <v>564</v>
      </c>
      <c r="AX173" s="82"/>
      <c r="AY173" s="81">
        <v>2357.2379999999998</v>
      </c>
      <c r="AZ173" s="81">
        <v>13198.432000000001</v>
      </c>
      <c r="BA173" s="81">
        <v>0</v>
      </c>
      <c r="BB173" s="81">
        <v>0</v>
      </c>
      <c r="BC173" s="81">
        <v>0</v>
      </c>
      <c r="BD173" s="81">
        <v>0</v>
      </c>
      <c r="BE173" s="81" t="s">
        <v>564</v>
      </c>
      <c r="BF173" s="82"/>
      <c r="BG173" s="81">
        <v>0</v>
      </c>
      <c r="BH173" s="81">
        <v>0</v>
      </c>
      <c r="BI173" s="81">
        <v>187.02799999999999</v>
      </c>
      <c r="BJ173" s="81">
        <v>0</v>
      </c>
      <c r="BK173" s="81">
        <v>0</v>
      </c>
      <c r="BL173" s="81">
        <v>0</v>
      </c>
      <c r="BM173" s="82"/>
      <c r="BN173" s="81">
        <v>0</v>
      </c>
      <c r="BO173" s="81">
        <v>0</v>
      </c>
      <c r="BP173" s="81">
        <v>3</v>
      </c>
      <c r="BQ173" s="81">
        <v>0</v>
      </c>
      <c r="BR173" s="81">
        <v>0</v>
      </c>
      <c r="BS173" s="81">
        <v>0</v>
      </c>
      <c r="BT173"/>
      <c r="BU173" s="80">
        <v>187.02799999999999</v>
      </c>
      <c r="BV173" s="80">
        <v>0</v>
      </c>
      <c r="BW173" s="80">
        <v>0</v>
      </c>
      <c r="BX173" s="80">
        <v>0</v>
      </c>
      <c r="BY173" s="80">
        <v>0</v>
      </c>
      <c r="BZ173" s="80">
        <v>0</v>
      </c>
      <c r="CA173" s="80">
        <v>0</v>
      </c>
      <c r="CB173" s="80">
        <v>0</v>
      </c>
      <c r="CC173" s="80">
        <v>0</v>
      </c>
    </row>
    <row r="174" spans="1:81">
      <c r="A174" s="80" t="s">
        <v>1864</v>
      </c>
      <c r="B174" s="80">
        <v>252</v>
      </c>
      <c r="C174" s="80">
        <v>14</v>
      </c>
      <c r="D174" s="80">
        <v>15</v>
      </c>
      <c r="E174" s="80">
        <v>2017</v>
      </c>
      <c r="F174" s="80" t="s">
        <v>71</v>
      </c>
      <c r="G174" s="80" t="s">
        <v>1675</v>
      </c>
      <c r="H174" s="80" t="s">
        <v>1676</v>
      </c>
      <c r="I174" s="177"/>
      <c r="J174" s="81">
        <v>186.89343248902077</v>
      </c>
      <c r="K174" s="81">
        <v>1.708256791223004</v>
      </c>
      <c r="L174" s="81">
        <v>29.985469099230954</v>
      </c>
      <c r="M174" s="81">
        <v>35.683860822784141</v>
      </c>
      <c r="N174" s="81">
        <v>41.078113387440276</v>
      </c>
      <c r="O174" s="81">
        <v>22.540915810043678</v>
      </c>
      <c r="P174" s="81">
        <v>40.665769495309604</v>
      </c>
      <c r="Q174" s="81">
        <v>1.2795445431853345</v>
      </c>
      <c r="R174" s="81">
        <v>0</v>
      </c>
      <c r="S174" s="81">
        <v>1.528703097137313</v>
      </c>
      <c r="T174" s="82"/>
      <c r="U174" s="81">
        <v>6985631</v>
      </c>
      <c r="V174" s="81">
        <v>548</v>
      </c>
      <c r="W174" s="81">
        <v>640</v>
      </c>
      <c r="X174" s="81">
        <v>6855</v>
      </c>
      <c r="Y174" s="81">
        <v>7894</v>
      </c>
      <c r="Z174" s="81">
        <v>13477</v>
      </c>
      <c r="AA174" s="81">
        <v>8423</v>
      </c>
      <c r="AB174" s="81">
        <v>18734</v>
      </c>
      <c r="AC174" s="81">
        <v>0</v>
      </c>
      <c r="AD174" s="81">
        <v>1.528703097137313</v>
      </c>
      <c r="AE174" s="82"/>
      <c r="AF174" s="81">
        <v>56627434.670287557</v>
      </c>
      <c r="AG174" s="81">
        <v>1128729.462908837</v>
      </c>
      <c r="AH174" s="81">
        <v>4135369.274106185</v>
      </c>
      <c r="AI174" s="81">
        <v>42443143.663344741</v>
      </c>
      <c r="AJ174" s="81">
        <v>29720288.105293389</v>
      </c>
      <c r="AK174" s="81">
        <v>0</v>
      </c>
      <c r="AL174" s="81">
        <v>0</v>
      </c>
      <c r="AM174" s="81">
        <v>2573431.1706744879</v>
      </c>
      <c r="AN174" s="81">
        <v>0</v>
      </c>
      <c r="AO174" s="81">
        <v>0</v>
      </c>
      <c r="AP174" s="82"/>
      <c r="AQ174" s="81">
        <v>458</v>
      </c>
      <c r="AR174" s="81">
        <v>91</v>
      </c>
      <c r="AS174" s="81">
        <v>0</v>
      </c>
      <c r="AT174" s="81">
        <v>0</v>
      </c>
      <c r="AU174" s="81">
        <v>0</v>
      </c>
      <c r="AV174" s="81">
        <v>0</v>
      </c>
      <c r="AW174" s="81" t="s">
        <v>564</v>
      </c>
      <c r="AX174" s="82"/>
      <c r="AY174" s="81">
        <v>2458.1379999999999</v>
      </c>
      <c r="AZ174" s="81">
        <v>16547.531999999999</v>
      </c>
      <c r="BA174" s="81">
        <v>0</v>
      </c>
      <c r="BB174" s="81">
        <v>0</v>
      </c>
      <c r="BC174" s="81">
        <v>0</v>
      </c>
      <c r="BD174" s="81">
        <v>0</v>
      </c>
      <c r="BE174" s="81" t="s">
        <v>564</v>
      </c>
      <c r="BF174" s="82"/>
      <c r="BG174" s="81">
        <v>0</v>
      </c>
      <c r="BH174" s="81">
        <v>0</v>
      </c>
      <c r="BI174" s="81">
        <v>189.41399999999999</v>
      </c>
      <c r="BJ174" s="81">
        <v>0</v>
      </c>
      <c r="BK174" s="81">
        <v>0</v>
      </c>
      <c r="BL174" s="81">
        <v>0</v>
      </c>
      <c r="BM174" s="82"/>
      <c r="BN174" s="81">
        <v>0</v>
      </c>
      <c r="BO174" s="81">
        <v>0</v>
      </c>
      <c r="BP174" s="81">
        <v>3</v>
      </c>
      <c r="BQ174" s="81">
        <v>0</v>
      </c>
      <c r="BR174" s="81">
        <v>0</v>
      </c>
      <c r="BS174" s="81">
        <v>0</v>
      </c>
      <c r="BT174"/>
      <c r="BU174" s="80">
        <v>189.41399999999999</v>
      </c>
      <c r="BV174" s="80">
        <v>0</v>
      </c>
      <c r="BW174" s="80">
        <v>0</v>
      </c>
      <c r="BX174" s="80">
        <v>0</v>
      </c>
      <c r="BY174" s="80">
        <v>0</v>
      </c>
      <c r="BZ174" s="80">
        <v>0</v>
      </c>
      <c r="CA174" s="80">
        <v>0</v>
      </c>
      <c r="CB174" s="80">
        <v>0</v>
      </c>
      <c r="CC174" s="80">
        <v>0</v>
      </c>
    </row>
    <row r="175" spans="1:81">
      <c r="A175" s="80" t="s">
        <v>1865</v>
      </c>
      <c r="B175" s="80">
        <v>253</v>
      </c>
      <c r="C175" s="80">
        <v>15</v>
      </c>
      <c r="D175" s="80">
        <v>15</v>
      </c>
      <c r="E175" s="80">
        <v>2018</v>
      </c>
      <c r="F175" s="80" t="s">
        <v>93</v>
      </c>
      <c r="G175" s="80" t="s">
        <v>1675</v>
      </c>
      <c r="H175" s="80" t="s">
        <v>1676</v>
      </c>
      <c r="I175" s="177"/>
      <c r="J175" s="81">
        <v>187.40894707231459</v>
      </c>
      <c r="K175" s="81">
        <v>1.5899243842475554</v>
      </c>
      <c r="L175" s="81">
        <v>27.507805664473182</v>
      </c>
      <c r="M175" s="81">
        <v>35.859856349899069</v>
      </c>
      <c r="N175" s="81">
        <v>38.136129210580791</v>
      </c>
      <c r="O175" s="81">
        <v>22.138755801541659</v>
      </c>
      <c r="P175" s="81">
        <v>41.016194630059971</v>
      </c>
      <c r="Q175" s="81">
        <v>1.1831063319073001</v>
      </c>
      <c r="R175" s="81">
        <v>0</v>
      </c>
      <c r="S175" s="81">
        <v>1.874351550883959</v>
      </c>
      <c r="T175" s="82"/>
      <c r="U175" s="81">
        <v>7319292</v>
      </c>
      <c r="V175" s="81">
        <v>548</v>
      </c>
      <c r="W175" s="81">
        <v>640</v>
      </c>
      <c r="X175" s="81">
        <v>6855</v>
      </c>
      <c r="Y175" s="81">
        <v>7960</v>
      </c>
      <c r="Z175" s="81">
        <v>13490</v>
      </c>
      <c r="AA175" s="81">
        <v>8581</v>
      </c>
      <c r="AB175" s="81">
        <v>18667</v>
      </c>
      <c r="AC175" s="81">
        <v>0</v>
      </c>
      <c r="AD175" s="81">
        <v>1.874351550883959</v>
      </c>
      <c r="AE175" s="82"/>
      <c r="AF175" s="81">
        <v>59559081.98073104</v>
      </c>
      <c r="AG175" s="81">
        <v>1021230.147160874</v>
      </c>
      <c r="AH175" s="81">
        <v>3897586.0496796542</v>
      </c>
      <c r="AI175" s="81">
        <v>43385562.452340387</v>
      </c>
      <c r="AJ175" s="81">
        <v>29045063.554883178</v>
      </c>
      <c r="AK175" s="81">
        <v>0</v>
      </c>
      <c r="AL175" s="81">
        <v>0</v>
      </c>
      <c r="AM175" s="81">
        <v>2569533.2836543489</v>
      </c>
      <c r="AN175" s="81">
        <v>0</v>
      </c>
      <c r="AO175" s="81">
        <v>0</v>
      </c>
      <c r="AP175" s="82"/>
      <c r="AQ175" s="81">
        <v>481</v>
      </c>
      <c r="AR175" s="81">
        <v>98</v>
      </c>
      <c r="AS175" s="81">
        <v>0</v>
      </c>
      <c r="AT175" s="81">
        <v>0</v>
      </c>
      <c r="AU175" s="81">
        <v>0</v>
      </c>
      <c r="AV175" s="81">
        <v>0</v>
      </c>
      <c r="AW175" s="81" t="s">
        <v>564</v>
      </c>
      <c r="AX175" s="82"/>
      <c r="AY175" s="81">
        <v>2586.31</v>
      </c>
      <c r="AZ175" s="81">
        <v>16778.232</v>
      </c>
      <c r="BA175" s="81">
        <v>0</v>
      </c>
      <c r="BB175" s="81">
        <v>0</v>
      </c>
      <c r="BC175" s="81">
        <v>0</v>
      </c>
      <c r="BD175" s="81">
        <v>0</v>
      </c>
      <c r="BE175" s="81" t="s">
        <v>564</v>
      </c>
      <c r="BF175" s="82"/>
      <c r="BG175" s="81">
        <v>0</v>
      </c>
      <c r="BH175" s="81">
        <v>0</v>
      </c>
      <c r="BI175" s="81">
        <v>232.422</v>
      </c>
      <c r="BJ175" s="81">
        <v>0</v>
      </c>
      <c r="BK175" s="81">
        <v>0</v>
      </c>
      <c r="BL175" s="81">
        <v>0</v>
      </c>
      <c r="BM175" s="82"/>
      <c r="BN175" s="81">
        <v>0</v>
      </c>
      <c r="BO175" s="81">
        <v>0</v>
      </c>
      <c r="BP175" s="81">
        <v>3</v>
      </c>
      <c r="BQ175" s="81">
        <v>0</v>
      </c>
      <c r="BR175" s="81">
        <v>0</v>
      </c>
      <c r="BS175" s="81">
        <v>0</v>
      </c>
      <c r="BT175"/>
      <c r="BU175" s="80">
        <v>232.422</v>
      </c>
      <c r="BV175" s="80">
        <v>0</v>
      </c>
      <c r="BW175" s="80">
        <v>0</v>
      </c>
      <c r="BX175" s="80">
        <v>0</v>
      </c>
      <c r="BY175" s="80">
        <v>0</v>
      </c>
      <c r="BZ175" s="80">
        <v>0</v>
      </c>
      <c r="CA175" s="80">
        <v>0</v>
      </c>
      <c r="CB175" s="80">
        <v>0</v>
      </c>
      <c r="CC175" s="80">
        <v>0</v>
      </c>
    </row>
    <row r="176" spans="1:81">
      <c r="A176" s="80" t="s">
        <v>1866</v>
      </c>
      <c r="B176" s="80">
        <v>254</v>
      </c>
      <c r="C176" s="80">
        <v>16</v>
      </c>
      <c r="D176" s="80">
        <v>15</v>
      </c>
      <c r="E176" s="80">
        <v>2019</v>
      </c>
      <c r="F176" s="80" t="s">
        <v>73</v>
      </c>
      <c r="G176" s="80" t="s">
        <v>1675</v>
      </c>
      <c r="H176" s="80" t="s">
        <v>1676</v>
      </c>
      <c r="I176" s="177"/>
      <c r="J176" s="81">
        <v>184.10850664745641</v>
      </c>
      <c r="K176" s="81">
        <v>1.4753327541566146</v>
      </c>
      <c r="L176" s="81">
        <v>27.631050019817394</v>
      </c>
      <c r="M176" s="81">
        <v>32.169547326577458</v>
      </c>
      <c r="N176" s="81">
        <v>38.558613026523297</v>
      </c>
      <c r="O176" s="81">
        <v>21.591885746075828</v>
      </c>
      <c r="P176" s="81">
        <v>36.92373336291751</v>
      </c>
      <c r="Q176" s="81">
        <v>1.1396379322571801</v>
      </c>
      <c r="R176" s="81">
        <v>0</v>
      </c>
      <c r="S176" s="81">
        <v>1.2484990911286913</v>
      </c>
      <c r="T176" s="82"/>
      <c r="U176" s="81">
        <v>7563932</v>
      </c>
      <c r="V176" s="81">
        <v>548</v>
      </c>
      <c r="W176" s="81">
        <v>640</v>
      </c>
      <c r="X176" s="81">
        <v>6855</v>
      </c>
      <c r="Y176" s="81">
        <v>7950</v>
      </c>
      <c r="Z176" s="81">
        <v>13518</v>
      </c>
      <c r="AA176" s="81">
        <v>7667</v>
      </c>
      <c r="AB176" s="81">
        <v>18468</v>
      </c>
      <c r="AC176" s="81">
        <v>0</v>
      </c>
      <c r="AD176" s="81">
        <v>1.2484990911286911</v>
      </c>
      <c r="AE176" s="82"/>
      <c r="AF176" s="81">
        <v>60396711.956072673</v>
      </c>
      <c r="AG176" s="81">
        <v>1020927.732253706</v>
      </c>
      <c r="AH176" s="81">
        <v>4208228.7163169263</v>
      </c>
      <c r="AI176" s="81">
        <v>42514249.540828973</v>
      </c>
      <c r="AJ176" s="81">
        <v>29502948.343046229</v>
      </c>
      <c r="AK176" s="81">
        <v>0</v>
      </c>
      <c r="AL176" s="81">
        <v>0</v>
      </c>
      <c r="AM176" s="81">
        <v>2515202.5729704346</v>
      </c>
      <c r="AN176" s="81">
        <v>0</v>
      </c>
      <c r="AO176" s="81">
        <v>0</v>
      </c>
      <c r="AP176" s="82"/>
      <c r="AQ176" s="81">
        <v>507</v>
      </c>
      <c r="AR176" s="81">
        <v>109</v>
      </c>
      <c r="AS176" s="81">
        <v>0</v>
      </c>
      <c r="AT176" s="81">
        <v>0</v>
      </c>
      <c r="AU176" s="81">
        <v>0</v>
      </c>
      <c r="AV176" s="81">
        <v>0</v>
      </c>
      <c r="AW176" s="81" t="s">
        <v>564</v>
      </c>
      <c r="AX176" s="82"/>
      <c r="AY176" s="81">
        <v>2763.690000000001</v>
      </c>
      <c r="AZ176" s="81">
        <v>20321.831999999999</v>
      </c>
      <c r="BA176" s="81">
        <v>0</v>
      </c>
      <c r="BB176" s="81">
        <v>0</v>
      </c>
      <c r="BC176" s="81">
        <v>0</v>
      </c>
      <c r="BD176" s="81">
        <v>0</v>
      </c>
      <c r="BE176" s="81" t="s">
        <v>564</v>
      </c>
      <c r="BF176" s="82"/>
      <c r="BG176" s="81">
        <v>0</v>
      </c>
      <c r="BH176" s="81">
        <v>0</v>
      </c>
      <c r="BI176" s="81">
        <v>214.23099999999999</v>
      </c>
      <c r="BJ176" s="81">
        <v>0</v>
      </c>
      <c r="BK176" s="81">
        <v>0</v>
      </c>
      <c r="BL176" s="81">
        <v>0</v>
      </c>
      <c r="BM176" s="82"/>
      <c r="BN176" s="81">
        <v>0</v>
      </c>
      <c r="BO176" s="81">
        <v>0</v>
      </c>
      <c r="BP176" s="81">
        <v>3</v>
      </c>
      <c r="BQ176" s="81">
        <v>0</v>
      </c>
      <c r="BR176" s="81">
        <v>0</v>
      </c>
      <c r="BS176" s="81">
        <v>0</v>
      </c>
      <c r="BT176"/>
      <c r="BU176" s="80">
        <v>214.23099999999999</v>
      </c>
      <c r="BV176" s="80">
        <v>0</v>
      </c>
      <c r="BW176" s="80">
        <v>0</v>
      </c>
      <c r="BX176" s="80">
        <v>0</v>
      </c>
      <c r="BY176" s="80">
        <v>0</v>
      </c>
      <c r="BZ176" s="80">
        <v>0</v>
      </c>
      <c r="CA176" s="80">
        <v>0</v>
      </c>
      <c r="CB176" s="80">
        <v>0</v>
      </c>
      <c r="CC176" s="80">
        <v>0</v>
      </c>
    </row>
    <row r="177" spans="1:81">
      <c r="A177" s="80" t="s">
        <v>1867</v>
      </c>
      <c r="B177" s="80">
        <v>255</v>
      </c>
      <c r="C177" s="80">
        <v>17</v>
      </c>
      <c r="D177" s="80">
        <v>15</v>
      </c>
      <c r="E177" s="80">
        <v>2020</v>
      </c>
      <c r="F177" s="80" t="s">
        <v>218</v>
      </c>
      <c r="G177" s="80" t="s">
        <v>1675</v>
      </c>
      <c r="H177" s="80" t="s">
        <v>1676</v>
      </c>
      <c r="I177" s="177"/>
      <c r="J177" s="81">
        <v>174.55722518395319</v>
      </c>
      <c r="K177" s="81">
        <v>1.6091793166585753</v>
      </c>
      <c r="L177" s="81">
        <v>49.413804119772713</v>
      </c>
      <c r="M177" s="81">
        <v>29.06565858107119</v>
      </c>
      <c r="N177" s="81">
        <v>35.474508565264564</v>
      </c>
      <c r="O177" s="81">
        <v>18.945535875724122</v>
      </c>
      <c r="P177" s="81">
        <v>39.467745986701345</v>
      </c>
      <c r="Q177" s="81">
        <v>1.0805590727025813</v>
      </c>
      <c r="R177" s="81">
        <v>0</v>
      </c>
      <c r="S177" s="81">
        <v>1.168041396039857</v>
      </c>
      <c r="T177" s="82"/>
      <c r="U177" s="81">
        <v>8129557</v>
      </c>
      <c r="V177" s="81">
        <v>553</v>
      </c>
      <c r="W177" s="81">
        <v>1017</v>
      </c>
      <c r="X177" s="81">
        <v>6513</v>
      </c>
      <c r="Y177" s="81">
        <v>7980</v>
      </c>
      <c r="Z177" s="81">
        <v>13538</v>
      </c>
      <c r="AA177" s="81">
        <v>8904</v>
      </c>
      <c r="AB177" s="81">
        <v>18326</v>
      </c>
      <c r="AC177" s="81">
        <v>0</v>
      </c>
      <c r="AD177" s="81">
        <v>1.168041396039857</v>
      </c>
      <c r="AE177" s="82"/>
      <c r="AF177" s="81">
        <v>63474828.537032127</v>
      </c>
      <c r="AG177" s="81">
        <v>1031002.1471552871</v>
      </c>
      <c r="AH177" s="81">
        <v>7246449.7816983936</v>
      </c>
      <c r="AI177" s="81">
        <v>37395572.638972975</v>
      </c>
      <c r="AJ177" s="81">
        <v>30233181.4059113</v>
      </c>
      <c r="AK177" s="81"/>
      <c r="AL177" s="81"/>
      <c r="AM177" s="81">
        <v>2391746.6061066221</v>
      </c>
      <c r="AN177" s="81"/>
      <c r="AO177" s="81"/>
      <c r="AP177" s="82"/>
      <c r="AQ177" s="81">
        <v>533</v>
      </c>
      <c r="AR177" s="81">
        <v>117</v>
      </c>
      <c r="AS177" s="81">
        <v>0</v>
      </c>
      <c r="AT177" s="81">
        <v>0</v>
      </c>
      <c r="AU177" s="81">
        <v>0</v>
      </c>
      <c r="AV177" s="81">
        <v>0</v>
      </c>
      <c r="AW177" s="81">
        <v>0</v>
      </c>
      <c r="AX177" s="82"/>
      <c r="AY177" s="81">
        <v>2912.3680000000031</v>
      </c>
      <c r="AZ177" s="81">
        <v>20717.831999999991</v>
      </c>
      <c r="BA177" s="81">
        <v>0</v>
      </c>
      <c r="BB177" s="81">
        <v>0</v>
      </c>
      <c r="BC177" s="81">
        <v>0</v>
      </c>
      <c r="BD177" s="81">
        <v>0</v>
      </c>
      <c r="BE177" s="81">
        <v>0</v>
      </c>
      <c r="BF177" s="82"/>
      <c r="BG177" s="81">
        <v>0</v>
      </c>
      <c r="BH177" s="81">
        <v>0</v>
      </c>
      <c r="BI177" s="81">
        <v>203.65700000000001</v>
      </c>
      <c r="BJ177" s="81">
        <v>0</v>
      </c>
      <c r="BK177" s="81">
        <v>4.1449999999999996</v>
      </c>
      <c r="BL177" s="81">
        <v>0</v>
      </c>
      <c r="BM177" s="82"/>
      <c r="BN177" s="81">
        <v>0</v>
      </c>
      <c r="BO177" s="81">
        <v>0</v>
      </c>
      <c r="BP177" s="81">
        <v>3</v>
      </c>
      <c r="BQ177" s="81">
        <v>0</v>
      </c>
      <c r="BR177" s="81">
        <v>1</v>
      </c>
      <c r="BS177" s="81">
        <v>0</v>
      </c>
      <c r="BT177"/>
      <c r="BU177" s="80">
        <v>207.80199999999999</v>
      </c>
      <c r="BV177" s="80">
        <v>0</v>
      </c>
      <c r="BW177" s="80">
        <v>0</v>
      </c>
      <c r="BX177" s="80">
        <v>0</v>
      </c>
      <c r="BY177" s="80">
        <v>0</v>
      </c>
      <c r="BZ177" s="80">
        <v>0</v>
      </c>
      <c r="CA177" s="80">
        <v>0</v>
      </c>
      <c r="CB177" s="80">
        <v>0</v>
      </c>
      <c r="CC177" s="80">
        <v>0</v>
      </c>
    </row>
    <row r="178" spans="1:81">
      <c r="A178" s="80" t="s">
        <v>1678</v>
      </c>
      <c r="B178" s="80">
        <v>255</v>
      </c>
      <c r="C178" s="80">
        <v>18</v>
      </c>
      <c r="D178" s="80">
        <v>15</v>
      </c>
      <c r="E178" s="80">
        <v>2021</v>
      </c>
      <c r="F178" s="80" t="s">
        <v>75</v>
      </c>
      <c r="G178" s="174" t="s">
        <v>1675</v>
      </c>
      <c r="H178" s="80" t="s">
        <v>1676</v>
      </c>
      <c r="I178" s="177"/>
      <c r="J178" s="81">
        <v>170.18786063867952</v>
      </c>
      <c r="K178" s="81">
        <v>1.5500863626573129</v>
      </c>
      <c r="L178" s="81">
        <v>45.09449130851894</v>
      </c>
      <c r="M178" s="81">
        <v>29.357239302170882</v>
      </c>
      <c r="N178" s="81">
        <v>33.710179789040708</v>
      </c>
      <c r="O178" s="81">
        <v>18.353136806561945</v>
      </c>
      <c r="P178" s="81">
        <v>40.930353665584448</v>
      </c>
      <c r="Q178" s="81">
        <v>1.084874395144801</v>
      </c>
      <c r="R178" s="81">
        <v>0</v>
      </c>
      <c r="S178" s="81">
        <v>1.163997186370431</v>
      </c>
      <c r="T178" s="82"/>
      <c r="U178" s="81">
        <v>8139525</v>
      </c>
      <c r="V178" s="81">
        <v>553</v>
      </c>
      <c r="W178" s="81">
        <v>1017</v>
      </c>
      <c r="X178" s="81">
        <v>6513</v>
      </c>
      <c r="Y178" s="81">
        <v>7983</v>
      </c>
      <c r="Z178" s="81">
        <v>13504</v>
      </c>
      <c r="AA178" s="81">
        <v>9005</v>
      </c>
      <c r="AB178" s="81">
        <v>18181</v>
      </c>
      <c r="AC178" s="81">
        <v>0</v>
      </c>
      <c r="AD178" s="81">
        <v>1.163997186370431</v>
      </c>
      <c r="AE178" s="82"/>
      <c r="AF178" s="81">
        <v>62345257.958993591</v>
      </c>
      <c r="AG178" s="81">
        <v>1048805.9359092389</v>
      </c>
      <c r="AH178" s="81">
        <v>6496863.9464443047</v>
      </c>
      <c r="AI178" s="81">
        <v>40804094.370708667</v>
      </c>
      <c r="AJ178" s="81">
        <v>29474023.9284693</v>
      </c>
      <c r="AK178" s="81">
        <v>0</v>
      </c>
      <c r="AL178" s="81">
        <v>0</v>
      </c>
      <c r="AM178" s="81">
        <v>2386508.7442336651</v>
      </c>
      <c r="AN178" s="81">
        <v>0</v>
      </c>
      <c r="AO178" s="81">
        <v>0</v>
      </c>
      <c r="AP178" s="82"/>
      <c r="AQ178" s="81">
        <v>559</v>
      </c>
      <c r="AR178" s="81">
        <v>118</v>
      </c>
      <c r="AS178" s="81">
        <v>0</v>
      </c>
      <c r="AT178" s="81">
        <v>0</v>
      </c>
      <c r="AU178" s="81">
        <v>0</v>
      </c>
      <c r="AV178" s="81">
        <v>1</v>
      </c>
      <c r="AW178" s="81"/>
      <c r="AX178" s="82"/>
      <c r="AY178" s="81">
        <v>3068.9670000000019</v>
      </c>
      <c r="AZ178" s="81">
        <v>20767.331999999991</v>
      </c>
      <c r="BA178" s="81">
        <v>0</v>
      </c>
      <c r="BB178" s="81">
        <v>0</v>
      </c>
      <c r="BC178" s="81">
        <v>0</v>
      </c>
      <c r="BD178" s="81">
        <v>300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1674</v>
      </c>
      <c r="B179" s="80">
        <v>255</v>
      </c>
      <c r="C179" s="80">
        <v>19</v>
      </c>
      <c r="D179" s="80">
        <v>15</v>
      </c>
      <c r="E179" s="80">
        <v>2022</v>
      </c>
      <c r="F179" s="80" t="s">
        <v>568</v>
      </c>
      <c r="G179" s="174" t="s">
        <v>1675</v>
      </c>
      <c r="H179" s="80" t="s">
        <v>1676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594</v>
      </c>
      <c r="AR179" s="81">
        <v>122</v>
      </c>
      <c r="AS179" s="81">
        <v>0</v>
      </c>
      <c r="AT179" s="81">
        <v>0</v>
      </c>
      <c r="AU179" s="81">
        <v>0</v>
      </c>
      <c r="AV179" s="81">
        <v>1</v>
      </c>
      <c r="AW179" s="81"/>
      <c r="AX179" s="82"/>
      <c r="AY179" s="81">
        <v>3273.1410000000024</v>
      </c>
      <c r="AZ179" s="81">
        <v>20965.731999999989</v>
      </c>
      <c r="BA179" s="81">
        <v>0</v>
      </c>
      <c r="BB179" s="81">
        <v>0</v>
      </c>
      <c r="BC179" s="81">
        <v>0</v>
      </c>
      <c r="BD179" s="81">
        <v>300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1868</v>
      </c>
      <c r="B180" s="80">
        <v>171</v>
      </c>
      <c r="C180" s="80">
        <v>1</v>
      </c>
      <c r="D180" s="80">
        <v>11</v>
      </c>
      <c r="E180" s="80">
        <v>1990</v>
      </c>
      <c r="F180" s="80" t="s">
        <v>562</v>
      </c>
      <c r="G180" s="80" t="s">
        <v>1869</v>
      </c>
      <c r="H180" s="80" t="s">
        <v>1870</v>
      </c>
      <c r="I180" s="177"/>
      <c r="J180" s="81">
        <v>5.0659236109465455</v>
      </c>
      <c r="K180" s="81">
        <v>3.1799515752685936</v>
      </c>
      <c r="L180" s="81">
        <v>0</v>
      </c>
      <c r="M180" s="81">
        <v>5.1467697064708924</v>
      </c>
      <c r="N180" s="81">
        <v>13.490759807790063</v>
      </c>
      <c r="O180" s="81">
        <v>15.170976402910696</v>
      </c>
      <c r="P180" s="81">
        <v>13.615522888550839</v>
      </c>
      <c r="Q180" s="81">
        <v>1.2024066709234553</v>
      </c>
      <c r="R180" s="81">
        <v>0</v>
      </c>
      <c r="S180" s="81">
        <v>1.3033260284235497</v>
      </c>
      <c r="T180" s="82"/>
      <c r="U180" s="81">
        <v>354115</v>
      </c>
      <c r="V180" s="81">
        <v>1053</v>
      </c>
      <c r="W180" s="81">
        <v>0</v>
      </c>
      <c r="X180" s="81">
        <v>2113</v>
      </c>
      <c r="Y180" s="81">
        <v>5194</v>
      </c>
      <c r="Z180" s="81">
        <v>6240</v>
      </c>
      <c r="AA180" s="81">
        <v>3306</v>
      </c>
      <c r="AB180" s="81">
        <v>19523</v>
      </c>
      <c r="AC180" s="81">
        <v>0</v>
      </c>
      <c r="AD180" s="81">
        <v>1.3033260284235497</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1871</v>
      </c>
      <c r="B181" s="80">
        <v>172</v>
      </c>
      <c r="C181" s="80">
        <v>2</v>
      </c>
      <c r="D181" s="80">
        <v>11</v>
      </c>
      <c r="E181" s="80">
        <v>2005</v>
      </c>
      <c r="F181" s="80" t="s">
        <v>565</v>
      </c>
      <c r="G181" s="80" t="s">
        <v>1869</v>
      </c>
      <c r="H181" s="80" t="s">
        <v>1870</v>
      </c>
      <c r="I181" s="177"/>
      <c r="J181" s="81">
        <v>3.9825546563129302</v>
      </c>
      <c r="K181" s="81">
        <v>1.7463683308698048</v>
      </c>
      <c r="L181" s="81">
        <v>2.3739058203874039</v>
      </c>
      <c r="M181" s="81">
        <v>10.059607417775192</v>
      </c>
      <c r="N181" s="81">
        <v>25.301186256211338</v>
      </c>
      <c r="O181" s="81">
        <v>23.68656313277997</v>
      </c>
      <c r="P181" s="81">
        <v>12.973951850728291</v>
      </c>
      <c r="Q181" s="81">
        <v>1.2548263868300511</v>
      </c>
      <c r="R181" s="81">
        <v>0</v>
      </c>
      <c r="S181" s="81">
        <v>2.8034327888802792</v>
      </c>
      <c r="T181" s="82"/>
      <c r="U181" s="81">
        <v>230786</v>
      </c>
      <c r="V181" s="81">
        <v>657</v>
      </c>
      <c r="W181" s="81">
        <v>20</v>
      </c>
      <c r="X181" s="81">
        <v>1792</v>
      </c>
      <c r="Y181" s="81">
        <v>6364</v>
      </c>
      <c r="Z181" s="81">
        <v>11274</v>
      </c>
      <c r="AA181" s="81">
        <v>2580</v>
      </c>
      <c r="AB181" s="81">
        <v>21299</v>
      </c>
      <c r="AC181" s="81">
        <v>0</v>
      </c>
      <c r="AD181" s="81">
        <v>2.8034327888802792</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1872</v>
      </c>
      <c r="B182" s="80">
        <v>173</v>
      </c>
      <c r="C182" s="80">
        <v>3</v>
      </c>
      <c r="D182" s="80">
        <v>11</v>
      </c>
      <c r="E182" s="80">
        <v>2006</v>
      </c>
      <c r="F182" s="80" t="s">
        <v>566</v>
      </c>
      <c r="G182" s="80" t="s">
        <v>1869</v>
      </c>
      <c r="H182" s="80" t="s">
        <v>1870</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1873</v>
      </c>
      <c r="B183" s="80">
        <v>174</v>
      </c>
      <c r="C183" s="80">
        <v>4</v>
      </c>
      <c r="D183" s="80">
        <v>11</v>
      </c>
      <c r="E183" s="80">
        <v>2007</v>
      </c>
      <c r="F183" s="80" t="s">
        <v>567</v>
      </c>
      <c r="G183" s="80" t="s">
        <v>1869</v>
      </c>
      <c r="H183" s="80" t="s">
        <v>1870</v>
      </c>
      <c r="I183" s="177"/>
      <c r="J183" s="81">
        <v>4.083818649423538</v>
      </c>
      <c r="K183" s="81">
        <v>1.0944939174817898</v>
      </c>
      <c r="L183" s="81">
        <v>2.0060226027566692</v>
      </c>
      <c r="M183" s="81">
        <v>10.404390099686491</v>
      </c>
      <c r="N183" s="81">
        <v>24.024692657649119</v>
      </c>
      <c r="O183" s="81">
        <v>22.951091623400053</v>
      </c>
      <c r="P183" s="81">
        <v>12.531354461091622</v>
      </c>
      <c r="Q183" s="81">
        <v>1.3216591527547044</v>
      </c>
      <c r="R183" s="81">
        <v>0</v>
      </c>
      <c r="S183" s="81">
        <v>3.0016878712406583</v>
      </c>
      <c r="T183" s="82"/>
      <c r="U183" s="81">
        <v>226764</v>
      </c>
      <c r="V183" s="81">
        <v>446</v>
      </c>
      <c r="W183" s="81">
        <v>19</v>
      </c>
      <c r="X183" s="81">
        <v>2246</v>
      </c>
      <c r="Y183" s="81">
        <v>6487</v>
      </c>
      <c r="Z183" s="81">
        <v>11356</v>
      </c>
      <c r="AA183" s="81">
        <v>2454</v>
      </c>
      <c r="AB183" s="81">
        <v>21247</v>
      </c>
      <c r="AC183" s="81">
        <v>0</v>
      </c>
      <c r="AD183" s="81">
        <v>3.0016878712406583</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1874</v>
      </c>
      <c r="B184" s="80">
        <v>175</v>
      </c>
      <c r="C184" s="80">
        <v>5</v>
      </c>
      <c r="D184" s="80">
        <v>11</v>
      </c>
      <c r="E184" s="80">
        <v>2008</v>
      </c>
      <c r="F184" s="80" t="s">
        <v>84</v>
      </c>
      <c r="G184" s="80" t="s">
        <v>1869</v>
      </c>
      <c r="H184" s="80" t="s">
        <v>1870</v>
      </c>
      <c r="I184" s="177"/>
      <c r="J184" s="81">
        <v>4.0311216702366384</v>
      </c>
      <c r="K184" s="81">
        <v>0.82134960019144776</v>
      </c>
      <c r="L184" s="81">
        <v>1.6803735669862325</v>
      </c>
      <c r="M184" s="81">
        <v>10.754033767034979</v>
      </c>
      <c r="N184" s="81">
        <v>21.592266131060708</v>
      </c>
      <c r="O184" s="81">
        <v>22.239248807340715</v>
      </c>
      <c r="P184" s="81">
        <v>12.093716538699143</v>
      </c>
      <c r="Q184" s="81">
        <v>1.2909291034511945</v>
      </c>
      <c r="R184" s="81">
        <v>0</v>
      </c>
      <c r="S184" s="81">
        <v>2.1938663594560004</v>
      </c>
      <c r="T184" s="82"/>
      <c r="U184" s="81">
        <v>238308</v>
      </c>
      <c r="V184" s="81">
        <v>446</v>
      </c>
      <c r="W184" s="81">
        <v>19</v>
      </c>
      <c r="X184" s="81">
        <v>2246</v>
      </c>
      <c r="Y184" s="81">
        <v>6518</v>
      </c>
      <c r="Z184" s="81">
        <v>11390</v>
      </c>
      <c r="AA184" s="81">
        <v>2371</v>
      </c>
      <c r="AB184" s="81">
        <v>21094</v>
      </c>
      <c r="AC184" s="81">
        <v>0</v>
      </c>
      <c r="AD184" s="81">
        <v>2.1938663594560004</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1875</v>
      </c>
      <c r="B185" s="80">
        <v>176</v>
      </c>
      <c r="C185" s="80">
        <v>6</v>
      </c>
      <c r="D185" s="80">
        <v>11</v>
      </c>
      <c r="E185" s="80">
        <v>2009</v>
      </c>
      <c r="F185" s="80" t="s">
        <v>85</v>
      </c>
      <c r="G185" s="80" t="s">
        <v>1869</v>
      </c>
      <c r="H185" s="80" t="s">
        <v>1870</v>
      </c>
      <c r="I185" s="177"/>
      <c r="J185" s="81">
        <v>4.1516735711500319</v>
      </c>
      <c r="K185" s="81">
        <v>1.0914832063012301</v>
      </c>
      <c r="L185" s="81">
        <v>3.8373568801801627</v>
      </c>
      <c r="M185" s="81">
        <v>11.855060701594935</v>
      </c>
      <c r="N185" s="81">
        <v>25.567756441291767</v>
      </c>
      <c r="O185" s="81">
        <v>22.744697292806432</v>
      </c>
      <c r="P185" s="81">
        <v>11.437387734028395</v>
      </c>
      <c r="Q185" s="81">
        <v>1.223737886853711</v>
      </c>
      <c r="R185" s="81">
        <v>0</v>
      </c>
      <c r="S185" s="81">
        <v>2.20511701890221</v>
      </c>
      <c r="T185" s="82"/>
      <c r="U185" s="81">
        <v>213990</v>
      </c>
      <c r="V185" s="81">
        <v>604</v>
      </c>
      <c r="W185" s="81">
        <v>50</v>
      </c>
      <c r="X185" s="81">
        <v>2477</v>
      </c>
      <c r="Y185" s="81">
        <v>6547</v>
      </c>
      <c r="Z185" s="81">
        <v>11498</v>
      </c>
      <c r="AA185" s="81">
        <v>2302</v>
      </c>
      <c r="AB185" s="81">
        <v>20991</v>
      </c>
      <c r="AC185" s="81">
        <v>0</v>
      </c>
      <c r="AD185" s="81">
        <v>2.20511701890221</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0</v>
      </c>
      <c r="BJ185" s="81">
        <v>0</v>
      </c>
      <c r="BK185" s="81">
        <v>0</v>
      </c>
      <c r="BL185" s="81">
        <v>0</v>
      </c>
      <c r="BM185" s="82"/>
      <c r="BN185" s="81">
        <v>0</v>
      </c>
      <c r="BO185" s="81">
        <v>0</v>
      </c>
      <c r="BP185" s="81">
        <v>0</v>
      </c>
      <c r="BQ185" s="81">
        <v>0</v>
      </c>
      <c r="BR185" s="81">
        <v>0</v>
      </c>
      <c r="BS185" s="81">
        <v>0</v>
      </c>
      <c r="BT185"/>
      <c r="BU185" s="80"/>
      <c r="BV185" s="80"/>
      <c r="BW185" s="80"/>
      <c r="BX185" s="80"/>
      <c r="BY185" s="80"/>
      <c r="BZ185" s="80"/>
      <c r="CA185" s="80"/>
      <c r="CB185" s="80"/>
      <c r="CC185" s="80"/>
    </row>
    <row r="186" spans="1:81">
      <c r="A186" s="80" t="s">
        <v>1876</v>
      </c>
      <c r="B186" s="80">
        <v>177</v>
      </c>
      <c r="C186" s="80">
        <v>7</v>
      </c>
      <c r="D186" s="80">
        <v>11</v>
      </c>
      <c r="E186" s="80">
        <v>2010</v>
      </c>
      <c r="F186" s="80" t="s">
        <v>86</v>
      </c>
      <c r="G186" s="80" t="s">
        <v>1869</v>
      </c>
      <c r="H186" s="80" t="s">
        <v>1870</v>
      </c>
      <c r="I186" s="177"/>
      <c r="J186" s="81">
        <v>0</v>
      </c>
      <c r="K186" s="81">
        <v>1.1070261787357594</v>
      </c>
      <c r="L186" s="81">
        <v>3.3404785573154712</v>
      </c>
      <c r="M186" s="81">
        <v>11.532078315036513</v>
      </c>
      <c r="N186" s="81">
        <v>23.697559968294197</v>
      </c>
      <c r="O186" s="81">
        <v>22.529232413930036</v>
      </c>
      <c r="P186" s="81">
        <v>11.388924589684747</v>
      </c>
      <c r="Q186" s="81">
        <v>1.2578933312768992</v>
      </c>
      <c r="R186" s="81">
        <v>0</v>
      </c>
      <c r="S186" s="81">
        <v>2.1314736943372461</v>
      </c>
      <c r="T186" s="82"/>
      <c r="U186" s="81">
        <v>0</v>
      </c>
      <c r="V186" s="81">
        <v>604</v>
      </c>
      <c r="W186" s="81">
        <v>50</v>
      </c>
      <c r="X186" s="81">
        <v>2477</v>
      </c>
      <c r="Y186" s="81">
        <v>6537</v>
      </c>
      <c r="Z186" s="81">
        <v>11442</v>
      </c>
      <c r="AA186" s="81">
        <v>2235</v>
      </c>
      <c r="AB186" s="81">
        <v>20675</v>
      </c>
      <c r="AC186" s="81">
        <v>0</v>
      </c>
      <c r="AD186" s="81">
        <v>2.1314736943372461</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0</v>
      </c>
      <c r="BJ186" s="81">
        <v>0</v>
      </c>
      <c r="BK186" s="81">
        <v>0</v>
      </c>
      <c r="BL186" s="81">
        <v>0</v>
      </c>
      <c r="BM186" s="82"/>
      <c r="BN186" s="81">
        <v>0</v>
      </c>
      <c r="BO186" s="81">
        <v>0</v>
      </c>
      <c r="BP186" s="81">
        <v>0</v>
      </c>
      <c r="BQ186" s="81">
        <v>0</v>
      </c>
      <c r="BR186" s="81">
        <v>0</v>
      </c>
      <c r="BS186" s="81">
        <v>0</v>
      </c>
      <c r="BT186"/>
      <c r="BU186" s="80">
        <v>0</v>
      </c>
      <c r="BV186" s="80">
        <v>0</v>
      </c>
      <c r="BW186" s="80">
        <v>0</v>
      </c>
      <c r="BX186" s="80">
        <v>0</v>
      </c>
      <c r="BY186" s="80">
        <v>0</v>
      </c>
      <c r="BZ186" s="80">
        <v>0</v>
      </c>
      <c r="CA186" s="80">
        <v>0</v>
      </c>
      <c r="CB186" s="80">
        <v>0</v>
      </c>
      <c r="CC186" s="80">
        <v>0</v>
      </c>
    </row>
    <row r="187" spans="1:81">
      <c r="A187" s="80" t="s">
        <v>1877</v>
      </c>
      <c r="B187" s="80">
        <v>178</v>
      </c>
      <c r="C187" s="80">
        <v>8</v>
      </c>
      <c r="D187" s="80">
        <v>11</v>
      </c>
      <c r="E187" s="80">
        <v>2011</v>
      </c>
      <c r="F187" s="80" t="s">
        <v>87</v>
      </c>
      <c r="G187" s="80" t="s">
        <v>1869</v>
      </c>
      <c r="H187" s="80" t="s">
        <v>1870</v>
      </c>
      <c r="I187" s="177"/>
      <c r="J187" s="81">
        <v>0</v>
      </c>
      <c r="K187" s="81">
        <v>1.5375934893281775</v>
      </c>
      <c r="L187" s="81">
        <v>2.8223741159321181</v>
      </c>
      <c r="M187" s="81">
        <v>12.167491439067749</v>
      </c>
      <c r="N187" s="81">
        <v>28.055606937113225</v>
      </c>
      <c r="O187" s="81">
        <v>22.173528064592684</v>
      </c>
      <c r="P187" s="81">
        <v>10.787637313979797</v>
      </c>
      <c r="Q187" s="81">
        <v>1.4129000314194156</v>
      </c>
      <c r="R187" s="81">
        <v>0</v>
      </c>
      <c r="S187" s="81">
        <v>3.1335484095992672</v>
      </c>
      <c r="T187" s="82"/>
      <c r="U187" s="81">
        <v>0</v>
      </c>
      <c r="V187" s="81">
        <v>604</v>
      </c>
      <c r="W187" s="81">
        <v>50</v>
      </c>
      <c r="X187" s="81">
        <v>2477</v>
      </c>
      <c r="Y187" s="81">
        <v>6445</v>
      </c>
      <c r="Z187" s="81">
        <v>11506</v>
      </c>
      <c r="AA187" s="81">
        <v>2180</v>
      </c>
      <c r="AB187" s="81">
        <v>20133</v>
      </c>
      <c r="AC187" s="81">
        <v>0</v>
      </c>
      <c r="AD187" s="81">
        <v>3.1335484095992672</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0</v>
      </c>
      <c r="BJ187" s="81">
        <v>6.67</v>
      </c>
      <c r="BK187" s="81">
        <v>0</v>
      </c>
      <c r="BL187" s="81">
        <v>0</v>
      </c>
      <c r="BM187" s="82"/>
      <c r="BN187" s="81">
        <v>0</v>
      </c>
      <c r="BO187" s="81">
        <v>0</v>
      </c>
      <c r="BP187" s="81">
        <v>0</v>
      </c>
      <c r="BQ187" s="81">
        <v>1</v>
      </c>
      <c r="BR187" s="81">
        <v>0</v>
      </c>
      <c r="BS187" s="81">
        <v>0</v>
      </c>
      <c r="BT187"/>
      <c r="BU187" s="80">
        <v>6.67</v>
      </c>
      <c r="BV187" s="80">
        <v>0</v>
      </c>
      <c r="BW187" s="80">
        <v>0</v>
      </c>
      <c r="BX187" s="80">
        <v>0</v>
      </c>
      <c r="BY187" s="80">
        <v>0</v>
      </c>
      <c r="BZ187" s="80">
        <v>0</v>
      </c>
      <c r="CA187" s="80">
        <v>0</v>
      </c>
      <c r="CB187" s="80">
        <v>0</v>
      </c>
      <c r="CC187" s="80">
        <v>0</v>
      </c>
    </row>
    <row r="188" spans="1:81">
      <c r="A188" s="80" t="s">
        <v>1878</v>
      </c>
      <c r="B188" s="80">
        <v>179</v>
      </c>
      <c r="C188" s="80">
        <v>9</v>
      </c>
      <c r="D188" s="80">
        <v>11</v>
      </c>
      <c r="E188" s="80">
        <v>2012</v>
      </c>
      <c r="F188" s="80" t="s">
        <v>88</v>
      </c>
      <c r="G188" s="80" t="s">
        <v>1869</v>
      </c>
      <c r="H188" s="80" t="s">
        <v>1870</v>
      </c>
      <c r="I188" s="177"/>
      <c r="J188" s="81">
        <v>0</v>
      </c>
      <c r="K188" s="81">
        <v>1.4398933356825117</v>
      </c>
      <c r="L188" s="81">
        <v>2.8148493412434594</v>
      </c>
      <c r="M188" s="81">
        <v>13.640732997188277</v>
      </c>
      <c r="N188" s="81">
        <v>29.467203065469356</v>
      </c>
      <c r="O188" s="81">
        <v>22.255243284798176</v>
      </c>
      <c r="P188" s="81">
        <v>11.072962478947959</v>
      </c>
      <c r="Q188" s="81">
        <v>1.5153341239014053</v>
      </c>
      <c r="R188" s="81">
        <v>0</v>
      </c>
      <c r="S188" s="81">
        <v>3.3490890593039513</v>
      </c>
      <c r="T188" s="82"/>
      <c r="U188" s="81">
        <v>0</v>
      </c>
      <c r="V188" s="81">
        <v>604</v>
      </c>
      <c r="W188" s="81">
        <v>50</v>
      </c>
      <c r="X188" s="81">
        <v>2477</v>
      </c>
      <c r="Y188" s="81">
        <v>6446</v>
      </c>
      <c r="Z188" s="81">
        <v>11640</v>
      </c>
      <c r="AA188" s="81">
        <v>2225</v>
      </c>
      <c r="AB188" s="81">
        <v>19874</v>
      </c>
      <c r="AC188" s="81">
        <v>0</v>
      </c>
      <c r="AD188" s="81">
        <v>3.3490890593039513</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0</v>
      </c>
      <c r="BJ188" s="81">
        <v>22.5</v>
      </c>
      <c r="BK188" s="81">
        <v>0</v>
      </c>
      <c r="BL188" s="81">
        <v>0</v>
      </c>
      <c r="BM188" s="82"/>
      <c r="BN188" s="81">
        <v>0</v>
      </c>
      <c r="BO188" s="81">
        <v>0</v>
      </c>
      <c r="BP188" s="81">
        <v>0</v>
      </c>
      <c r="BQ188" s="81">
        <v>1</v>
      </c>
      <c r="BR188" s="81">
        <v>0</v>
      </c>
      <c r="BS188" s="81">
        <v>0</v>
      </c>
      <c r="BT188"/>
      <c r="BU188" s="80">
        <v>22.5</v>
      </c>
      <c r="BV188" s="80">
        <v>0</v>
      </c>
      <c r="BW188" s="80">
        <v>0</v>
      </c>
      <c r="BX188" s="80">
        <v>0</v>
      </c>
      <c r="BY188" s="80">
        <v>0</v>
      </c>
      <c r="BZ188" s="80">
        <v>0</v>
      </c>
      <c r="CA188" s="80">
        <v>0</v>
      </c>
      <c r="CB188" s="80">
        <v>0</v>
      </c>
      <c r="CC188" s="80">
        <v>0</v>
      </c>
    </row>
    <row r="189" spans="1:81">
      <c r="A189" s="80" t="s">
        <v>1879</v>
      </c>
      <c r="B189" s="80">
        <v>180</v>
      </c>
      <c r="C189" s="80">
        <v>10</v>
      </c>
      <c r="D189" s="80">
        <v>11</v>
      </c>
      <c r="E189" s="80">
        <v>2013</v>
      </c>
      <c r="F189" s="80" t="s">
        <v>89</v>
      </c>
      <c r="G189" s="80" t="s">
        <v>1869</v>
      </c>
      <c r="H189" s="80" t="s">
        <v>1870</v>
      </c>
      <c r="I189" s="177"/>
      <c r="J189" s="81">
        <v>0</v>
      </c>
      <c r="K189" s="81">
        <v>1.2993939921640696</v>
      </c>
      <c r="L189" s="81">
        <v>1.9909435491119045</v>
      </c>
      <c r="M189" s="81">
        <v>13.375961779804632</v>
      </c>
      <c r="N189" s="81">
        <v>28.960064679794531</v>
      </c>
      <c r="O189" s="81">
        <v>21.439494507497262</v>
      </c>
      <c r="P189" s="81">
        <v>10.889892844532657</v>
      </c>
      <c r="Q189" s="81">
        <v>1.5260834219650565</v>
      </c>
      <c r="R189" s="81">
        <v>0</v>
      </c>
      <c r="S189" s="81">
        <v>2.6693448941427227</v>
      </c>
      <c r="T189" s="82"/>
      <c r="U189" s="81">
        <v>0</v>
      </c>
      <c r="V189" s="81">
        <v>604</v>
      </c>
      <c r="W189" s="81">
        <v>50</v>
      </c>
      <c r="X189" s="81">
        <v>2477</v>
      </c>
      <c r="Y189" s="81">
        <v>6449</v>
      </c>
      <c r="Z189" s="81">
        <v>11714</v>
      </c>
      <c r="AA189" s="81">
        <v>2180</v>
      </c>
      <c r="AB189" s="81">
        <v>19728</v>
      </c>
      <c r="AC189" s="81">
        <v>0</v>
      </c>
      <c r="AD189" s="81">
        <v>2.6693448941427227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0</v>
      </c>
      <c r="BJ189" s="81">
        <v>21.5</v>
      </c>
      <c r="BK189" s="81">
        <v>0</v>
      </c>
      <c r="BL189" s="81">
        <v>0</v>
      </c>
      <c r="BM189" s="82"/>
      <c r="BN189" s="81">
        <v>0</v>
      </c>
      <c r="BO189" s="81">
        <v>0</v>
      </c>
      <c r="BP189" s="81">
        <v>0</v>
      </c>
      <c r="BQ189" s="81">
        <v>1</v>
      </c>
      <c r="BR189" s="81">
        <v>0</v>
      </c>
      <c r="BS189" s="81">
        <v>0</v>
      </c>
      <c r="BT189"/>
      <c r="BU189" s="80">
        <v>21.5</v>
      </c>
      <c r="BV189" s="80">
        <v>0</v>
      </c>
      <c r="BW189" s="80">
        <v>0</v>
      </c>
      <c r="BX189" s="80">
        <v>0</v>
      </c>
      <c r="BY189" s="80">
        <v>0</v>
      </c>
      <c r="BZ189" s="80">
        <v>0</v>
      </c>
      <c r="CA189" s="80">
        <v>0</v>
      </c>
      <c r="CB189" s="80">
        <v>0</v>
      </c>
      <c r="CC189" s="80">
        <v>0</v>
      </c>
    </row>
    <row r="190" spans="1:81">
      <c r="A190" s="80" t="s">
        <v>1880</v>
      </c>
      <c r="B190" s="80">
        <v>181</v>
      </c>
      <c r="C190" s="80">
        <v>11</v>
      </c>
      <c r="D190" s="80">
        <v>11</v>
      </c>
      <c r="E190" s="80">
        <v>2014</v>
      </c>
      <c r="F190" s="80" t="s">
        <v>90</v>
      </c>
      <c r="G190" s="80" t="s">
        <v>1869</v>
      </c>
      <c r="H190" s="80" t="s">
        <v>1870</v>
      </c>
      <c r="I190" s="177"/>
      <c r="J190" s="81">
        <v>0</v>
      </c>
      <c r="K190" s="81">
        <v>0.90791544301590521</v>
      </c>
      <c r="L190" s="81">
        <v>0.64580813724673891</v>
      </c>
      <c r="M190" s="81">
        <v>12.04225732266128</v>
      </c>
      <c r="N190" s="81">
        <v>25.016926912042017</v>
      </c>
      <c r="O190" s="81">
        <v>20.509234683971371</v>
      </c>
      <c r="P190" s="81">
        <v>10.901339996424234</v>
      </c>
      <c r="Q190" s="81">
        <v>1.4434265890784876</v>
      </c>
      <c r="R190" s="81">
        <v>0</v>
      </c>
      <c r="S190" s="81">
        <v>3.1138885444860924</v>
      </c>
      <c r="T190" s="82"/>
      <c r="U190" s="81">
        <v>0</v>
      </c>
      <c r="V190" s="81">
        <v>427</v>
      </c>
      <c r="W190" s="81">
        <v>13</v>
      </c>
      <c r="X190" s="81">
        <v>2282</v>
      </c>
      <c r="Y190" s="81">
        <v>6448</v>
      </c>
      <c r="Z190" s="81">
        <v>11802</v>
      </c>
      <c r="AA190" s="81">
        <v>2171</v>
      </c>
      <c r="AB190" s="81">
        <v>19448</v>
      </c>
      <c r="AC190" s="81">
        <v>0</v>
      </c>
      <c r="AD190" s="81">
        <v>3.1138885444860924</v>
      </c>
      <c r="AE190" s="82"/>
      <c r="AF190" s="81">
        <v>0</v>
      </c>
      <c r="AG190" s="81">
        <v>750057.59598525707</v>
      </c>
      <c r="AH190" s="81">
        <v>112061.82936515076</v>
      </c>
      <c r="AI190" s="81">
        <v>13370719.497108012</v>
      </c>
      <c r="AJ190" s="81">
        <v>29293885.757277653</v>
      </c>
      <c r="AK190" s="81">
        <v>0</v>
      </c>
      <c r="AL190" s="81">
        <v>0</v>
      </c>
      <c r="AM190" s="81">
        <v>2669919.7843553117</v>
      </c>
      <c r="AN190" s="81">
        <v>0</v>
      </c>
      <c r="AO190" s="81">
        <v>0</v>
      </c>
      <c r="AP190" s="82"/>
      <c r="AQ190" s="81">
        <v>358</v>
      </c>
      <c r="AR190" s="81">
        <v>9</v>
      </c>
      <c r="AS190" s="81">
        <v>0</v>
      </c>
      <c r="AT190" s="81">
        <v>0</v>
      </c>
      <c r="AU190" s="81">
        <v>0</v>
      </c>
      <c r="AV190" s="81">
        <v>0</v>
      </c>
      <c r="AW190" s="81" t="s">
        <v>564</v>
      </c>
      <c r="AX190" s="82"/>
      <c r="AY190" s="81">
        <v>1451.1</v>
      </c>
      <c r="AZ190" s="81">
        <v>968.3</v>
      </c>
      <c r="BA190" s="81">
        <v>0</v>
      </c>
      <c r="BB190" s="81">
        <v>0</v>
      </c>
      <c r="BC190" s="81">
        <v>0</v>
      </c>
      <c r="BD190" s="81">
        <v>0</v>
      </c>
      <c r="BE190" s="81" t="s">
        <v>564</v>
      </c>
      <c r="BF190" s="82"/>
      <c r="BG190" s="81">
        <v>0</v>
      </c>
      <c r="BH190" s="81">
        <v>0</v>
      </c>
      <c r="BI190" s="81">
        <v>0</v>
      </c>
      <c r="BJ190" s="81">
        <v>17.016999999999999</v>
      </c>
      <c r="BK190" s="81">
        <v>0</v>
      </c>
      <c r="BL190" s="81">
        <v>0</v>
      </c>
      <c r="BM190" s="82"/>
      <c r="BN190" s="81">
        <v>0</v>
      </c>
      <c r="BO190" s="81">
        <v>0</v>
      </c>
      <c r="BP190" s="81">
        <v>0</v>
      </c>
      <c r="BQ190" s="81">
        <v>1</v>
      </c>
      <c r="BR190" s="81">
        <v>0</v>
      </c>
      <c r="BS190" s="81">
        <v>0</v>
      </c>
      <c r="BT190"/>
      <c r="BU190" s="80">
        <v>17.016999999999999</v>
      </c>
      <c r="BV190" s="80">
        <v>0</v>
      </c>
      <c r="BW190" s="80">
        <v>0</v>
      </c>
      <c r="BX190" s="80">
        <v>0</v>
      </c>
      <c r="BY190" s="80">
        <v>0</v>
      </c>
      <c r="BZ190" s="80">
        <v>0</v>
      </c>
      <c r="CA190" s="80">
        <v>0</v>
      </c>
      <c r="CB190" s="80">
        <v>0</v>
      </c>
      <c r="CC190" s="80">
        <v>0</v>
      </c>
    </row>
    <row r="191" spans="1:81">
      <c r="A191" s="80" t="s">
        <v>1881</v>
      </c>
      <c r="B191" s="80">
        <v>182</v>
      </c>
      <c r="C191" s="80">
        <v>12</v>
      </c>
      <c r="D191" s="80">
        <v>11</v>
      </c>
      <c r="E191" s="80">
        <v>2015</v>
      </c>
      <c r="F191" s="80" t="s">
        <v>91</v>
      </c>
      <c r="G191" s="80" t="s">
        <v>1869</v>
      </c>
      <c r="H191" s="80" t="s">
        <v>1870</v>
      </c>
      <c r="I191" s="177"/>
      <c r="J191" s="81">
        <v>2.0214840118079889</v>
      </c>
      <c r="K191" s="81">
        <v>1.0154839212893452</v>
      </c>
      <c r="L191" s="81">
        <v>0.83515924258933361</v>
      </c>
      <c r="M191" s="81">
        <v>11.526978316599125</v>
      </c>
      <c r="N191" s="81">
        <v>21.577607512787981</v>
      </c>
      <c r="O191" s="81">
        <v>20.310076405162985</v>
      </c>
      <c r="P191" s="81">
        <v>10.784284956699601</v>
      </c>
      <c r="Q191" s="81">
        <v>1.4005458847847569</v>
      </c>
      <c r="R191" s="81">
        <v>0</v>
      </c>
      <c r="S191" s="81">
        <v>2.2949649751810743</v>
      </c>
      <c r="T191" s="82"/>
      <c r="U191" s="81">
        <v>155905</v>
      </c>
      <c r="V191" s="81">
        <v>427</v>
      </c>
      <c r="W191" s="81">
        <v>13</v>
      </c>
      <c r="X191" s="81">
        <v>2282</v>
      </c>
      <c r="Y191" s="81">
        <v>6470</v>
      </c>
      <c r="Z191" s="81">
        <v>11800</v>
      </c>
      <c r="AA191" s="81">
        <v>2146</v>
      </c>
      <c r="AB191" s="81">
        <v>19276</v>
      </c>
      <c r="AC191" s="81">
        <v>0</v>
      </c>
      <c r="AD191" s="81">
        <v>2.2949649751810743</v>
      </c>
      <c r="AE191" s="82"/>
      <c r="AF191" s="81">
        <v>1140745.3986760443</v>
      </c>
      <c r="AG191" s="81">
        <v>770187.42468158621</v>
      </c>
      <c r="AH191" s="81">
        <v>124202.97127694442</v>
      </c>
      <c r="AI191" s="81">
        <v>14088077.545607753</v>
      </c>
      <c r="AJ191" s="81">
        <v>27682104.981684789</v>
      </c>
      <c r="AK191" s="81">
        <v>0</v>
      </c>
      <c r="AL191" s="81">
        <v>0</v>
      </c>
      <c r="AM191" s="81">
        <v>2641694.9402211942</v>
      </c>
      <c r="AN191" s="81">
        <v>0</v>
      </c>
      <c r="AO191" s="81">
        <v>0</v>
      </c>
      <c r="AP191" s="82"/>
      <c r="AQ191" s="81">
        <v>440</v>
      </c>
      <c r="AR191" s="81">
        <v>18</v>
      </c>
      <c r="AS191" s="81">
        <v>0</v>
      </c>
      <c r="AT191" s="81">
        <v>0</v>
      </c>
      <c r="AU191" s="81">
        <v>0</v>
      </c>
      <c r="AV191" s="81">
        <v>0</v>
      </c>
      <c r="AW191" s="81" t="s">
        <v>564</v>
      </c>
      <c r="AX191" s="82"/>
      <c r="AY191" s="81">
        <v>1863.5</v>
      </c>
      <c r="AZ191" s="81">
        <v>1165.2</v>
      </c>
      <c r="BA191" s="81">
        <v>0</v>
      </c>
      <c r="BB191" s="81">
        <v>0</v>
      </c>
      <c r="BC191" s="81">
        <v>0</v>
      </c>
      <c r="BD191" s="81">
        <v>0</v>
      </c>
      <c r="BE191" s="81" t="s">
        <v>564</v>
      </c>
      <c r="BF191" s="82"/>
      <c r="BG191" s="81">
        <v>0</v>
      </c>
      <c r="BH191" s="81">
        <v>0</v>
      </c>
      <c r="BI191" s="81">
        <v>0</v>
      </c>
      <c r="BJ191" s="81">
        <v>14.853</v>
      </c>
      <c r="BK191" s="81">
        <v>0</v>
      </c>
      <c r="BL191" s="81">
        <v>0</v>
      </c>
      <c r="BM191" s="82"/>
      <c r="BN191" s="81">
        <v>0</v>
      </c>
      <c r="BO191" s="81">
        <v>0</v>
      </c>
      <c r="BP191" s="81">
        <v>0</v>
      </c>
      <c r="BQ191" s="81">
        <v>1</v>
      </c>
      <c r="BR191" s="81">
        <v>0</v>
      </c>
      <c r="BS191" s="81">
        <v>0</v>
      </c>
      <c r="BT191"/>
      <c r="BU191" s="80">
        <v>14.853</v>
      </c>
      <c r="BV191" s="80">
        <v>0</v>
      </c>
      <c r="BW191" s="80">
        <v>0</v>
      </c>
      <c r="BX191" s="80">
        <v>0</v>
      </c>
      <c r="BY191" s="80">
        <v>0</v>
      </c>
      <c r="BZ191" s="80">
        <v>0</v>
      </c>
      <c r="CA191" s="80">
        <v>0</v>
      </c>
      <c r="CB191" s="80">
        <v>0</v>
      </c>
      <c r="CC191" s="80">
        <v>0</v>
      </c>
    </row>
    <row r="192" spans="1:81">
      <c r="A192" s="80" t="s">
        <v>1882</v>
      </c>
      <c r="B192" s="80">
        <v>183</v>
      </c>
      <c r="C192" s="80">
        <v>13</v>
      </c>
      <c r="D192" s="80">
        <v>11</v>
      </c>
      <c r="E192" s="80">
        <v>2016</v>
      </c>
      <c r="F192" s="80" t="s">
        <v>92</v>
      </c>
      <c r="G192" s="80" t="s">
        <v>1869</v>
      </c>
      <c r="H192" s="80" t="s">
        <v>1870</v>
      </c>
      <c r="I192" s="177"/>
      <c r="J192" s="81">
        <v>1.6040056643174643</v>
      </c>
      <c r="K192" s="81">
        <v>1.0262931417275432</v>
      </c>
      <c r="L192" s="81">
        <v>0.72902741444735986</v>
      </c>
      <c r="M192" s="81">
        <v>9.489491380862793</v>
      </c>
      <c r="N192" s="81">
        <v>21.824776172987619</v>
      </c>
      <c r="O192" s="81">
        <v>20.017534197263238</v>
      </c>
      <c r="P192" s="81">
        <v>10.344218997615268</v>
      </c>
      <c r="Q192" s="81">
        <v>1.3558524066336715</v>
      </c>
      <c r="R192" s="81">
        <v>0</v>
      </c>
      <c r="S192" s="81">
        <v>2.5847319384638947</v>
      </c>
      <c r="T192" s="82"/>
      <c r="U192" s="81">
        <v>122114</v>
      </c>
      <c r="V192" s="81">
        <v>427</v>
      </c>
      <c r="W192" s="81">
        <v>13</v>
      </c>
      <c r="X192" s="81">
        <v>2282</v>
      </c>
      <c r="Y192" s="81">
        <v>6578</v>
      </c>
      <c r="Z192" s="81">
        <v>11773</v>
      </c>
      <c r="AA192" s="81">
        <v>2129</v>
      </c>
      <c r="AB192" s="81">
        <v>19196</v>
      </c>
      <c r="AC192" s="81">
        <v>0</v>
      </c>
      <c r="AD192" s="81">
        <v>2.5847319384638952</v>
      </c>
      <c r="AE192" s="82"/>
      <c r="AF192" s="81">
        <v>901056.54154177441</v>
      </c>
      <c r="AG192" s="81">
        <v>745120.02524314786</v>
      </c>
      <c r="AH192" s="81">
        <v>84373.234079586531</v>
      </c>
      <c r="AI192" s="81">
        <v>13252242.500254691</v>
      </c>
      <c r="AJ192" s="81">
        <v>26262241.98105048</v>
      </c>
      <c r="AK192" s="81">
        <v>0</v>
      </c>
      <c r="AL192" s="81">
        <v>0</v>
      </c>
      <c r="AM192" s="81">
        <v>2632775.0958848372</v>
      </c>
      <c r="AN192" s="81">
        <v>0</v>
      </c>
      <c r="AO192" s="81">
        <v>0</v>
      </c>
      <c r="AP192" s="82"/>
      <c r="AQ192" s="81">
        <v>493</v>
      </c>
      <c r="AR192" s="81">
        <v>23</v>
      </c>
      <c r="AS192" s="81">
        <v>0</v>
      </c>
      <c r="AT192" s="81">
        <v>0</v>
      </c>
      <c r="AU192" s="81">
        <v>0</v>
      </c>
      <c r="AV192" s="81">
        <v>0</v>
      </c>
      <c r="AW192" s="81" t="s">
        <v>564</v>
      </c>
      <c r="AX192" s="82"/>
      <c r="AY192" s="81">
        <v>2102.4</v>
      </c>
      <c r="AZ192" s="81">
        <v>2894.2</v>
      </c>
      <c r="BA192" s="81">
        <v>0</v>
      </c>
      <c r="BB192" s="81">
        <v>0</v>
      </c>
      <c r="BC192" s="81">
        <v>0</v>
      </c>
      <c r="BD192" s="81">
        <v>0</v>
      </c>
      <c r="BE192" s="81" t="s">
        <v>564</v>
      </c>
      <c r="BF192" s="82"/>
      <c r="BG192" s="81">
        <v>0</v>
      </c>
      <c r="BH192" s="81">
        <v>0</v>
      </c>
      <c r="BI192" s="81">
        <v>0</v>
      </c>
      <c r="BJ192" s="81">
        <v>10.736000000000001</v>
      </c>
      <c r="BK192" s="81">
        <v>0</v>
      </c>
      <c r="BL192" s="81">
        <v>0</v>
      </c>
      <c r="BM192" s="82"/>
      <c r="BN192" s="81">
        <v>0</v>
      </c>
      <c r="BO192" s="81">
        <v>0</v>
      </c>
      <c r="BP192" s="81">
        <v>0</v>
      </c>
      <c r="BQ192" s="81">
        <v>1</v>
      </c>
      <c r="BR192" s="81">
        <v>0</v>
      </c>
      <c r="BS192" s="81">
        <v>0</v>
      </c>
      <c r="BT192"/>
      <c r="BU192" s="80">
        <v>10.736000000000001</v>
      </c>
      <c r="BV192" s="80">
        <v>0</v>
      </c>
      <c r="BW192" s="80">
        <v>0</v>
      </c>
      <c r="BX192" s="80">
        <v>0</v>
      </c>
      <c r="BY192" s="80">
        <v>0</v>
      </c>
      <c r="BZ192" s="80">
        <v>0</v>
      </c>
      <c r="CA192" s="80">
        <v>0</v>
      </c>
      <c r="CB192" s="80">
        <v>0</v>
      </c>
      <c r="CC192" s="80">
        <v>0</v>
      </c>
    </row>
    <row r="193" spans="1:81">
      <c r="A193" s="80" t="s">
        <v>1883</v>
      </c>
      <c r="B193" s="80">
        <v>184</v>
      </c>
      <c r="C193" s="80">
        <v>14</v>
      </c>
      <c r="D193" s="80">
        <v>11</v>
      </c>
      <c r="E193" s="80">
        <v>2017</v>
      </c>
      <c r="F193" s="80" t="s">
        <v>71</v>
      </c>
      <c r="G193" s="80" t="s">
        <v>1869</v>
      </c>
      <c r="H193" s="80" t="s">
        <v>1870</v>
      </c>
      <c r="I193" s="177"/>
      <c r="J193" s="81">
        <v>1.6781867368204415</v>
      </c>
      <c r="K193" s="81">
        <v>1.0498542427401898</v>
      </c>
      <c r="L193" s="81">
        <v>0.7764346647558843</v>
      </c>
      <c r="M193" s="81">
        <v>9.2146625684035488</v>
      </c>
      <c r="N193" s="81">
        <v>23.799844962023919</v>
      </c>
      <c r="O193" s="81">
        <v>19.739399598585404</v>
      </c>
      <c r="P193" s="81">
        <v>10.061434599100702</v>
      </c>
      <c r="Q193" s="81">
        <v>1.2965514072428315</v>
      </c>
      <c r="R193" s="81">
        <v>0</v>
      </c>
      <c r="S193" s="81">
        <v>2.7761482668458854</v>
      </c>
      <c r="T193" s="82"/>
      <c r="U193" s="81">
        <v>139137</v>
      </c>
      <c r="V193" s="81">
        <v>427</v>
      </c>
      <c r="W193" s="81">
        <v>13</v>
      </c>
      <c r="X193" s="81">
        <v>2282</v>
      </c>
      <c r="Y193" s="81">
        <v>6632</v>
      </c>
      <c r="Z193" s="81">
        <v>11802</v>
      </c>
      <c r="AA193" s="81">
        <v>2084</v>
      </c>
      <c r="AB193" s="81">
        <v>18983</v>
      </c>
      <c r="AC193" s="81">
        <v>0</v>
      </c>
      <c r="AD193" s="81">
        <v>2.776148266845885</v>
      </c>
      <c r="AE193" s="82"/>
      <c r="AF193" s="81">
        <v>994703.7974245802</v>
      </c>
      <c r="AG193" s="81">
        <v>756393.36689615843</v>
      </c>
      <c r="AH193" s="81">
        <v>125932.84694802279</v>
      </c>
      <c r="AI193" s="81">
        <v>13539048.750031481</v>
      </c>
      <c r="AJ193" s="81">
        <v>29238019.042888071</v>
      </c>
      <c r="AK193" s="81">
        <v>0</v>
      </c>
      <c r="AL193" s="81">
        <v>0</v>
      </c>
      <c r="AM193" s="81">
        <v>2607635.5243361709</v>
      </c>
      <c r="AN193" s="81">
        <v>0</v>
      </c>
      <c r="AO193" s="81">
        <v>0</v>
      </c>
      <c r="AP193" s="82"/>
      <c r="AQ193" s="81">
        <v>518</v>
      </c>
      <c r="AR193" s="81">
        <v>24</v>
      </c>
      <c r="AS193" s="81">
        <v>0</v>
      </c>
      <c r="AT193" s="81">
        <v>0</v>
      </c>
      <c r="AU193" s="81">
        <v>0</v>
      </c>
      <c r="AV193" s="81">
        <v>0</v>
      </c>
      <c r="AW193" s="81" t="s">
        <v>564</v>
      </c>
      <c r="AX193" s="82"/>
      <c r="AY193" s="81">
        <v>2230.4</v>
      </c>
      <c r="AZ193" s="81">
        <v>2904.7</v>
      </c>
      <c r="BA193" s="81">
        <v>0</v>
      </c>
      <c r="BB193" s="81">
        <v>0</v>
      </c>
      <c r="BC193" s="81">
        <v>0</v>
      </c>
      <c r="BD193" s="81">
        <v>0</v>
      </c>
      <c r="BE193" s="81" t="s">
        <v>564</v>
      </c>
      <c r="BF193" s="82"/>
      <c r="BG193" s="81">
        <v>0</v>
      </c>
      <c r="BH193" s="81">
        <v>0</v>
      </c>
      <c r="BI193" s="81">
        <v>0</v>
      </c>
      <c r="BJ193" s="81">
        <v>13.555999999999999</v>
      </c>
      <c r="BK193" s="81">
        <v>0</v>
      </c>
      <c r="BL193" s="81">
        <v>0</v>
      </c>
      <c r="BM193" s="82"/>
      <c r="BN193" s="81">
        <v>0</v>
      </c>
      <c r="BO193" s="81">
        <v>0</v>
      </c>
      <c r="BP193" s="81">
        <v>0</v>
      </c>
      <c r="BQ193" s="81">
        <v>1</v>
      </c>
      <c r="BR193" s="81">
        <v>0</v>
      </c>
      <c r="BS193" s="81">
        <v>0</v>
      </c>
      <c r="BT193"/>
      <c r="BU193" s="80">
        <v>13.555999999999999</v>
      </c>
      <c r="BV193" s="80">
        <v>0</v>
      </c>
      <c r="BW193" s="80">
        <v>0</v>
      </c>
      <c r="BX193" s="80">
        <v>0</v>
      </c>
      <c r="BY193" s="80">
        <v>0</v>
      </c>
      <c r="BZ193" s="80">
        <v>0</v>
      </c>
      <c r="CA193" s="80">
        <v>0</v>
      </c>
      <c r="CB193" s="80">
        <v>0</v>
      </c>
      <c r="CC193" s="80">
        <v>0</v>
      </c>
    </row>
    <row r="194" spans="1:81">
      <c r="A194" s="80" t="s">
        <v>1884</v>
      </c>
      <c r="B194" s="80">
        <v>185</v>
      </c>
      <c r="C194" s="80">
        <v>15</v>
      </c>
      <c r="D194" s="80">
        <v>11</v>
      </c>
      <c r="E194" s="80">
        <v>2018</v>
      </c>
      <c r="F194" s="80" t="s">
        <v>93</v>
      </c>
      <c r="G194" s="80" t="s">
        <v>1869</v>
      </c>
      <c r="H194" s="80" t="s">
        <v>1870</v>
      </c>
      <c r="I194" s="177"/>
      <c r="J194" s="81">
        <v>1.6552990493110762</v>
      </c>
      <c r="K194" s="81">
        <v>0.97401175672530305</v>
      </c>
      <c r="L194" s="81">
        <v>0.71922146423768274</v>
      </c>
      <c r="M194" s="81">
        <v>9.8255918107477331</v>
      </c>
      <c r="N194" s="81">
        <v>22.330948076789092</v>
      </c>
      <c r="O194" s="81">
        <v>19.389873965545942</v>
      </c>
      <c r="P194" s="81">
        <v>9.9326013799399409</v>
      </c>
      <c r="Q194" s="81">
        <v>1.1936907191911978</v>
      </c>
      <c r="R194" s="81">
        <v>0</v>
      </c>
      <c r="S194" s="81">
        <v>2.7068098696648684</v>
      </c>
      <c r="T194" s="82"/>
      <c r="U194" s="81">
        <v>146053</v>
      </c>
      <c r="V194" s="81">
        <v>427</v>
      </c>
      <c r="W194" s="81">
        <v>13</v>
      </c>
      <c r="X194" s="81">
        <v>2282</v>
      </c>
      <c r="Y194" s="81">
        <v>6668</v>
      </c>
      <c r="Z194" s="81">
        <v>11815</v>
      </c>
      <c r="AA194" s="81">
        <v>2078</v>
      </c>
      <c r="AB194" s="81">
        <v>18834</v>
      </c>
      <c r="AC194" s="81">
        <v>0</v>
      </c>
      <c r="AD194" s="81">
        <v>2.7068098696648679</v>
      </c>
      <c r="AE194" s="82"/>
      <c r="AF194" s="81">
        <v>939664.62174420978</v>
      </c>
      <c r="AG194" s="81">
        <v>667634.12851552106</v>
      </c>
      <c r="AH194" s="81">
        <v>118296.2993944472</v>
      </c>
      <c r="AI194" s="81">
        <v>12884183.34128342</v>
      </c>
      <c r="AJ194" s="81">
        <v>29281192.821266498</v>
      </c>
      <c r="AK194" s="81">
        <v>0</v>
      </c>
      <c r="AL194" s="81">
        <v>0</v>
      </c>
      <c r="AM194" s="81">
        <v>2592521.019143194</v>
      </c>
      <c r="AN194" s="81">
        <v>0</v>
      </c>
      <c r="AO194" s="81">
        <v>0</v>
      </c>
      <c r="AP194" s="82"/>
      <c r="AQ194" s="81">
        <v>551</v>
      </c>
      <c r="AR194" s="81">
        <v>30</v>
      </c>
      <c r="AS194" s="81">
        <v>0</v>
      </c>
      <c r="AT194" s="81">
        <v>0</v>
      </c>
      <c r="AU194" s="81">
        <v>0</v>
      </c>
      <c r="AV194" s="81">
        <v>0</v>
      </c>
      <c r="AW194" s="81" t="s">
        <v>564</v>
      </c>
      <c r="AX194" s="82"/>
      <c r="AY194" s="81">
        <v>2385.1</v>
      </c>
      <c r="AZ194" s="81">
        <v>3089</v>
      </c>
      <c r="BA194" s="81">
        <v>0</v>
      </c>
      <c r="BB194" s="81">
        <v>0</v>
      </c>
      <c r="BC194" s="81">
        <v>0</v>
      </c>
      <c r="BD194" s="81">
        <v>0</v>
      </c>
      <c r="BE194" s="81" t="s">
        <v>564</v>
      </c>
      <c r="BF194" s="82"/>
      <c r="BG194" s="81">
        <v>0</v>
      </c>
      <c r="BH194" s="81">
        <v>0</v>
      </c>
      <c r="BI194" s="81">
        <v>0</v>
      </c>
      <c r="BJ194" s="81">
        <v>12.311999999999999</v>
      </c>
      <c r="BK194" s="81">
        <v>0</v>
      </c>
      <c r="BL194" s="81">
        <v>0</v>
      </c>
      <c r="BM194" s="82"/>
      <c r="BN194" s="81">
        <v>0</v>
      </c>
      <c r="BO194" s="81">
        <v>0</v>
      </c>
      <c r="BP194" s="81">
        <v>0</v>
      </c>
      <c r="BQ194" s="81">
        <v>1</v>
      </c>
      <c r="BR194" s="81">
        <v>0</v>
      </c>
      <c r="BS194" s="81">
        <v>0</v>
      </c>
      <c r="BT194"/>
      <c r="BU194" s="80">
        <v>12.311999999999999</v>
      </c>
      <c r="BV194" s="80">
        <v>0</v>
      </c>
      <c r="BW194" s="80">
        <v>0</v>
      </c>
      <c r="BX194" s="80">
        <v>0</v>
      </c>
      <c r="BY194" s="80">
        <v>0</v>
      </c>
      <c r="BZ194" s="80">
        <v>0</v>
      </c>
      <c r="CA194" s="80">
        <v>0</v>
      </c>
      <c r="CB194" s="80">
        <v>0</v>
      </c>
      <c r="CC194" s="80">
        <v>0</v>
      </c>
    </row>
    <row r="195" spans="1:81">
      <c r="A195" s="80" t="s">
        <v>1885</v>
      </c>
      <c r="B195" s="80">
        <v>186</v>
      </c>
      <c r="C195" s="80">
        <v>16</v>
      </c>
      <c r="D195" s="80">
        <v>11</v>
      </c>
      <c r="E195" s="80">
        <v>2019</v>
      </c>
      <c r="F195" s="80" t="s">
        <v>73</v>
      </c>
      <c r="G195" s="80" t="s">
        <v>1869</v>
      </c>
      <c r="H195" s="80" t="s">
        <v>1870</v>
      </c>
      <c r="I195" s="177"/>
      <c r="J195" s="81">
        <v>1.7068539640795968</v>
      </c>
      <c r="K195" s="81">
        <v>0.90698731817801792</v>
      </c>
      <c r="L195" s="81">
        <v>0.72703884028099008</v>
      </c>
      <c r="M195" s="81">
        <v>9.3946939403534202</v>
      </c>
      <c r="N195" s="81">
        <v>19.679197180427444</v>
      </c>
      <c r="O195" s="81">
        <v>18.809442709408859</v>
      </c>
      <c r="P195" s="81">
        <v>10.13271618567607</v>
      </c>
      <c r="Q195" s="81">
        <v>1.1549417121575365</v>
      </c>
      <c r="R195" s="81">
        <v>0</v>
      </c>
      <c r="S195" s="81">
        <v>2.7841101055614415</v>
      </c>
      <c r="T195" s="82"/>
      <c r="U195" s="81">
        <v>154928</v>
      </c>
      <c r="V195" s="81">
        <v>427</v>
      </c>
      <c r="W195" s="81">
        <v>13</v>
      </c>
      <c r="X195" s="81">
        <v>2282</v>
      </c>
      <c r="Y195" s="81">
        <v>6730</v>
      </c>
      <c r="Z195" s="81">
        <v>11776</v>
      </c>
      <c r="AA195" s="81">
        <v>2104</v>
      </c>
      <c r="AB195" s="81">
        <v>18716</v>
      </c>
      <c r="AC195" s="81">
        <v>0</v>
      </c>
      <c r="AD195" s="81">
        <v>2.784110105561441</v>
      </c>
      <c r="AE195" s="82"/>
      <c r="AF195" s="81">
        <v>1008688.8489006429</v>
      </c>
      <c r="AG195" s="81">
        <v>651205.3729689063</v>
      </c>
      <c r="AH195" s="81">
        <v>128347.09681876771</v>
      </c>
      <c r="AI195" s="81">
        <v>12863926.903397011</v>
      </c>
      <c r="AJ195" s="81">
        <v>25661884.973740801</v>
      </c>
      <c r="AK195" s="81">
        <v>0</v>
      </c>
      <c r="AL195" s="81">
        <v>0</v>
      </c>
      <c r="AM195" s="81">
        <v>2548978.3060274338</v>
      </c>
      <c r="AN195" s="81">
        <v>0</v>
      </c>
      <c r="AO195" s="81">
        <v>0</v>
      </c>
      <c r="AP195" s="82"/>
      <c r="AQ195" s="81">
        <v>584</v>
      </c>
      <c r="AR195" s="81">
        <v>31</v>
      </c>
      <c r="AS195" s="81">
        <v>0</v>
      </c>
      <c r="AT195" s="81">
        <v>0</v>
      </c>
      <c r="AU195" s="81">
        <v>0</v>
      </c>
      <c r="AV195" s="81">
        <v>0</v>
      </c>
      <c r="AW195" s="81" t="s">
        <v>564</v>
      </c>
      <c r="AX195" s="82"/>
      <c r="AY195" s="81">
        <v>2547.6000000000008</v>
      </c>
      <c r="AZ195" s="81">
        <v>3111</v>
      </c>
      <c r="BA195" s="81">
        <v>0</v>
      </c>
      <c r="BB195" s="81">
        <v>0</v>
      </c>
      <c r="BC195" s="81">
        <v>0</v>
      </c>
      <c r="BD195" s="81">
        <v>0</v>
      </c>
      <c r="BE195" s="81" t="s">
        <v>564</v>
      </c>
      <c r="BF195" s="82"/>
      <c r="BG195" s="81">
        <v>0</v>
      </c>
      <c r="BH195" s="81">
        <v>0</v>
      </c>
      <c r="BI195" s="81">
        <v>0</v>
      </c>
      <c r="BJ195" s="81">
        <v>13.471</v>
      </c>
      <c r="BK195" s="81">
        <v>0</v>
      </c>
      <c r="BL195" s="81">
        <v>0</v>
      </c>
      <c r="BM195" s="82"/>
      <c r="BN195" s="81">
        <v>0</v>
      </c>
      <c r="BO195" s="81">
        <v>0</v>
      </c>
      <c r="BP195" s="81">
        <v>0</v>
      </c>
      <c r="BQ195" s="81">
        <v>1</v>
      </c>
      <c r="BR195" s="81">
        <v>0</v>
      </c>
      <c r="BS195" s="81">
        <v>0</v>
      </c>
      <c r="BT195"/>
      <c r="BU195" s="80">
        <v>13.471</v>
      </c>
      <c r="BV195" s="80">
        <v>0</v>
      </c>
      <c r="BW195" s="80">
        <v>0</v>
      </c>
      <c r="BX195" s="80">
        <v>0</v>
      </c>
      <c r="BY195" s="80">
        <v>0</v>
      </c>
      <c r="BZ195" s="80">
        <v>0</v>
      </c>
      <c r="CA195" s="80">
        <v>0</v>
      </c>
      <c r="CB195" s="80">
        <v>0</v>
      </c>
      <c r="CC195" s="80">
        <v>0</v>
      </c>
    </row>
    <row r="196" spans="1:81">
      <c r="A196" s="80" t="s">
        <v>1886</v>
      </c>
      <c r="B196" s="80">
        <v>187</v>
      </c>
      <c r="C196" s="80">
        <v>17</v>
      </c>
      <c r="D196" s="80">
        <v>11</v>
      </c>
      <c r="E196" s="80">
        <v>2020</v>
      </c>
      <c r="F196" s="80" t="s">
        <v>218</v>
      </c>
      <c r="G196" s="80" t="s">
        <v>1869</v>
      </c>
      <c r="H196" s="80" t="s">
        <v>1870</v>
      </c>
      <c r="I196" s="177"/>
      <c r="J196" s="81">
        <v>0</v>
      </c>
      <c r="K196" s="81">
        <v>1.15911279262561</v>
      </c>
      <c r="L196" s="81">
        <v>1.9518834510826748</v>
      </c>
      <c r="M196" s="81">
        <v>7.9553722249372569</v>
      </c>
      <c r="N196" s="81">
        <v>20.364381235158859</v>
      </c>
      <c r="O196" s="81">
        <v>16.425155456742061</v>
      </c>
      <c r="P196" s="81">
        <v>9.481301512303931</v>
      </c>
      <c r="Q196" s="81">
        <v>1.0875756900577931</v>
      </c>
      <c r="R196" s="81">
        <v>0</v>
      </c>
      <c r="S196" s="81">
        <v>2.321411539668695</v>
      </c>
      <c r="T196" s="82"/>
      <c r="U196" s="81">
        <v>0</v>
      </c>
      <c r="V196" s="81">
        <v>524</v>
      </c>
      <c r="W196" s="81">
        <v>48</v>
      </c>
      <c r="X196" s="81">
        <v>2268</v>
      </c>
      <c r="Y196" s="81">
        <v>6768</v>
      </c>
      <c r="Z196" s="81">
        <v>11737</v>
      </c>
      <c r="AA196" s="81">
        <v>2139</v>
      </c>
      <c r="AB196" s="81">
        <v>18445</v>
      </c>
      <c r="AC196" s="81">
        <v>0</v>
      </c>
      <c r="AD196" s="81">
        <v>2.321411539668695</v>
      </c>
      <c r="AE196" s="82"/>
      <c r="AF196" s="81">
        <v>0</v>
      </c>
      <c r="AG196" s="81">
        <v>810190.00700652855</v>
      </c>
      <c r="AH196" s="81">
        <v>371549.95692406484</v>
      </c>
      <c r="AI196" s="81">
        <v>11502879.451481221</v>
      </c>
      <c r="AJ196" s="81">
        <v>26610543.515754946</v>
      </c>
      <c r="AK196" s="81"/>
      <c r="AL196" s="81"/>
      <c r="AM196" s="81">
        <v>2407277.4282241976</v>
      </c>
      <c r="AN196" s="81"/>
      <c r="AO196" s="81"/>
      <c r="AP196" s="82"/>
      <c r="AQ196" s="81">
        <v>608</v>
      </c>
      <c r="AR196" s="81">
        <v>31</v>
      </c>
      <c r="AS196" s="81">
        <v>0</v>
      </c>
      <c r="AT196" s="81">
        <v>0</v>
      </c>
      <c r="AU196" s="81">
        <v>0</v>
      </c>
      <c r="AV196" s="81">
        <v>0</v>
      </c>
      <c r="AW196" s="81">
        <v>0</v>
      </c>
      <c r="AX196" s="82"/>
      <c r="AY196" s="81">
        <v>2668.7</v>
      </c>
      <c r="AZ196" s="81">
        <v>3111</v>
      </c>
      <c r="BA196" s="81">
        <v>0</v>
      </c>
      <c r="BB196" s="81">
        <v>0</v>
      </c>
      <c r="BC196" s="81">
        <v>0</v>
      </c>
      <c r="BD196" s="81">
        <v>0</v>
      </c>
      <c r="BE196" s="81">
        <v>0</v>
      </c>
      <c r="BF196" s="82"/>
      <c r="BG196" s="81">
        <v>0</v>
      </c>
      <c r="BH196" s="81">
        <v>0</v>
      </c>
      <c r="BI196" s="81">
        <v>0</v>
      </c>
      <c r="BJ196" s="81">
        <v>10.202999999999999</v>
      </c>
      <c r="BK196" s="81">
        <v>0</v>
      </c>
      <c r="BL196" s="81">
        <v>0</v>
      </c>
      <c r="BM196" s="82"/>
      <c r="BN196" s="81">
        <v>0</v>
      </c>
      <c r="BO196" s="81">
        <v>0</v>
      </c>
      <c r="BP196" s="81">
        <v>0</v>
      </c>
      <c r="BQ196" s="81">
        <v>1</v>
      </c>
      <c r="BR196" s="81">
        <v>0</v>
      </c>
      <c r="BS196" s="81">
        <v>0</v>
      </c>
      <c r="BT196"/>
      <c r="BU196" s="80">
        <v>10.202999999999999</v>
      </c>
      <c r="BV196" s="80">
        <v>0</v>
      </c>
      <c r="BW196" s="80">
        <v>0</v>
      </c>
      <c r="BX196" s="80">
        <v>0</v>
      </c>
      <c r="BY196" s="80">
        <v>0</v>
      </c>
      <c r="BZ196" s="80">
        <v>0</v>
      </c>
      <c r="CA196" s="80">
        <v>0</v>
      </c>
      <c r="CB196" s="80">
        <v>0</v>
      </c>
      <c r="CC196" s="80">
        <v>0</v>
      </c>
    </row>
    <row r="197" spans="1:81">
      <c r="A197" s="80" t="s">
        <v>1887</v>
      </c>
      <c r="B197" s="80">
        <v>187</v>
      </c>
      <c r="C197" s="80">
        <v>18</v>
      </c>
      <c r="D197" s="80">
        <v>11</v>
      </c>
      <c r="E197" s="80">
        <v>2021</v>
      </c>
      <c r="F197" s="80" t="s">
        <v>75</v>
      </c>
      <c r="G197" s="174" t="s">
        <v>1869</v>
      </c>
      <c r="H197" s="80" t="s">
        <v>1870</v>
      </c>
      <c r="I197" s="177"/>
      <c r="J197" s="81">
        <v>2.4745431722729907</v>
      </c>
      <c r="K197" s="81">
        <v>1.2401286439133445</v>
      </c>
      <c r="L197" s="81">
        <v>1.9466388783988784</v>
      </c>
      <c r="M197" s="81">
        <v>8.9740917654111154</v>
      </c>
      <c r="N197" s="81">
        <v>18.579809508088985</v>
      </c>
      <c r="O197" s="81">
        <v>15.863285900932395</v>
      </c>
      <c r="P197" s="81">
        <v>9.8860099081228388</v>
      </c>
      <c r="Q197" s="81">
        <v>1.0888126664213842</v>
      </c>
      <c r="R197" s="81">
        <v>0</v>
      </c>
      <c r="S197" s="81">
        <v>2.407595616923881</v>
      </c>
      <c r="T197" s="82"/>
      <c r="U197" s="81">
        <v>254475</v>
      </c>
      <c r="V197" s="81">
        <v>524</v>
      </c>
      <c r="W197" s="81">
        <v>48</v>
      </c>
      <c r="X197" s="81">
        <v>2268</v>
      </c>
      <c r="Y197" s="81">
        <v>6804</v>
      </c>
      <c r="Z197" s="81">
        <v>11672</v>
      </c>
      <c r="AA197" s="81">
        <v>2175</v>
      </c>
      <c r="AB197" s="81">
        <v>18247</v>
      </c>
      <c r="AC197" s="81">
        <v>0</v>
      </c>
      <c r="AD197" s="81">
        <v>2.407595616923881</v>
      </c>
      <c r="AE197" s="82"/>
      <c r="AF197" s="81">
        <v>1590796.278311823</v>
      </c>
      <c r="AG197" s="81">
        <v>861745.08386661392</v>
      </c>
      <c r="AH197" s="81">
        <v>311422.70127175265</v>
      </c>
      <c r="AI197" s="81">
        <v>13200727.233554503</v>
      </c>
      <c r="AJ197" s="81">
        <v>24115212.035583109</v>
      </c>
      <c r="AK197" s="81">
        <v>0</v>
      </c>
      <c r="AL197" s="81">
        <v>0</v>
      </c>
      <c r="AM197" s="81">
        <v>2395172.1608289802</v>
      </c>
      <c r="AN197" s="81">
        <v>0</v>
      </c>
      <c r="AO197" s="81">
        <v>0</v>
      </c>
      <c r="AP197" s="82"/>
      <c r="AQ197" s="81">
        <v>632</v>
      </c>
      <c r="AR197" s="81">
        <v>34</v>
      </c>
      <c r="AS197" s="81">
        <v>0</v>
      </c>
      <c r="AT197" s="81">
        <v>0</v>
      </c>
      <c r="AU197" s="81">
        <v>0</v>
      </c>
      <c r="AV197" s="81">
        <v>0</v>
      </c>
      <c r="AW197" s="81"/>
      <c r="AX197" s="82"/>
      <c r="AY197" s="81">
        <v>2801</v>
      </c>
      <c r="AZ197" s="81">
        <v>3260.3</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1888</v>
      </c>
      <c r="B198" s="80">
        <v>187</v>
      </c>
      <c r="C198" s="80">
        <v>19</v>
      </c>
      <c r="D198" s="80">
        <v>11</v>
      </c>
      <c r="E198" s="80">
        <v>2022</v>
      </c>
      <c r="F198" s="80" t="s">
        <v>568</v>
      </c>
      <c r="G198" s="174" t="s">
        <v>1869</v>
      </c>
      <c r="H198" s="80" t="s">
        <v>1870</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655</v>
      </c>
      <c r="AR198" s="81">
        <v>34</v>
      </c>
      <c r="AS198" s="81">
        <v>0</v>
      </c>
      <c r="AT198" s="81">
        <v>0</v>
      </c>
      <c r="AU198" s="81">
        <v>0</v>
      </c>
      <c r="AV198" s="81">
        <v>0</v>
      </c>
      <c r="AW198" s="81"/>
      <c r="AX198" s="82"/>
      <c r="AY198" s="81">
        <v>2956.400000000001</v>
      </c>
      <c r="AZ198" s="81">
        <v>3260.2999999999997</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1889</v>
      </c>
      <c r="B199" s="80">
        <v>35</v>
      </c>
      <c r="C199" s="80">
        <v>1</v>
      </c>
      <c r="D199" s="80">
        <v>3</v>
      </c>
      <c r="E199" s="80">
        <v>1990</v>
      </c>
      <c r="F199" s="80" t="s">
        <v>562</v>
      </c>
      <c r="G199" s="80" t="s">
        <v>1890</v>
      </c>
      <c r="H199" s="80" t="s">
        <v>1891</v>
      </c>
      <c r="I199" s="177"/>
      <c r="J199" s="81">
        <v>19.71516690984966</v>
      </c>
      <c r="K199" s="81">
        <v>3.7453414696882295</v>
      </c>
      <c r="L199" s="81">
        <v>28.728176936214751</v>
      </c>
      <c r="M199" s="81">
        <v>13.426546708155749</v>
      </c>
      <c r="N199" s="81">
        <v>28.901345812835753</v>
      </c>
      <c r="O199" s="81">
        <v>16.026775071792837</v>
      </c>
      <c r="P199" s="81">
        <v>21.024574817317614</v>
      </c>
      <c r="Q199" s="81">
        <v>1.6778139901294253</v>
      </c>
      <c r="R199" s="81">
        <v>0</v>
      </c>
      <c r="S199" s="81">
        <v>1.5312885300311661</v>
      </c>
      <c r="T199" s="82"/>
      <c r="U199" s="81">
        <v>1467659</v>
      </c>
      <c r="V199" s="81">
        <v>1093</v>
      </c>
      <c r="W199" s="81">
        <v>310</v>
      </c>
      <c r="X199" s="81">
        <v>5050</v>
      </c>
      <c r="Y199" s="81">
        <v>7499</v>
      </c>
      <c r="Z199" s="81">
        <v>6592</v>
      </c>
      <c r="AA199" s="81">
        <v>5105</v>
      </c>
      <c r="AB199" s="81">
        <v>27242</v>
      </c>
      <c r="AC199" s="81">
        <v>0</v>
      </c>
      <c r="AD199" s="81">
        <v>1.5312885300311661</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1892</v>
      </c>
      <c r="B200" s="80">
        <v>36</v>
      </c>
      <c r="C200" s="80">
        <v>2</v>
      </c>
      <c r="D200" s="80">
        <v>3</v>
      </c>
      <c r="E200" s="80">
        <v>2005</v>
      </c>
      <c r="F200" s="80" t="s">
        <v>565</v>
      </c>
      <c r="G200" s="80" t="s">
        <v>1890</v>
      </c>
      <c r="H200" s="80" t="s">
        <v>1891</v>
      </c>
      <c r="I200" s="177"/>
      <c r="J200" s="81">
        <v>21.670453155836107</v>
      </c>
      <c r="K200" s="81">
        <v>3.4179903764471948</v>
      </c>
      <c r="L200" s="81">
        <v>12.536858263943383</v>
      </c>
      <c r="M200" s="81">
        <v>27.578230868749507</v>
      </c>
      <c r="N200" s="81">
        <v>46.731649112838916</v>
      </c>
      <c r="O200" s="81">
        <v>24.041630470853395</v>
      </c>
      <c r="P200" s="81">
        <v>22.628985786153994</v>
      </c>
      <c r="Q200" s="81">
        <v>1.5023863885888131</v>
      </c>
      <c r="R200" s="81">
        <v>0</v>
      </c>
      <c r="S200" s="81">
        <v>2.5128878450000003</v>
      </c>
      <c r="T200" s="82"/>
      <c r="U200" s="81">
        <v>1750010</v>
      </c>
      <c r="V200" s="81">
        <v>1061</v>
      </c>
      <c r="W200" s="81">
        <v>125</v>
      </c>
      <c r="X200" s="81">
        <v>4365</v>
      </c>
      <c r="Y200" s="81">
        <v>8115</v>
      </c>
      <c r="Z200" s="81">
        <v>11443</v>
      </c>
      <c r="AA200" s="81">
        <v>4500</v>
      </c>
      <c r="AB200" s="81">
        <v>25501</v>
      </c>
      <c r="AC200" s="81">
        <v>0</v>
      </c>
      <c r="AD200" s="81">
        <v>2.5128878450000003</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1893</v>
      </c>
      <c r="B201" s="80">
        <v>37</v>
      </c>
      <c r="C201" s="80">
        <v>3</v>
      </c>
      <c r="D201" s="80">
        <v>3</v>
      </c>
      <c r="E201" s="80">
        <v>2006</v>
      </c>
      <c r="F201" s="80" t="s">
        <v>566</v>
      </c>
      <c r="G201" s="80" t="s">
        <v>1890</v>
      </c>
      <c r="H201" s="80" t="s">
        <v>1891</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1894</v>
      </c>
      <c r="B202" s="80">
        <v>38</v>
      </c>
      <c r="C202" s="80">
        <v>4</v>
      </c>
      <c r="D202" s="80">
        <v>3</v>
      </c>
      <c r="E202" s="80">
        <v>2007</v>
      </c>
      <c r="F202" s="80" t="s">
        <v>567</v>
      </c>
      <c r="G202" s="80" t="s">
        <v>1890</v>
      </c>
      <c r="H202" s="80" t="s">
        <v>1891</v>
      </c>
      <c r="I202" s="177"/>
      <c r="J202" s="81">
        <v>20.476965310594323</v>
      </c>
      <c r="K202" s="81">
        <v>2.8992008847257158</v>
      </c>
      <c r="L202" s="81">
        <v>9.246674445026466</v>
      </c>
      <c r="M202" s="81">
        <v>24.79960299316599</v>
      </c>
      <c r="N202" s="81">
        <v>46.520274267741051</v>
      </c>
      <c r="O202" s="81">
        <v>23.28254451405148</v>
      </c>
      <c r="P202" s="81">
        <v>22.529884222630905</v>
      </c>
      <c r="Q202" s="81">
        <v>1.5390639034902289</v>
      </c>
      <c r="R202" s="81">
        <v>0</v>
      </c>
      <c r="S202" s="81">
        <v>2.7755565660000001</v>
      </c>
      <c r="T202" s="82"/>
      <c r="U202" s="81">
        <v>1856473</v>
      </c>
      <c r="V202" s="81">
        <v>958</v>
      </c>
      <c r="W202" s="81">
        <v>121</v>
      </c>
      <c r="X202" s="81">
        <v>5270</v>
      </c>
      <c r="Y202" s="81">
        <v>8105</v>
      </c>
      <c r="Z202" s="81">
        <v>11520</v>
      </c>
      <c r="AA202" s="81">
        <v>4412</v>
      </c>
      <c r="AB202" s="81">
        <v>24742</v>
      </c>
      <c r="AC202" s="81">
        <v>0</v>
      </c>
      <c r="AD202" s="81">
        <v>2.7755565660000001</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1895</v>
      </c>
      <c r="B203" s="80">
        <v>39</v>
      </c>
      <c r="C203" s="80">
        <v>5</v>
      </c>
      <c r="D203" s="80">
        <v>3</v>
      </c>
      <c r="E203" s="80">
        <v>2008</v>
      </c>
      <c r="F203" s="80" t="s">
        <v>84</v>
      </c>
      <c r="G203" s="80" t="s">
        <v>1890</v>
      </c>
      <c r="H203" s="80" t="s">
        <v>1891</v>
      </c>
      <c r="I203" s="177"/>
      <c r="J203" s="81">
        <v>18.111564720662319</v>
      </c>
      <c r="K203" s="81">
        <v>2.1072634373980228</v>
      </c>
      <c r="L203" s="81">
        <v>8.1439183247771023</v>
      </c>
      <c r="M203" s="81">
        <v>26.009705570778973</v>
      </c>
      <c r="N203" s="81">
        <v>38.495237547339315</v>
      </c>
      <c r="O203" s="81">
        <v>22.555557701703243</v>
      </c>
      <c r="P203" s="81">
        <v>22.356288312576272</v>
      </c>
      <c r="Q203" s="81">
        <v>1.4967409255288644</v>
      </c>
      <c r="R203" s="81">
        <v>0</v>
      </c>
      <c r="S203" s="81">
        <v>2.1990675359999998</v>
      </c>
      <c r="T203" s="82"/>
      <c r="U203" s="81">
        <v>1772698</v>
      </c>
      <c r="V203" s="81">
        <v>958</v>
      </c>
      <c r="W203" s="81">
        <v>121</v>
      </c>
      <c r="X203" s="81">
        <v>5270</v>
      </c>
      <c r="Y203" s="81">
        <v>8146</v>
      </c>
      <c r="Z203" s="81">
        <v>11552</v>
      </c>
      <c r="AA203" s="81">
        <v>4383</v>
      </c>
      <c r="AB203" s="81">
        <v>24457</v>
      </c>
      <c r="AC203" s="81">
        <v>0</v>
      </c>
      <c r="AD203" s="81">
        <v>2.1990675359999998</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1896</v>
      </c>
      <c r="B204" s="80">
        <v>40</v>
      </c>
      <c r="C204" s="80">
        <v>6</v>
      </c>
      <c r="D204" s="80">
        <v>3</v>
      </c>
      <c r="E204" s="80">
        <v>2009</v>
      </c>
      <c r="F204" s="80" t="s">
        <v>85</v>
      </c>
      <c r="G204" s="80" t="s">
        <v>1890</v>
      </c>
      <c r="H204" s="80" t="s">
        <v>1891</v>
      </c>
      <c r="I204" s="177"/>
      <c r="J204" s="81">
        <v>23.908816992546132</v>
      </c>
      <c r="K204" s="81">
        <v>2.4319473962637335</v>
      </c>
      <c r="L204" s="81">
        <v>11.501147403125382</v>
      </c>
      <c r="M204" s="81">
        <v>25.729156076988257</v>
      </c>
      <c r="N204" s="81">
        <v>36.789760565053442</v>
      </c>
      <c r="O204" s="81">
        <v>22.914817658711925</v>
      </c>
      <c r="P204" s="81">
        <v>21.409080688934996</v>
      </c>
      <c r="Q204" s="81">
        <v>1.4153058300770589</v>
      </c>
      <c r="R204" s="81">
        <v>0</v>
      </c>
      <c r="S204" s="81">
        <v>2.0833188248799996</v>
      </c>
      <c r="T204" s="82"/>
      <c r="U204" s="81">
        <v>1787408</v>
      </c>
      <c r="V204" s="81">
        <v>895</v>
      </c>
      <c r="W204" s="81">
        <v>234</v>
      </c>
      <c r="X204" s="81">
        <v>5236</v>
      </c>
      <c r="Y204" s="81">
        <v>8173</v>
      </c>
      <c r="Z204" s="81">
        <v>11584</v>
      </c>
      <c r="AA204" s="81">
        <v>4309</v>
      </c>
      <c r="AB204" s="81">
        <v>24277</v>
      </c>
      <c r="AC204" s="81">
        <v>0</v>
      </c>
      <c r="AD204" s="81">
        <v>2.0833188248799996</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0</v>
      </c>
      <c r="BJ204" s="81">
        <v>0</v>
      </c>
      <c r="BK204" s="81">
        <v>0</v>
      </c>
      <c r="BL204" s="81">
        <v>0</v>
      </c>
      <c r="BM204" s="82"/>
      <c r="BN204" s="81">
        <v>0</v>
      </c>
      <c r="BO204" s="81">
        <v>0</v>
      </c>
      <c r="BP204" s="81">
        <v>0</v>
      </c>
      <c r="BQ204" s="81">
        <v>0</v>
      </c>
      <c r="BR204" s="81">
        <v>0</v>
      </c>
      <c r="BS204" s="81">
        <v>0</v>
      </c>
      <c r="BT204"/>
      <c r="BU204" s="80"/>
      <c r="BV204" s="80"/>
      <c r="BW204" s="80"/>
      <c r="BX204" s="80"/>
      <c r="BY204" s="80"/>
      <c r="BZ204" s="80"/>
      <c r="CA204" s="80"/>
      <c r="CB204" s="80"/>
      <c r="CC204" s="80"/>
    </row>
    <row r="205" spans="1:81">
      <c r="A205" s="80" t="s">
        <v>1897</v>
      </c>
      <c r="B205" s="80">
        <v>41</v>
      </c>
      <c r="C205" s="80">
        <v>7</v>
      </c>
      <c r="D205" s="80">
        <v>3</v>
      </c>
      <c r="E205" s="80">
        <v>2010</v>
      </c>
      <c r="F205" s="80" t="s">
        <v>86</v>
      </c>
      <c r="G205" s="80" t="s">
        <v>1890</v>
      </c>
      <c r="H205" s="80" t="s">
        <v>1891</v>
      </c>
      <c r="I205" s="177"/>
      <c r="J205" s="81">
        <v>19.228414845979117</v>
      </c>
      <c r="K205" s="81">
        <v>2.3189662390816634</v>
      </c>
      <c r="L205" s="81">
        <v>10.667148342330675</v>
      </c>
      <c r="M205" s="81">
        <v>24.570906815089927</v>
      </c>
      <c r="N205" s="81">
        <v>38.340547192734476</v>
      </c>
      <c r="O205" s="81">
        <v>22.978163107023558</v>
      </c>
      <c r="P205" s="81">
        <v>21.926864657455688</v>
      </c>
      <c r="Q205" s="81">
        <v>1.4679782489503759</v>
      </c>
      <c r="R205" s="81">
        <v>0</v>
      </c>
      <c r="S205" s="81">
        <v>2.4945262843786926</v>
      </c>
      <c r="T205" s="82"/>
      <c r="U205" s="81">
        <v>1689384</v>
      </c>
      <c r="V205" s="81">
        <v>895</v>
      </c>
      <c r="W205" s="81">
        <v>234</v>
      </c>
      <c r="X205" s="81">
        <v>5236</v>
      </c>
      <c r="Y205" s="81">
        <v>8196</v>
      </c>
      <c r="Z205" s="81">
        <v>11670</v>
      </c>
      <c r="AA205" s="81">
        <v>4303</v>
      </c>
      <c r="AB205" s="81">
        <v>24128</v>
      </c>
      <c r="AC205" s="81">
        <v>0</v>
      </c>
      <c r="AD205" s="81">
        <v>2.4945262843786926</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0</v>
      </c>
      <c r="BJ205" s="81">
        <v>0</v>
      </c>
      <c r="BK205" s="81">
        <v>0</v>
      </c>
      <c r="BL205" s="81">
        <v>0</v>
      </c>
      <c r="BM205" s="82"/>
      <c r="BN205" s="81">
        <v>0</v>
      </c>
      <c r="BO205" s="81">
        <v>0</v>
      </c>
      <c r="BP205" s="81">
        <v>0</v>
      </c>
      <c r="BQ205" s="81">
        <v>0</v>
      </c>
      <c r="BR205" s="81">
        <v>0</v>
      </c>
      <c r="BS205" s="81">
        <v>0</v>
      </c>
      <c r="BT205"/>
      <c r="BU205" s="80">
        <v>0</v>
      </c>
      <c r="BV205" s="80">
        <v>0</v>
      </c>
      <c r="BW205" s="80">
        <v>0</v>
      </c>
      <c r="BX205" s="80">
        <v>0</v>
      </c>
      <c r="BY205" s="80">
        <v>0</v>
      </c>
      <c r="BZ205" s="80">
        <v>0</v>
      </c>
      <c r="CA205" s="80">
        <v>0</v>
      </c>
      <c r="CB205" s="80">
        <v>0</v>
      </c>
      <c r="CC205" s="80">
        <v>0</v>
      </c>
    </row>
    <row r="206" spans="1:81">
      <c r="A206" s="80" t="s">
        <v>1898</v>
      </c>
      <c r="B206" s="80">
        <v>42</v>
      </c>
      <c r="C206" s="80">
        <v>8</v>
      </c>
      <c r="D206" s="80">
        <v>3</v>
      </c>
      <c r="E206" s="80">
        <v>2011</v>
      </c>
      <c r="F206" s="80" t="s">
        <v>87</v>
      </c>
      <c r="G206" s="80" t="s">
        <v>1890</v>
      </c>
      <c r="H206" s="80" t="s">
        <v>1891</v>
      </c>
      <c r="I206" s="177"/>
      <c r="J206" s="81">
        <v>5.2389362699982716</v>
      </c>
      <c r="K206" s="81">
        <v>2.8300260753085036</v>
      </c>
      <c r="L206" s="81">
        <v>11.68387595870049</v>
      </c>
      <c r="M206" s="81">
        <v>30.263509223293845</v>
      </c>
      <c r="N206" s="81">
        <v>42.414527213342346</v>
      </c>
      <c r="O206" s="81">
        <v>21.346790402528523</v>
      </c>
      <c r="P206" s="81">
        <v>20.001665148213917</v>
      </c>
      <c r="Q206" s="81">
        <v>1.4606212861437589</v>
      </c>
      <c r="R206" s="81">
        <v>0</v>
      </c>
      <c r="S206" s="81">
        <v>2.4540058224297794</v>
      </c>
      <c r="T206" s="82"/>
      <c r="U206" s="81">
        <v>509748</v>
      </c>
      <c r="V206" s="81">
        <v>895</v>
      </c>
      <c r="W206" s="81">
        <v>234</v>
      </c>
      <c r="X206" s="81">
        <v>5236</v>
      </c>
      <c r="Y206" s="81">
        <v>7458</v>
      </c>
      <c r="Z206" s="81">
        <v>11077</v>
      </c>
      <c r="AA206" s="81">
        <v>4042</v>
      </c>
      <c r="AB206" s="81">
        <v>20813</v>
      </c>
      <c r="AC206" s="81">
        <v>0</v>
      </c>
      <c r="AD206" s="81">
        <v>2.4540058224297794</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0</v>
      </c>
      <c r="BJ206" s="81">
        <v>0</v>
      </c>
      <c r="BK206" s="81">
        <v>0</v>
      </c>
      <c r="BL206" s="81">
        <v>0</v>
      </c>
      <c r="BM206" s="82"/>
      <c r="BN206" s="81">
        <v>0</v>
      </c>
      <c r="BO206" s="81">
        <v>0</v>
      </c>
      <c r="BP206" s="81">
        <v>0</v>
      </c>
      <c r="BQ206" s="81">
        <v>0</v>
      </c>
      <c r="BR206" s="81">
        <v>0</v>
      </c>
      <c r="BS206" s="81">
        <v>0</v>
      </c>
      <c r="BT206"/>
      <c r="BU206" s="80">
        <v>0</v>
      </c>
      <c r="BV206" s="80">
        <v>0</v>
      </c>
      <c r="BW206" s="80">
        <v>0</v>
      </c>
      <c r="BX206" s="80">
        <v>0</v>
      </c>
      <c r="BY206" s="80">
        <v>0</v>
      </c>
      <c r="BZ206" s="80">
        <v>0</v>
      </c>
      <c r="CA206" s="80">
        <v>0</v>
      </c>
      <c r="CB206" s="80">
        <v>0</v>
      </c>
      <c r="CC206" s="80">
        <v>0</v>
      </c>
    </row>
    <row r="207" spans="1:81">
      <c r="A207" s="80" t="s">
        <v>1899</v>
      </c>
      <c r="B207" s="80">
        <v>43</v>
      </c>
      <c r="C207" s="80">
        <v>9</v>
      </c>
      <c r="D207" s="80">
        <v>3</v>
      </c>
      <c r="E207" s="80">
        <v>2012</v>
      </c>
      <c r="F207" s="80" t="s">
        <v>88</v>
      </c>
      <c r="G207" s="80" t="s">
        <v>1890</v>
      </c>
      <c r="H207" s="80" t="s">
        <v>1891</v>
      </c>
      <c r="I207" s="177"/>
      <c r="J207" s="81">
        <v>13.608036155476924</v>
      </c>
      <c r="K207" s="81">
        <v>2.706388689227357</v>
      </c>
      <c r="L207" s="81">
        <v>11.425557697772273</v>
      </c>
      <c r="M207" s="81">
        <v>30.173881044622419</v>
      </c>
      <c r="N207" s="81">
        <v>45.486169158980786</v>
      </c>
      <c r="O207" s="81">
        <v>21.78681247682777</v>
      </c>
      <c r="P207" s="81">
        <v>20.936608156824303</v>
      </c>
      <c r="Q207" s="81">
        <v>1.5730531503577485</v>
      </c>
      <c r="R207" s="81">
        <v>0</v>
      </c>
      <c r="S207" s="81">
        <v>3.590780876763191</v>
      </c>
      <c r="T207" s="82"/>
      <c r="U207" s="81">
        <v>1155278</v>
      </c>
      <c r="V207" s="81">
        <v>895</v>
      </c>
      <c r="W207" s="81">
        <v>234</v>
      </c>
      <c r="X207" s="81">
        <v>5236</v>
      </c>
      <c r="Y207" s="81">
        <v>7474</v>
      </c>
      <c r="Z207" s="81">
        <v>11395</v>
      </c>
      <c r="AA207" s="81">
        <v>4207</v>
      </c>
      <c r="AB207" s="81">
        <v>20631</v>
      </c>
      <c r="AC207" s="81">
        <v>0</v>
      </c>
      <c r="AD207" s="81">
        <v>3.590780876763191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0</v>
      </c>
      <c r="BJ207" s="81">
        <v>0</v>
      </c>
      <c r="BK207" s="81">
        <v>0</v>
      </c>
      <c r="BL207" s="81">
        <v>0</v>
      </c>
      <c r="BM207" s="82"/>
      <c r="BN207" s="81">
        <v>0</v>
      </c>
      <c r="BO207" s="81">
        <v>0</v>
      </c>
      <c r="BP207" s="81">
        <v>0</v>
      </c>
      <c r="BQ207" s="81">
        <v>0</v>
      </c>
      <c r="BR207" s="81">
        <v>0</v>
      </c>
      <c r="BS207" s="81">
        <v>0</v>
      </c>
      <c r="BT207"/>
      <c r="BU207" s="80">
        <v>0</v>
      </c>
      <c r="BV207" s="80">
        <v>0</v>
      </c>
      <c r="BW207" s="80">
        <v>0</v>
      </c>
      <c r="BX207" s="80">
        <v>0</v>
      </c>
      <c r="BY207" s="80">
        <v>0</v>
      </c>
      <c r="BZ207" s="80">
        <v>0</v>
      </c>
      <c r="CA207" s="80">
        <v>0</v>
      </c>
      <c r="CB207" s="80">
        <v>0</v>
      </c>
      <c r="CC207" s="80">
        <v>0</v>
      </c>
    </row>
    <row r="208" spans="1:81">
      <c r="A208" s="80" t="s">
        <v>1900</v>
      </c>
      <c r="B208" s="80">
        <v>44</v>
      </c>
      <c r="C208" s="80">
        <v>10</v>
      </c>
      <c r="D208" s="80">
        <v>3</v>
      </c>
      <c r="E208" s="80">
        <v>2013</v>
      </c>
      <c r="F208" s="80" t="s">
        <v>89</v>
      </c>
      <c r="G208" s="80" t="s">
        <v>1890</v>
      </c>
      <c r="H208" s="80" t="s">
        <v>1891</v>
      </c>
      <c r="I208" s="177"/>
      <c r="J208" s="81">
        <v>17.002095227240517</v>
      </c>
      <c r="K208" s="81">
        <v>2.6303620946380666</v>
      </c>
      <c r="L208" s="81">
        <v>9.2876951931888456</v>
      </c>
      <c r="M208" s="81">
        <v>28.949680361150705</v>
      </c>
      <c r="N208" s="81">
        <v>39.559437450184021</v>
      </c>
      <c r="O208" s="81">
        <v>21.298565612407856</v>
      </c>
      <c r="P208" s="81">
        <v>21.804762507516077</v>
      </c>
      <c r="Q208" s="81">
        <v>1.5908305744480631</v>
      </c>
      <c r="R208" s="81">
        <v>0</v>
      </c>
      <c r="S208" s="81">
        <v>2.8075782287951649</v>
      </c>
      <c r="T208" s="82"/>
      <c r="U208" s="81">
        <v>1353242</v>
      </c>
      <c r="V208" s="81">
        <v>895</v>
      </c>
      <c r="W208" s="81">
        <v>234</v>
      </c>
      <c r="X208" s="81">
        <v>5236</v>
      </c>
      <c r="Y208" s="81">
        <v>7543</v>
      </c>
      <c r="Z208" s="81">
        <v>11637</v>
      </c>
      <c r="AA208" s="81">
        <v>4365</v>
      </c>
      <c r="AB208" s="81">
        <v>20565</v>
      </c>
      <c r="AC208" s="81">
        <v>0</v>
      </c>
      <c r="AD208" s="81">
        <v>2.8075782287951649</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0</v>
      </c>
      <c r="BJ208" s="81">
        <v>0</v>
      </c>
      <c r="BK208" s="81">
        <v>0</v>
      </c>
      <c r="BL208" s="81">
        <v>0</v>
      </c>
      <c r="BM208" s="82"/>
      <c r="BN208" s="81">
        <v>0</v>
      </c>
      <c r="BO208" s="81">
        <v>0</v>
      </c>
      <c r="BP208" s="81">
        <v>0</v>
      </c>
      <c r="BQ208" s="81">
        <v>0</v>
      </c>
      <c r="BR208" s="81">
        <v>0</v>
      </c>
      <c r="BS208" s="81">
        <v>0</v>
      </c>
      <c r="BT208"/>
      <c r="BU208" s="80">
        <v>0</v>
      </c>
      <c r="BV208" s="80">
        <v>0</v>
      </c>
      <c r="BW208" s="80">
        <v>0</v>
      </c>
      <c r="BX208" s="80">
        <v>0</v>
      </c>
      <c r="BY208" s="80">
        <v>0</v>
      </c>
      <c r="BZ208" s="80">
        <v>0</v>
      </c>
      <c r="CA208" s="80">
        <v>0</v>
      </c>
      <c r="CB208" s="80">
        <v>0</v>
      </c>
      <c r="CC208" s="80">
        <v>0</v>
      </c>
    </row>
    <row r="209" spans="1:81">
      <c r="A209" s="80" t="s">
        <v>1901</v>
      </c>
      <c r="B209" s="80">
        <v>45</v>
      </c>
      <c r="C209" s="80">
        <v>11</v>
      </c>
      <c r="D209" s="80">
        <v>3</v>
      </c>
      <c r="E209" s="80">
        <v>2014</v>
      </c>
      <c r="F209" s="80" t="s">
        <v>90</v>
      </c>
      <c r="G209" s="80" t="s">
        <v>1890</v>
      </c>
      <c r="H209" s="80" t="s">
        <v>1891</v>
      </c>
      <c r="I209" s="177"/>
      <c r="J209" s="81">
        <v>23.601158253896898</v>
      </c>
      <c r="K209" s="81">
        <v>3.2786839791389686</v>
      </c>
      <c r="L209" s="81">
        <v>6.8876416401406475</v>
      </c>
      <c r="M209" s="81">
        <v>22.943501857007977</v>
      </c>
      <c r="N209" s="81">
        <v>35.094093235958752</v>
      </c>
      <c r="O209" s="81">
        <v>20.526612445947286</v>
      </c>
      <c r="P209" s="81">
        <v>22.058768587881925</v>
      </c>
      <c r="Q209" s="81">
        <v>1.5134900763311661</v>
      </c>
      <c r="R209" s="81">
        <v>0</v>
      </c>
      <c r="S209" s="81">
        <v>2.2906207209499874</v>
      </c>
      <c r="T209" s="82"/>
      <c r="U209" s="81">
        <v>1873324</v>
      </c>
      <c r="V209" s="81">
        <v>1134</v>
      </c>
      <c r="W209" s="81">
        <v>149</v>
      </c>
      <c r="X209" s="81">
        <v>4243</v>
      </c>
      <c r="Y209" s="81">
        <v>7620</v>
      </c>
      <c r="Z209" s="81">
        <v>11812</v>
      </c>
      <c r="AA209" s="81">
        <v>4393</v>
      </c>
      <c r="AB209" s="81">
        <v>20392</v>
      </c>
      <c r="AC209" s="81">
        <v>0</v>
      </c>
      <c r="AD209" s="81">
        <v>2.2906207209499874</v>
      </c>
      <c r="AE209" s="82"/>
      <c r="AF209" s="81">
        <v>21137880.631526627</v>
      </c>
      <c r="AG209" s="81">
        <v>2335709.2627238375</v>
      </c>
      <c r="AH209" s="81">
        <v>1300136.6753794181</v>
      </c>
      <c r="AI209" s="81">
        <v>26914045.382740296</v>
      </c>
      <c r="AJ209" s="81">
        <v>39557242.087476246</v>
      </c>
      <c r="AK209" s="81">
        <v>0</v>
      </c>
      <c r="AL209" s="81">
        <v>0</v>
      </c>
      <c r="AM209" s="81">
        <v>2799516.877960382</v>
      </c>
      <c r="AN209" s="81">
        <v>0</v>
      </c>
      <c r="AO209" s="81">
        <v>0</v>
      </c>
      <c r="AP209" s="82"/>
      <c r="AQ209" s="81">
        <v>463</v>
      </c>
      <c r="AR209" s="81">
        <v>29</v>
      </c>
      <c r="AS209" s="81">
        <v>0</v>
      </c>
      <c r="AT209" s="81">
        <v>0</v>
      </c>
      <c r="AU209" s="81">
        <v>0</v>
      </c>
      <c r="AV209" s="81">
        <v>0</v>
      </c>
      <c r="AW209" s="81" t="s">
        <v>564</v>
      </c>
      <c r="AX209" s="82"/>
      <c r="AY209" s="81">
        <v>2158.1</v>
      </c>
      <c r="AZ209" s="81">
        <v>607.4</v>
      </c>
      <c r="BA209" s="81">
        <v>0</v>
      </c>
      <c r="BB209" s="81">
        <v>0</v>
      </c>
      <c r="BC209" s="81">
        <v>0</v>
      </c>
      <c r="BD209" s="81">
        <v>0</v>
      </c>
      <c r="BE209" s="81" t="s">
        <v>564</v>
      </c>
      <c r="BF209" s="82"/>
      <c r="BG209" s="81">
        <v>0</v>
      </c>
      <c r="BH209" s="81">
        <v>0</v>
      </c>
      <c r="BI209" s="81">
        <v>0</v>
      </c>
      <c r="BJ209" s="81">
        <v>0</v>
      </c>
      <c r="BK209" s="81">
        <v>0</v>
      </c>
      <c r="BL209" s="81">
        <v>0</v>
      </c>
      <c r="BM209" s="82"/>
      <c r="BN209" s="81">
        <v>0</v>
      </c>
      <c r="BO209" s="81">
        <v>0</v>
      </c>
      <c r="BP209" s="81">
        <v>0</v>
      </c>
      <c r="BQ209" s="81">
        <v>0</v>
      </c>
      <c r="BR209" s="81">
        <v>0</v>
      </c>
      <c r="BS209" s="81">
        <v>0</v>
      </c>
      <c r="BT209"/>
      <c r="BU209" s="80">
        <v>0</v>
      </c>
      <c r="BV209" s="80">
        <v>0</v>
      </c>
      <c r="BW209" s="80">
        <v>0</v>
      </c>
      <c r="BX209" s="80">
        <v>0</v>
      </c>
      <c r="BY209" s="80">
        <v>0</v>
      </c>
      <c r="BZ209" s="80">
        <v>0</v>
      </c>
      <c r="CA209" s="80">
        <v>0</v>
      </c>
      <c r="CB209" s="80">
        <v>0</v>
      </c>
      <c r="CC209" s="80">
        <v>0</v>
      </c>
    </row>
    <row r="210" spans="1:81">
      <c r="A210" s="80" t="s">
        <v>1902</v>
      </c>
      <c r="B210" s="80">
        <v>46</v>
      </c>
      <c r="C210" s="80">
        <v>12</v>
      </c>
      <c r="D210" s="80">
        <v>3</v>
      </c>
      <c r="E210" s="80">
        <v>2015</v>
      </c>
      <c r="F210" s="80" t="s">
        <v>91</v>
      </c>
      <c r="G210" s="80" t="s">
        <v>1890</v>
      </c>
      <c r="H210" s="80" t="s">
        <v>1891</v>
      </c>
      <c r="I210" s="177"/>
      <c r="J210" s="81">
        <v>19.837232210684334</v>
      </c>
      <c r="K210" s="81">
        <v>3.3747337458651421</v>
      </c>
      <c r="L210" s="81">
        <v>6.0303551331274798</v>
      </c>
      <c r="M210" s="81">
        <v>24.213410853812292</v>
      </c>
      <c r="N210" s="81">
        <v>39.608789966669001</v>
      </c>
      <c r="O210" s="81">
        <v>20.466704960490933</v>
      </c>
      <c r="P210" s="81">
        <v>22.045973021920389</v>
      </c>
      <c r="Q210" s="81">
        <v>1.4676087532043633</v>
      </c>
      <c r="R210" s="81">
        <v>0</v>
      </c>
      <c r="S210" s="81">
        <v>2.7510392510873545</v>
      </c>
      <c r="T210" s="82"/>
      <c r="U210" s="81">
        <v>1797961</v>
      </c>
      <c r="V210" s="81">
        <v>1134</v>
      </c>
      <c r="W210" s="81">
        <v>149</v>
      </c>
      <c r="X210" s="81">
        <v>4243</v>
      </c>
      <c r="Y210" s="81">
        <v>7630</v>
      </c>
      <c r="Z210" s="81">
        <v>11891</v>
      </c>
      <c r="AA210" s="81">
        <v>4387</v>
      </c>
      <c r="AB210" s="81">
        <v>20199</v>
      </c>
      <c r="AC210" s="81">
        <v>0</v>
      </c>
      <c r="AD210" s="81">
        <v>2.7510392510873545</v>
      </c>
      <c r="AE210" s="82"/>
      <c r="AF210" s="81">
        <v>16974541.528869111</v>
      </c>
      <c r="AG210" s="81">
        <v>2237024.4638572414</v>
      </c>
      <c r="AH210" s="81">
        <v>898144.22129522241</v>
      </c>
      <c r="AI210" s="81">
        <v>28516056.234405693</v>
      </c>
      <c r="AJ210" s="81">
        <v>45446477.199179061</v>
      </c>
      <c r="AK210" s="81">
        <v>0</v>
      </c>
      <c r="AL210" s="81">
        <v>0</v>
      </c>
      <c r="AM210" s="81">
        <v>2768188.218381817</v>
      </c>
      <c r="AN210" s="81">
        <v>0</v>
      </c>
      <c r="AO210" s="81">
        <v>0</v>
      </c>
      <c r="AP210" s="82"/>
      <c r="AQ210" s="81">
        <v>568</v>
      </c>
      <c r="AR210" s="81">
        <v>50</v>
      </c>
      <c r="AS210" s="81">
        <v>0</v>
      </c>
      <c r="AT210" s="81">
        <v>0</v>
      </c>
      <c r="AU210" s="81">
        <v>0</v>
      </c>
      <c r="AV210" s="81">
        <v>0</v>
      </c>
      <c r="AW210" s="81" t="s">
        <v>564</v>
      </c>
      <c r="AX210" s="82"/>
      <c r="AY210" s="81">
        <v>2700.8999999999996</v>
      </c>
      <c r="AZ210" s="81">
        <v>2747.3</v>
      </c>
      <c r="BA210" s="81">
        <v>0</v>
      </c>
      <c r="BB210" s="81">
        <v>0</v>
      </c>
      <c r="BC210" s="81">
        <v>0</v>
      </c>
      <c r="BD210" s="81">
        <v>0</v>
      </c>
      <c r="BE210" s="81" t="s">
        <v>564</v>
      </c>
      <c r="BF210" s="82"/>
      <c r="BG210" s="81">
        <v>0</v>
      </c>
      <c r="BH210" s="81">
        <v>0</v>
      </c>
      <c r="BI210" s="81">
        <v>0</v>
      </c>
      <c r="BJ210" s="81">
        <v>0</v>
      </c>
      <c r="BK210" s="81">
        <v>0</v>
      </c>
      <c r="BL210" s="81">
        <v>0</v>
      </c>
      <c r="BM210" s="82"/>
      <c r="BN210" s="81">
        <v>0</v>
      </c>
      <c r="BO210" s="81">
        <v>0</v>
      </c>
      <c r="BP210" s="81">
        <v>0</v>
      </c>
      <c r="BQ210" s="81">
        <v>0</v>
      </c>
      <c r="BR210" s="81">
        <v>0</v>
      </c>
      <c r="BS210" s="81">
        <v>0</v>
      </c>
      <c r="BT210"/>
      <c r="BU210" s="80">
        <v>0</v>
      </c>
      <c r="BV210" s="80">
        <v>0</v>
      </c>
      <c r="BW210" s="80">
        <v>0</v>
      </c>
      <c r="BX210" s="80">
        <v>0</v>
      </c>
      <c r="BY210" s="80">
        <v>0</v>
      </c>
      <c r="BZ210" s="80">
        <v>0</v>
      </c>
      <c r="CA210" s="80">
        <v>0</v>
      </c>
      <c r="CB210" s="80">
        <v>0</v>
      </c>
      <c r="CC210" s="80">
        <v>0</v>
      </c>
    </row>
    <row r="211" spans="1:81">
      <c r="A211" s="80" t="s">
        <v>1903</v>
      </c>
      <c r="B211" s="80">
        <v>47</v>
      </c>
      <c r="C211" s="80">
        <v>13</v>
      </c>
      <c r="D211" s="80">
        <v>3</v>
      </c>
      <c r="E211" s="80">
        <v>2016</v>
      </c>
      <c r="F211" s="80" t="s">
        <v>92</v>
      </c>
      <c r="G211" s="80" t="s">
        <v>1890</v>
      </c>
      <c r="H211" s="80" t="s">
        <v>1891</v>
      </c>
      <c r="I211" s="177"/>
      <c r="J211" s="81">
        <v>21.816190053096118</v>
      </c>
      <c r="K211" s="81">
        <v>3.298769177444886</v>
      </c>
      <c r="L211" s="81">
        <v>7.3006527370990062</v>
      </c>
      <c r="M211" s="81">
        <v>19.329090694832665</v>
      </c>
      <c r="N211" s="81">
        <v>35.765418163767805</v>
      </c>
      <c r="O211" s="81">
        <v>20.451108581048349</v>
      </c>
      <c r="P211" s="81">
        <v>22.374414506349606</v>
      </c>
      <c r="Q211" s="81">
        <v>1.403529025433303</v>
      </c>
      <c r="R211" s="81">
        <v>0</v>
      </c>
      <c r="S211" s="81">
        <v>2.2772353084112522</v>
      </c>
      <c r="T211" s="82"/>
      <c r="U211" s="81">
        <v>1994336</v>
      </c>
      <c r="V211" s="81">
        <v>1134</v>
      </c>
      <c r="W211" s="81">
        <v>149</v>
      </c>
      <c r="X211" s="81">
        <v>4243</v>
      </c>
      <c r="Y211" s="81">
        <v>7600</v>
      </c>
      <c r="Z211" s="81">
        <v>12028</v>
      </c>
      <c r="AA211" s="81">
        <v>4605</v>
      </c>
      <c r="AB211" s="81">
        <v>19871</v>
      </c>
      <c r="AC211" s="81">
        <v>0</v>
      </c>
      <c r="AD211" s="81">
        <v>2.2772353084112522</v>
      </c>
      <c r="AE211" s="82"/>
      <c r="AF211" s="81">
        <v>18633817.166473102</v>
      </c>
      <c r="AG211" s="81">
        <v>2198931.683076859</v>
      </c>
      <c r="AH211" s="81">
        <v>865729.56393760128</v>
      </c>
      <c r="AI211" s="81">
        <v>26188497.64584088</v>
      </c>
      <c r="AJ211" s="81">
        <v>37395717.23830279</v>
      </c>
      <c r="AK211" s="81">
        <v>0</v>
      </c>
      <c r="AL211" s="81">
        <v>0</v>
      </c>
      <c r="AM211" s="81">
        <v>2725352.8823883929</v>
      </c>
      <c r="AN211" s="81">
        <v>0</v>
      </c>
      <c r="AO211" s="81">
        <v>0</v>
      </c>
      <c r="AP211" s="82"/>
      <c r="AQ211" s="81">
        <v>655</v>
      </c>
      <c r="AR211" s="81">
        <v>63</v>
      </c>
      <c r="AS211" s="81">
        <v>0</v>
      </c>
      <c r="AT211" s="81">
        <v>0</v>
      </c>
      <c r="AU211" s="81">
        <v>0</v>
      </c>
      <c r="AV211" s="81">
        <v>0</v>
      </c>
      <c r="AW211" s="81" t="s">
        <v>564</v>
      </c>
      <c r="AX211" s="82"/>
      <c r="AY211" s="81">
        <v>3187.8</v>
      </c>
      <c r="AZ211" s="81">
        <v>3686.9</v>
      </c>
      <c r="BA211" s="81">
        <v>0</v>
      </c>
      <c r="BB211" s="81">
        <v>0</v>
      </c>
      <c r="BC211" s="81">
        <v>0</v>
      </c>
      <c r="BD211" s="81">
        <v>0</v>
      </c>
      <c r="BE211" s="81" t="s">
        <v>564</v>
      </c>
      <c r="BF211" s="82"/>
      <c r="BG211" s="81">
        <v>0</v>
      </c>
      <c r="BH211" s="81">
        <v>0</v>
      </c>
      <c r="BI211" s="81">
        <v>0</v>
      </c>
      <c r="BJ211" s="81">
        <v>0</v>
      </c>
      <c r="BK211" s="81">
        <v>0</v>
      </c>
      <c r="BL211" s="81">
        <v>0</v>
      </c>
      <c r="BM211" s="82"/>
      <c r="BN211" s="81">
        <v>0</v>
      </c>
      <c r="BO211" s="81">
        <v>0</v>
      </c>
      <c r="BP211" s="81">
        <v>0</v>
      </c>
      <c r="BQ211" s="81">
        <v>0</v>
      </c>
      <c r="BR211" s="81">
        <v>0</v>
      </c>
      <c r="BS211" s="81">
        <v>0</v>
      </c>
      <c r="BT211"/>
      <c r="BU211" s="80">
        <v>0</v>
      </c>
      <c r="BV211" s="80">
        <v>0</v>
      </c>
      <c r="BW211" s="80">
        <v>0</v>
      </c>
      <c r="BX211" s="80">
        <v>0</v>
      </c>
      <c r="BY211" s="80">
        <v>0</v>
      </c>
      <c r="BZ211" s="80">
        <v>0</v>
      </c>
      <c r="CA211" s="80">
        <v>0</v>
      </c>
      <c r="CB211" s="80">
        <v>0</v>
      </c>
      <c r="CC211" s="80">
        <v>0</v>
      </c>
    </row>
    <row r="212" spans="1:81">
      <c r="A212" s="80" t="s">
        <v>1904</v>
      </c>
      <c r="B212" s="80">
        <v>48</v>
      </c>
      <c r="C212" s="80">
        <v>14</v>
      </c>
      <c r="D212" s="80">
        <v>3</v>
      </c>
      <c r="E212" s="80">
        <v>2017</v>
      </c>
      <c r="F212" s="80" t="s">
        <v>71</v>
      </c>
      <c r="G212" s="80" t="s">
        <v>1890</v>
      </c>
      <c r="H212" s="80" t="s">
        <v>1891</v>
      </c>
      <c r="I212" s="177"/>
      <c r="J212" s="81">
        <v>18.430794157063833</v>
      </c>
      <c r="K212" s="81">
        <v>3.3451032822237581</v>
      </c>
      <c r="L212" s="81">
        <v>6.4941636115162842</v>
      </c>
      <c r="M212" s="81">
        <v>17.349481086231641</v>
      </c>
      <c r="N212" s="81">
        <v>35.432768475260445</v>
      </c>
      <c r="O212" s="81">
        <v>20.124085406725943</v>
      </c>
      <c r="P212" s="81">
        <v>22.194057030741806</v>
      </c>
      <c r="Q212" s="81">
        <v>1.3354827827961377</v>
      </c>
      <c r="R212" s="81">
        <v>0</v>
      </c>
      <c r="S212" s="81">
        <v>2.2725595638004203</v>
      </c>
      <c r="T212" s="82"/>
      <c r="U212" s="81">
        <v>1925887</v>
      </c>
      <c r="V212" s="81">
        <v>1134</v>
      </c>
      <c r="W212" s="81">
        <v>149</v>
      </c>
      <c r="X212" s="81">
        <v>4243</v>
      </c>
      <c r="Y212" s="81">
        <v>7605</v>
      </c>
      <c r="Z212" s="81">
        <v>12032</v>
      </c>
      <c r="AA212" s="81">
        <v>4597</v>
      </c>
      <c r="AB212" s="81">
        <v>19553</v>
      </c>
      <c r="AC212" s="81">
        <v>0</v>
      </c>
      <c r="AD212" s="81">
        <v>2.2725595638004199</v>
      </c>
      <c r="AE212" s="82"/>
      <c r="AF212" s="81">
        <v>16144242.888198599</v>
      </c>
      <c r="AG212" s="81">
        <v>2236450.7761155702</v>
      </c>
      <c r="AH212" s="81">
        <v>1029448.491539265</v>
      </c>
      <c r="AI212" s="81">
        <v>25007412.01113829</v>
      </c>
      <c r="AJ212" s="81">
        <v>42611110.31965895</v>
      </c>
      <c r="AK212" s="81">
        <v>0</v>
      </c>
      <c r="AL212" s="81">
        <v>0</v>
      </c>
      <c r="AM212" s="81">
        <v>2685934.6471761651</v>
      </c>
      <c r="AN212" s="81">
        <v>0</v>
      </c>
      <c r="AO212" s="81">
        <v>0</v>
      </c>
      <c r="AP212" s="82"/>
      <c r="AQ212" s="81">
        <v>711</v>
      </c>
      <c r="AR212" s="81">
        <v>75</v>
      </c>
      <c r="AS212" s="81">
        <v>0</v>
      </c>
      <c r="AT212" s="81">
        <v>0</v>
      </c>
      <c r="AU212" s="81">
        <v>0</v>
      </c>
      <c r="AV212" s="81">
        <v>0</v>
      </c>
      <c r="AW212" s="81" t="s">
        <v>564</v>
      </c>
      <c r="AX212" s="82"/>
      <c r="AY212" s="81">
        <v>3481.2</v>
      </c>
      <c r="AZ212" s="81">
        <v>4510.6000000000004</v>
      </c>
      <c r="BA212" s="81">
        <v>0</v>
      </c>
      <c r="BB212" s="81">
        <v>0</v>
      </c>
      <c r="BC212" s="81">
        <v>0</v>
      </c>
      <c r="BD212" s="81">
        <v>0</v>
      </c>
      <c r="BE212" s="81" t="s">
        <v>564</v>
      </c>
      <c r="BF212" s="82"/>
      <c r="BG212" s="81">
        <v>0</v>
      </c>
      <c r="BH212" s="81">
        <v>0</v>
      </c>
      <c r="BI212" s="81">
        <v>0</v>
      </c>
      <c r="BJ212" s="81">
        <v>0</v>
      </c>
      <c r="BK212" s="81">
        <v>0</v>
      </c>
      <c r="BL212" s="81">
        <v>0</v>
      </c>
      <c r="BM212" s="82"/>
      <c r="BN212" s="81">
        <v>0</v>
      </c>
      <c r="BO212" s="81">
        <v>0</v>
      </c>
      <c r="BP212" s="81">
        <v>0</v>
      </c>
      <c r="BQ212" s="81">
        <v>0</v>
      </c>
      <c r="BR212" s="81">
        <v>0</v>
      </c>
      <c r="BS212" s="81">
        <v>0</v>
      </c>
      <c r="BT212"/>
      <c r="BU212" s="80">
        <v>0</v>
      </c>
      <c r="BV212" s="80">
        <v>0</v>
      </c>
      <c r="BW212" s="80">
        <v>0</v>
      </c>
      <c r="BX212" s="80">
        <v>0</v>
      </c>
      <c r="BY212" s="80">
        <v>0</v>
      </c>
      <c r="BZ212" s="80">
        <v>0</v>
      </c>
      <c r="CA212" s="80">
        <v>0</v>
      </c>
      <c r="CB212" s="80">
        <v>0</v>
      </c>
      <c r="CC212" s="80">
        <v>0</v>
      </c>
    </row>
    <row r="213" spans="1:81">
      <c r="A213" s="80" t="s">
        <v>1905</v>
      </c>
      <c r="B213" s="80">
        <v>49</v>
      </c>
      <c r="C213" s="80">
        <v>15</v>
      </c>
      <c r="D213" s="80">
        <v>3</v>
      </c>
      <c r="E213" s="80">
        <v>2018</v>
      </c>
      <c r="F213" s="80" t="s">
        <v>93</v>
      </c>
      <c r="G213" s="80" t="s">
        <v>1890</v>
      </c>
      <c r="H213" s="80" t="s">
        <v>1891</v>
      </c>
      <c r="I213" s="177"/>
      <c r="J213" s="81">
        <v>18.778362518061115</v>
      </c>
      <c r="K213" s="81">
        <v>3.1816429192356797</v>
      </c>
      <c r="L213" s="81">
        <v>5.9466810651433333</v>
      </c>
      <c r="M213" s="81">
        <v>18.553855457115613</v>
      </c>
      <c r="N213" s="81">
        <v>32.731975852769359</v>
      </c>
      <c r="O213" s="81">
        <v>19.747638885096428</v>
      </c>
      <c r="P213" s="81">
        <v>22.102189018692147</v>
      </c>
      <c r="Q213" s="81">
        <v>1.2169510193899431</v>
      </c>
      <c r="R213" s="81">
        <v>0</v>
      </c>
      <c r="S213" s="81">
        <v>2.5867872558288694</v>
      </c>
      <c r="T213" s="82"/>
      <c r="U213" s="81">
        <v>2011967</v>
      </c>
      <c r="V213" s="81">
        <v>1134</v>
      </c>
      <c r="W213" s="81">
        <v>149</v>
      </c>
      <c r="X213" s="81">
        <v>4243</v>
      </c>
      <c r="Y213" s="81">
        <v>7608</v>
      </c>
      <c r="Z213" s="81">
        <v>12033</v>
      </c>
      <c r="AA213" s="81">
        <v>4624</v>
      </c>
      <c r="AB213" s="81">
        <v>19201</v>
      </c>
      <c r="AC213" s="81">
        <v>0</v>
      </c>
      <c r="AD213" s="81">
        <v>2.5867872558288689</v>
      </c>
      <c r="AE213" s="82"/>
      <c r="AF213" s="81">
        <v>17435943.283057541</v>
      </c>
      <c r="AG213" s="81">
        <v>2029429.639604036</v>
      </c>
      <c r="AH213" s="81">
        <v>973052.48607178871</v>
      </c>
      <c r="AI213" s="81">
        <v>25668175.967415269</v>
      </c>
      <c r="AJ213" s="81">
        <v>38605353.603631392</v>
      </c>
      <c r="AK213" s="81">
        <v>0</v>
      </c>
      <c r="AL213" s="81">
        <v>0</v>
      </c>
      <c r="AM213" s="81">
        <v>2643038.9767743689</v>
      </c>
      <c r="AN213" s="81">
        <v>0</v>
      </c>
      <c r="AO213" s="81">
        <v>0</v>
      </c>
      <c r="AP213" s="82"/>
      <c r="AQ213" s="81">
        <v>791</v>
      </c>
      <c r="AR213" s="81">
        <v>86</v>
      </c>
      <c r="AS213" s="81">
        <v>0</v>
      </c>
      <c r="AT213" s="81">
        <v>0</v>
      </c>
      <c r="AU213" s="81">
        <v>0</v>
      </c>
      <c r="AV213" s="81">
        <v>0</v>
      </c>
      <c r="AW213" s="81" t="s">
        <v>564</v>
      </c>
      <c r="AX213" s="82"/>
      <c r="AY213" s="81">
        <v>3913.4</v>
      </c>
      <c r="AZ213" s="81">
        <v>4878</v>
      </c>
      <c r="BA213" s="81">
        <v>0</v>
      </c>
      <c r="BB213" s="81">
        <v>0</v>
      </c>
      <c r="BC213" s="81">
        <v>0</v>
      </c>
      <c r="BD213" s="81">
        <v>0</v>
      </c>
      <c r="BE213" s="81" t="s">
        <v>564</v>
      </c>
      <c r="BF213" s="82"/>
      <c r="BG213" s="81">
        <v>0</v>
      </c>
      <c r="BH213" s="81">
        <v>0</v>
      </c>
      <c r="BI213" s="81">
        <v>0</v>
      </c>
      <c r="BJ213" s="81">
        <v>0</v>
      </c>
      <c r="BK213" s="81">
        <v>0</v>
      </c>
      <c r="BL213" s="81">
        <v>0</v>
      </c>
      <c r="BM213" s="82"/>
      <c r="BN213" s="81">
        <v>0</v>
      </c>
      <c r="BO213" s="81">
        <v>0</v>
      </c>
      <c r="BP213" s="81">
        <v>0</v>
      </c>
      <c r="BQ213" s="81">
        <v>0</v>
      </c>
      <c r="BR213" s="81">
        <v>0</v>
      </c>
      <c r="BS213" s="81">
        <v>0</v>
      </c>
      <c r="BT213"/>
      <c r="BU213" s="80">
        <v>0</v>
      </c>
      <c r="BV213" s="80">
        <v>0</v>
      </c>
      <c r="BW213" s="80">
        <v>0</v>
      </c>
      <c r="BX213" s="80">
        <v>0</v>
      </c>
      <c r="BY213" s="80">
        <v>0</v>
      </c>
      <c r="BZ213" s="80">
        <v>0</v>
      </c>
      <c r="CA213" s="80">
        <v>0</v>
      </c>
      <c r="CB213" s="80">
        <v>0</v>
      </c>
      <c r="CC213" s="80">
        <v>0</v>
      </c>
    </row>
    <row r="214" spans="1:81">
      <c r="A214" s="80" t="s">
        <v>1906</v>
      </c>
      <c r="B214" s="80">
        <v>50</v>
      </c>
      <c r="C214" s="80">
        <v>16</v>
      </c>
      <c r="D214" s="80">
        <v>3</v>
      </c>
      <c r="E214" s="80">
        <v>2019</v>
      </c>
      <c r="F214" s="80" t="s">
        <v>73</v>
      </c>
      <c r="G214" s="80" t="s">
        <v>1890</v>
      </c>
      <c r="H214" s="80" t="s">
        <v>1891</v>
      </c>
      <c r="I214" s="177"/>
      <c r="J214" s="81">
        <v>16.645976318747365</v>
      </c>
      <c r="K214" s="81">
        <v>2.9916465893832358</v>
      </c>
      <c r="L214" s="81">
        <v>6.0037759449298536</v>
      </c>
      <c r="M214" s="81">
        <v>17.28734010094561</v>
      </c>
      <c r="N214" s="81">
        <v>30.509919928619585</v>
      </c>
      <c r="O214" s="81">
        <v>19.092159366980649</v>
      </c>
      <c r="P214" s="81">
        <v>21.63315641922857</v>
      </c>
      <c r="Q214" s="81">
        <v>1.1682091019905065</v>
      </c>
      <c r="R214" s="81">
        <v>0</v>
      </c>
      <c r="S214" s="81">
        <v>2.8983345822847313</v>
      </c>
      <c r="T214" s="82"/>
      <c r="U214" s="81">
        <v>1894302</v>
      </c>
      <c r="V214" s="81">
        <v>1134</v>
      </c>
      <c r="W214" s="81">
        <v>149</v>
      </c>
      <c r="X214" s="81">
        <v>4243</v>
      </c>
      <c r="Y214" s="81">
        <v>7618</v>
      </c>
      <c r="Z214" s="81">
        <v>11953</v>
      </c>
      <c r="AA214" s="81">
        <v>4492</v>
      </c>
      <c r="AB214" s="81">
        <v>18931</v>
      </c>
      <c r="AC214" s="81">
        <v>0</v>
      </c>
      <c r="AD214" s="81">
        <v>2.8983345822847308</v>
      </c>
      <c r="AE214" s="82"/>
      <c r="AF214" s="81">
        <v>16430400.207987471</v>
      </c>
      <c r="AG214" s="81">
        <v>1966657.803857629</v>
      </c>
      <c r="AH214" s="81">
        <v>1036252.542582677</v>
      </c>
      <c r="AI214" s="81">
        <v>24616281.533155639</v>
      </c>
      <c r="AJ214" s="81">
        <v>35344944.929281779</v>
      </c>
      <c r="AK214" s="81">
        <v>0</v>
      </c>
      <c r="AL214" s="81">
        <v>0</v>
      </c>
      <c r="AM214" s="81">
        <v>2578259.6875083004</v>
      </c>
      <c r="AN214" s="81">
        <v>0</v>
      </c>
      <c r="AO214" s="81">
        <v>0</v>
      </c>
      <c r="AP214" s="82"/>
      <c r="AQ214" s="81">
        <v>858</v>
      </c>
      <c r="AR214" s="81">
        <v>96</v>
      </c>
      <c r="AS214" s="81">
        <v>0</v>
      </c>
      <c r="AT214" s="81">
        <v>0</v>
      </c>
      <c r="AU214" s="81">
        <v>0</v>
      </c>
      <c r="AV214" s="81">
        <v>0</v>
      </c>
      <c r="AW214" s="81" t="s">
        <v>564</v>
      </c>
      <c r="AX214" s="82"/>
      <c r="AY214" s="81">
        <v>4294.2000000000016</v>
      </c>
      <c r="AZ214" s="81">
        <v>5216.6000000000004</v>
      </c>
      <c r="BA214" s="81">
        <v>0</v>
      </c>
      <c r="BB214" s="81">
        <v>0</v>
      </c>
      <c r="BC214" s="81">
        <v>0</v>
      </c>
      <c r="BD214" s="81">
        <v>0</v>
      </c>
      <c r="BE214" s="81" t="s">
        <v>564</v>
      </c>
      <c r="BF214" s="82"/>
      <c r="BG214" s="81">
        <v>0</v>
      </c>
      <c r="BH214" s="81">
        <v>0</v>
      </c>
      <c r="BI214" s="81">
        <v>0</v>
      </c>
      <c r="BJ214" s="81">
        <v>0</v>
      </c>
      <c r="BK214" s="81">
        <v>0</v>
      </c>
      <c r="BL214" s="81">
        <v>0</v>
      </c>
      <c r="BM214" s="82"/>
      <c r="BN214" s="81">
        <v>0</v>
      </c>
      <c r="BO214" s="81">
        <v>0</v>
      </c>
      <c r="BP214" s="81">
        <v>0</v>
      </c>
      <c r="BQ214" s="81">
        <v>0</v>
      </c>
      <c r="BR214" s="81">
        <v>0</v>
      </c>
      <c r="BS214" s="81">
        <v>0</v>
      </c>
      <c r="BT214"/>
      <c r="BU214" s="80">
        <v>0</v>
      </c>
      <c r="BV214" s="80">
        <v>0</v>
      </c>
      <c r="BW214" s="80">
        <v>0</v>
      </c>
      <c r="BX214" s="80">
        <v>0</v>
      </c>
      <c r="BY214" s="80">
        <v>0</v>
      </c>
      <c r="BZ214" s="80">
        <v>0</v>
      </c>
      <c r="CA214" s="80">
        <v>0</v>
      </c>
      <c r="CB214" s="80">
        <v>0</v>
      </c>
      <c r="CC214" s="80">
        <v>0</v>
      </c>
    </row>
    <row r="215" spans="1:81">
      <c r="A215" s="80" t="s">
        <v>1907</v>
      </c>
      <c r="B215" s="80">
        <v>51</v>
      </c>
      <c r="C215" s="80">
        <v>17</v>
      </c>
      <c r="D215" s="80">
        <v>3</v>
      </c>
      <c r="E215" s="80">
        <v>2020</v>
      </c>
      <c r="F215" s="80" t="s">
        <v>218</v>
      </c>
      <c r="G215" s="80" t="s">
        <v>1890</v>
      </c>
      <c r="H215" s="80" t="s">
        <v>1891</v>
      </c>
      <c r="I215" s="177"/>
      <c r="J215" s="81">
        <v>16.77969215215716</v>
      </c>
      <c r="K215" s="81">
        <v>2.7871155339281333</v>
      </c>
      <c r="L215" s="81">
        <v>10.153126761038434</v>
      </c>
      <c r="M215" s="81">
        <v>16.140342104561199</v>
      </c>
      <c r="N215" s="81">
        <v>29.314264790588471</v>
      </c>
      <c r="O215" s="81">
        <v>16.777812794656263</v>
      </c>
      <c r="P215" s="81">
        <v>20.633687956883961</v>
      </c>
      <c r="Q215" s="81">
        <v>1.098896618899815</v>
      </c>
      <c r="R215" s="81">
        <v>0</v>
      </c>
      <c r="S215" s="81">
        <v>2.3028579082802558</v>
      </c>
      <c r="T215" s="82"/>
      <c r="U215" s="81">
        <v>1472756</v>
      </c>
      <c r="V215" s="81">
        <v>929</v>
      </c>
      <c r="W215" s="81">
        <v>259</v>
      </c>
      <c r="X215" s="81">
        <v>4394</v>
      </c>
      <c r="Y215" s="81">
        <v>7621</v>
      </c>
      <c r="Z215" s="81">
        <v>11989</v>
      </c>
      <c r="AA215" s="81">
        <v>4655</v>
      </c>
      <c r="AB215" s="81">
        <v>18637</v>
      </c>
      <c r="AC215" s="81">
        <v>0</v>
      </c>
      <c r="AD215" s="81">
        <v>2.3028579082802558</v>
      </c>
      <c r="AE215" s="82"/>
      <c r="AF215" s="81">
        <v>12262384.40106694</v>
      </c>
      <c r="AG215" s="81">
        <v>1820899.6866578127</v>
      </c>
      <c r="AH215" s="81">
        <v>1775900.4516364995</v>
      </c>
      <c r="AI215" s="81">
        <v>24357344.396394573</v>
      </c>
      <c r="AJ215" s="81">
        <v>34994637.879111066</v>
      </c>
      <c r="AK215" s="81"/>
      <c r="AL215" s="81"/>
      <c r="AM215" s="81">
        <v>2432335.5613886891</v>
      </c>
      <c r="AN215" s="81"/>
      <c r="AO215" s="81"/>
      <c r="AP215" s="82"/>
      <c r="AQ215" s="81">
        <v>900</v>
      </c>
      <c r="AR215" s="81">
        <v>97</v>
      </c>
      <c r="AS215" s="81">
        <v>0</v>
      </c>
      <c r="AT215" s="81">
        <v>0</v>
      </c>
      <c r="AU215" s="81">
        <v>0</v>
      </c>
      <c r="AV215" s="81">
        <v>0</v>
      </c>
      <c r="AW215" s="81">
        <v>0</v>
      </c>
      <c r="AX215" s="82"/>
      <c r="AY215" s="81">
        <v>4551.5000000000018</v>
      </c>
      <c r="AZ215" s="81">
        <v>6216.5999999999976</v>
      </c>
      <c r="BA215" s="81">
        <v>0</v>
      </c>
      <c r="BB215" s="81">
        <v>0</v>
      </c>
      <c r="BC215" s="81">
        <v>0</v>
      </c>
      <c r="BD215" s="81">
        <v>0</v>
      </c>
      <c r="BE215" s="81">
        <v>0</v>
      </c>
      <c r="BF215" s="82"/>
      <c r="BG215" s="81">
        <v>0</v>
      </c>
      <c r="BH215" s="81">
        <v>0</v>
      </c>
      <c r="BI215" s="81">
        <v>0</v>
      </c>
      <c r="BJ215" s="81">
        <v>0</v>
      </c>
      <c r="BK215" s="81">
        <v>0</v>
      </c>
      <c r="BL215" s="81">
        <v>0</v>
      </c>
      <c r="BM215" s="82"/>
      <c r="BN215" s="81">
        <v>0</v>
      </c>
      <c r="BO215" s="81">
        <v>0</v>
      </c>
      <c r="BP215" s="81">
        <v>0</v>
      </c>
      <c r="BQ215" s="81">
        <v>0</v>
      </c>
      <c r="BR215" s="81">
        <v>0</v>
      </c>
      <c r="BS215" s="81">
        <v>0</v>
      </c>
      <c r="BT215"/>
      <c r="BU215" s="80">
        <v>0</v>
      </c>
      <c r="BV215" s="80">
        <v>0</v>
      </c>
      <c r="BW215" s="80">
        <v>0</v>
      </c>
      <c r="BX215" s="80">
        <v>0</v>
      </c>
      <c r="BY215" s="80">
        <v>0</v>
      </c>
      <c r="BZ215" s="80">
        <v>0</v>
      </c>
      <c r="CA215" s="80">
        <v>0</v>
      </c>
      <c r="CB215" s="80">
        <v>0</v>
      </c>
      <c r="CC215" s="80">
        <v>0</v>
      </c>
    </row>
    <row r="216" spans="1:81">
      <c r="A216" s="80" t="s">
        <v>1908</v>
      </c>
      <c r="B216" s="80">
        <v>51</v>
      </c>
      <c r="C216" s="80">
        <v>18</v>
      </c>
      <c r="D216" s="80">
        <v>3</v>
      </c>
      <c r="E216" s="80">
        <v>2021</v>
      </c>
      <c r="F216" s="80" t="s">
        <v>75</v>
      </c>
      <c r="G216" s="174" t="s">
        <v>1890</v>
      </c>
      <c r="H216" s="80" t="s">
        <v>1891</v>
      </c>
      <c r="I216" s="177"/>
      <c r="J216" s="81">
        <v>20.475746746754389</v>
      </c>
      <c r="K216" s="81">
        <v>3.040069729009943</v>
      </c>
      <c r="L216" s="81">
        <v>9.2459678229796047</v>
      </c>
      <c r="M216" s="81">
        <v>18.056493436459881</v>
      </c>
      <c r="N216" s="81">
        <v>29.444373551316502</v>
      </c>
      <c r="O216" s="81">
        <v>16.250626243784154</v>
      </c>
      <c r="P216" s="81">
        <v>20.726531117719606</v>
      </c>
      <c r="Q216" s="81">
        <v>1.0942427071209153</v>
      </c>
      <c r="R216" s="81">
        <v>0</v>
      </c>
      <c r="S216" s="81">
        <v>2.3209301541390448</v>
      </c>
      <c r="T216" s="82"/>
      <c r="U216" s="81">
        <v>1939230</v>
      </c>
      <c r="V216" s="81">
        <v>929</v>
      </c>
      <c r="W216" s="81">
        <v>259</v>
      </c>
      <c r="X216" s="81">
        <v>4394</v>
      </c>
      <c r="Y216" s="81">
        <v>7628</v>
      </c>
      <c r="Z216" s="81">
        <v>11957</v>
      </c>
      <c r="AA216" s="81">
        <v>4560</v>
      </c>
      <c r="AB216" s="81">
        <v>18338</v>
      </c>
      <c r="AC216" s="81">
        <v>0</v>
      </c>
      <c r="AD216" s="81">
        <v>2.3209301541390448</v>
      </c>
      <c r="AE216" s="82"/>
      <c r="AF216" s="81">
        <v>14772614.495546022</v>
      </c>
      <c r="AG216" s="81">
        <v>1914306.311073642</v>
      </c>
      <c r="AH216" s="81">
        <v>1624518.2594086914</v>
      </c>
      <c r="AI216" s="81">
        <v>26609907.155849185</v>
      </c>
      <c r="AJ216" s="81">
        <v>34323179.296034224</v>
      </c>
      <c r="AK216" s="81">
        <v>0</v>
      </c>
      <c r="AL216" s="81">
        <v>0</v>
      </c>
      <c r="AM216" s="81">
        <v>2407117.1746194898</v>
      </c>
      <c r="AN216" s="81">
        <v>0</v>
      </c>
      <c r="AO216" s="81">
        <v>0</v>
      </c>
      <c r="AP216" s="82"/>
      <c r="AQ216" s="81">
        <v>935</v>
      </c>
      <c r="AR216" s="81">
        <v>103</v>
      </c>
      <c r="AS216" s="81">
        <v>0</v>
      </c>
      <c r="AT216" s="81">
        <v>0</v>
      </c>
      <c r="AU216" s="81">
        <v>0</v>
      </c>
      <c r="AV216" s="81">
        <v>0</v>
      </c>
      <c r="AW216" s="81"/>
      <c r="AX216" s="82"/>
      <c r="AY216" s="81">
        <v>4761.0000000000027</v>
      </c>
      <c r="AZ216" s="81">
        <v>6483.8999999999978</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1909</v>
      </c>
      <c r="B217" s="80">
        <v>51</v>
      </c>
      <c r="C217" s="80">
        <v>19</v>
      </c>
      <c r="D217" s="80">
        <v>3</v>
      </c>
      <c r="E217" s="80">
        <v>2022</v>
      </c>
      <c r="F217" s="80" t="s">
        <v>568</v>
      </c>
      <c r="G217" s="174" t="s">
        <v>1890</v>
      </c>
      <c r="H217" s="80" t="s">
        <v>1891</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960</v>
      </c>
      <c r="AR217" s="81">
        <v>110</v>
      </c>
      <c r="AS217" s="81">
        <v>0</v>
      </c>
      <c r="AT217" s="81">
        <v>0</v>
      </c>
      <c r="AU217" s="81">
        <v>0</v>
      </c>
      <c r="AV217" s="81">
        <v>0</v>
      </c>
      <c r="AW217" s="81"/>
      <c r="AX217" s="82"/>
      <c r="AY217" s="81">
        <v>4935.2999999999993</v>
      </c>
      <c r="AZ217" s="81">
        <v>6830.3999999999978</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1910</v>
      </c>
      <c r="B218" s="80">
        <v>273</v>
      </c>
      <c r="C218" s="80">
        <v>1</v>
      </c>
      <c r="D218" s="80">
        <v>17</v>
      </c>
      <c r="E218" s="80">
        <v>1990</v>
      </c>
      <c r="F218" s="80" t="s">
        <v>562</v>
      </c>
      <c r="G218" s="80" t="s">
        <v>1911</v>
      </c>
      <c r="H218" s="80" t="s">
        <v>1912</v>
      </c>
      <c r="I218" s="177"/>
      <c r="J218" s="81">
        <v>5.9181420449677447</v>
      </c>
      <c r="K218" s="81">
        <v>1.6787761353879054</v>
      </c>
      <c r="L218" s="81">
        <v>6.4580991964895018</v>
      </c>
      <c r="M218" s="81">
        <v>12.656139643985181</v>
      </c>
      <c r="N218" s="81">
        <v>16.429532552310331</v>
      </c>
      <c r="O218" s="81">
        <v>11.828012852589827</v>
      </c>
      <c r="P218" s="81">
        <v>9.1470285346253508</v>
      </c>
      <c r="Q218" s="81">
        <v>0.84420366943337621</v>
      </c>
      <c r="R218" s="81">
        <v>1.1634677838540171</v>
      </c>
      <c r="S218" s="81">
        <v>0.86337870006331829</v>
      </c>
      <c r="T218" s="82"/>
      <c r="U218" s="81">
        <v>279609</v>
      </c>
      <c r="V218" s="81">
        <v>392</v>
      </c>
      <c r="W218" s="81">
        <v>68</v>
      </c>
      <c r="X218" s="81">
        <v>2744</v>
      </c>
      <c r="Y218" s="81">
        <v>3777</v>
      </c>
      <c r="Z218" s="81">
        <v>4865</v>
      </c>
      <c r="AA218" s="81">
        <v>2221</v>
      </c>
      <c r="AB218" s="81">
        <v>13707</v>
      </c>
      <c r="AC218" s="81">
        <v>201514.71428571429</v>
      </c>
      <c r="AD218" s="81">
        <v>0.86337870006331829</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1913</v>
      </c>
      <c r="B219" s="80">
        <v>274</v>
      </c>
      <c r="C219" s="80">
        <v>2</v>
      </c>
      <c r="D219" s="80">
        <v>17</v>
      </c>
      <c r="E219" s="80">
        <v>2005</v>
      </c>
      <c r="F219" s="80" t="s">
        <v>565</v>
      </c>
      <c r="G219" s="80" t="s">
        <v>1911</v>
      </c>
      <c r="H219" s="80" t="s">
        <v>1912</v>
      </c>
      <c r="I219" s="177"/>
      <c r="J219" s="81">
        <v>0.79238447765229647</v>
      </c>
      <c r="K219" s="81">
        <v>2.4434390876683998</v>
      </c>
      <c r="L219" s="81">
        <v>0</v>
      </c>
      <c r="M219" s="81">
        <v>31.498096300682658</v>
      </c>
      <c r="N219" s="81">
        <v>28.240912237762071</v>
      </c>
      <c r="O219" s="81">
        <v>17.946657998953921</v>
      </c>
      <c r="P219" s="81">
        <v>13.149955073509487</v>
      </c>
      <c r="Q219" s="81">
        <v>0.94670196769670367</v>
      </c>
      <c r="R219" s="81">
        <v>1.4865975760203232</v>
      </c>
      <c r="S219" s="81">
        <v>2.8891131102890766</v>
      </c>
      <c r="T219" s="82"/>
      <c r="U219" s="81">
        <v>32325</v>
      </c>
      <c r="V219" s="81">
        <v>648</v>
      </c>
      <c r="W219" s="81">
        <v>0</v>
      </c>
      <c r="X219" s="81">
        <v>2936</v>
      </c>
      <c r="Y219" s="81">
        <v>5696</v>
      </c>
      <c r="Z219" s="81">
        <v>8542</v>
      </c>
      <c r="AA219" s="81">
        <v>2615</v>
      </c>
      <c r="AB219" s="81">
        <v>16069</v>
      </c>
      <c r="AC219" s="81">
        <v>262874</v>
      </c>
      <c r="AD219" s="81">
        <v>2.8891131102890766</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1914</v>
      </c>
      <c r="B220" s="80">
        <v>275</v>
      </c>
      <c r="C220" s="80">
        <v>3</v>
      </c>
      <c r="D220" s="80">
        <v>17</v>
      </c>
      <c r="E220" s="80">
        <v>2006</v>
      </c>
      <c r="F220" s="80" t="s">
        <v>566</v>
      </c>
      <c r="G220" s="80" t="s">
        <v>1911</v>
      </c>
      <c r="H220" s="80" t="s">
        <v>1912</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1915</v>
      </c>
      <c r="B221" s="80">
        <v>276</v>
      </c>
      <c r="C221" s="80">
        <v>4</v>
      </c>
      <c r="D221" s="80">
        <v>17</v>
      </c>
      <c r="E221" s="80">
        <v>2007</v>
      </c>
      <c r="F221" s="80" t="s">
        <v>567</v>
      </c>
      <c r="G221" s="80" t="s">
        <v>1911</v>
      </c>
      <c r="H221" s="80" t="s">
        <v>1912</v>
      </c>
      <c r="I221" s="177"/>
      <c r="J221" s="81">
        <v>0.63607533156531948</v>
      </c>
      <c r="K221" s="81">
        <v>2.2729201443155196</v>
      </c>
      <c r="L221" s="81">
        <v>0</v>
      </c>
      <c r="M221" s="81">
        <v>28.839303183075412</v>
      </c>
      <c r="N221" s="81">
        <v>25.754834851930799</v>
      </c>
      <c r="O221" s="81">
        <v>17.597319017694982</v>
      </c>
      <c r="P221" s="81">
        <v>13.338181683932893</v>
      </c>
      <c r="Q221" s="81">
        <v>1.0036075102623618</v>
      </c>
      <c r="R221" s="81">
        <v>1.3998726023112229</v>
      </c>
      <c r="S221" s="81">
        <v>3.0635976201616781</v>
      </c>
      <c r="T221" s="82"/>
      <c r="U221" s="81">
        <v>28524</v>
      </c>
      <c r="V221" s="81">
        <v>611</v>
      </c>
      <c r="W221" s="81">
        <v>0</v>
      </c>
      <c r="X221" s="81">
        <v>3733</v>
      </c>
      <c r="Y221" s="81">
        <v>5850</v>
      </c>
      <c r="Z221" s="81">
        <v>8707</v>
      </c>
      <c r="AA221" s="81">
        <v>2612</v>
      </c>
      <c r="AB221" s="81">
        <v>16134</v>
      </c>
      <c r="AC221" s="81">
        <v>254641</v>
      </c>
      <c r="AD221" s="81">
        <v>3.0635976201616781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1916</v>
      </c>
      <c r="B222" s="80">
        <v>277</v>
      </c>
      <c r="C222" s="80">
        <v>5</v>
      </c>
      <c r="D222" s="80">
        <v>17</v>
      </c>
      <c r="E222" s="80">
        <v>2008</v>
      </c>
      <c r="F222" s="80" t="s">
        <v>84</v>
      </c>
      <c r="G222" s="80" t="s">
        <v>1911</v>
      </c>
      <c r="H222" s="80" t="s">
        <v>1912</v>
      </c>
      <c r="I222" s="177"/>
      <c r="J222" s="81">
        <v>0.76475628790433547</v>
      </c>
      <c r="K222" s="81">
        <v>1.7595946210460192</v>
      </c>
      <c r="L222" s="81">
        <v>0</v>
      </c>
      <c r="M222" s="81">
        <v>32.23569707876851</v>
      </c>
      <c r="N222" s="81">
        <v>27.489400414330607</v>
      </c>
      <c r="O222" s="81">
        <v>17.084585343655071</v>
      </c>
      <c r="P222" s="81">
        <v>13.032241989192874</v>
      </c>
      <c r="Q222" s="81">
        <v>0.98505711809758367</v>
      </c>
      <c r="R222" s="81">
        <v>1.6094706296413481</v>
      </c>
      <c r="S222" s="81">
        <v>5.0190189657249995</v>
      </c>
      <c r="T222" s="82"/>
      <c r="U222" s="81">
        <v>39708</v>
      </c>
      <c r="V222" s="81">
        <v>611</v>
      </c>
      <c r="W222" s="81">
        <v>0</v>
      </c>
      <c r="X222" s="81">
        <v>3733</v>
      </c>
      <c r="Y222" s="81">
        <v>5908</v>
      </c>
      <c r="Z222" s="81">
        <v>8750</v>
      </c>
      <c r="AA222" s="81">
        <v>2555</v>
      </c>
      <c r="AB222" s="81">
        <v>16096</v>
      </c>
      <c r="AC222" s="81">
        <v>304006.85714285716</v>
      </c>
      <c r="AD222" s="81">
        <v>5.0190189657249995</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1917</v>
      </c>
      <c r="B223" s="80">
        <v>278</v>
      </c>
      <c r="C223" s="80">
        <v>6</v>
      </c>
      <c r="D223" s="80">
        <v>17</v>
      </c>
      <c r="E223" s="80">
        <v>2009</v>
      </c>
      <c r="F223" s="80" t="s">
        <v>85</v>
      </c>
      <c r="G223" s="80" t="s">
        <v>1911</v>
      </c>
      <c r="H223" s="80" t="s">
        <v>1912</v>
      </c>
      <c r="I223" s="177"/>
      <c r="J223" s="81">
        <v>0.99569885523703239</v>
      </c>
      <c r="K223" s="81">
        <v>2.0516008213593735</v>
      </c>
      <c r="L223" s="81">
        <v>4.5078168224581258E-2</v>
      </c>
      <c r="M223" s="81">
        <v>29.149899945595291</v>
      </c>
      <c r="N223" s="81">
        <v>24.831273104538546</v>
      </c>
      <c r="O223" s="81">
        <v>17.71229949206721</v>
      </c>
      <c r="P223" s="81">
        <v>12.734154979285307</v>
      </c>
      <c r="Q223" s="81">
        <v>0.93574469162445406</v>
      </c>
      <c r="R223" s="81">
        <v>1.6317337922266968</v>
      </c>
      <c r="S223" s="81">
        <v>2.0038316378646552</v>
      </c>
      <c r="T223" s="82"/>
      <c r="U223" s="81">
        <v>46278</v>
      </c>
      <c r="V223" s="81">
        <v>711</v>
      </c>
      <c r="W223" s="81">
        <v>1</v>
      </c>
      <c r="X223" s="81">
        <v>3767</v>
      </c>
      <c r="Y223" s="81">
        <v>5986</v>
      </c>
      <c r="Z223" s="81">
        <v>8954</v>
      </c>
      <c r="AA223" s="81">
        <v>2563</v>
      </c>
      <c r="AB223" s="81">
        <v>16051</v>
      </c>
      <c r="AC223" s="81">
        <v>300685.57142857142</v>
      </c>
      <c r="AD223" s="81">
        <v>2.0038316378646552</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0</v>
      </c>
      <c r="BJ223" s="81">
        <v>0</v>
      </c>
      <c r="BK223" s="81">
        <v>0</v>
      </c>
      <c r="BL223" s="81">
        <v>0</v>
      </c>
      <c r="BM223" s="82"/>
      <c r="BN223" s="81">
        <v>0</v>
      </c>
      <c r="BO223" s="81">
        <v>0</v>
      </c>
      <c r="BP223" s="81">
        <v>0</v>
      </c>
      <c r="BQ223" s="81">
        <v>0</v>
      </c>
      <c r="BR223" s="81">
        <v>0</v>
      </c>
      <c r="BS223" s="81">
        <v>0</v>
      </c>
      <c r="BT223"/>
      <c r="BU223" s="80"/>
      <c r="BV223" s="80"/>
      <c r="BW223" s="80"/>
      <c r="BX223" s="80"/>
      <c r="BY223" s="80"/>
      <c r="BZ223" s="80"/>
      <c r="CA223" s="80"/>
      <c r="CB223" s="80"/>
      <c r="CC223" s="80"/>
    </row>
    <row r="224" spans="1:81">
      <c r="A224" s="80" t="s">
        <v>1918</v>
      </c>
      <c r="B224" s="80">
        <v>279</v>
      </c>
      <c r="C224" s="80">
        <v>7</v>
      </c>
      <c r="D224" s="80">
        <v>17</v>
      </c>
      <c r="E224" s="80">
        <v>2010</v>
      </c>
      <c r="F224" s="80" t="s">
        <v>86</v>
      </c>
      <c r="G224" s="80" t="s">
        <v>1911</v>
      </c>
      <c r="H224" s="80" t="s">
        <v>1912</v>
      </c>
      <c r="I224" s="177"/>
      <c r="J224" s="81">
        <v>0.61315185977447195</v>
      </c>
      <c r="K224" s="81">
        <v>2.1750732977178604</v>
      </c>
      <c r="L224" s="81">
        <v>4.3949653703061767E-2</v>
      </c>
      <c r="M224" s="81">
        <v>30.22027350318384</v>
      </c>
      <c r="N224" s="81">
        <v>26.607155616465647</v>
      </c>
      <c r="O224" s="81">
        <v>17.913909849845787</v>
      </c>
      <c r="P224" s="81">
        <v>12.92783073110971</v>
      </c>
      <c r="Q224" s="81">
        <v>0.97997039356116156</v>
      </c>
      <c r="R224" s="81">
        <v>1.5027847335067281</v>
      </c>
      <c r="S224" s="81">
        <v>1.9442263205986159</v>
      </c>
      <c r="T224" s="82"/>
      <c r="U224" s="81">
        <v>32314</v>
      </c>
      <c r="V224" s="81">
        <v>711</v>
      </c>
      <c r="W224" s="81">
        <v>1</v>
      </c>
      <c r="X224" s="81">
        <v>3767</v>
      </c>
      <c r="Y224" s="81">
        <v>6077</v>
      </c>
      <c r="Z224" s="81">
        <v>9098</v>
      </c>
      <c r="AA224" s="81">
        <v>2537</v>
      </c>
      <c r="AB224" s="81">
        <v>16107</v>
      </c>
      <c r="AC224" s="81">
        <v>262429.14285714284</v>
      </c>
      <c r="AD224" s="81">
        <v>1.9442263205986159</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0</v>
      </c>
      <c r="BJ224" s="81">
        <v>0</v>
      </c>
      <c r="BK224" s="81">
        <v>0</v>
      </c>
      <c r="BL224" s="81">
        <v>0</v>
      </c>
      <c r="BM224" s="82"/>
      <c r="BN224" s="81">
        <v>0</v>
      </c>
      <c r="BO224" s="81">
        <v>0</v>
      </c>
      <c r="BP224" s="81">
        <v>0</v>
      </c>
      <c r="BQ224" s="81">
        <v>0</v>
      </c>
      <c r="BR224" s="81">
        <v>0</v>
      </c>
      <c r="BS224" s="81">
        <v>0</v>
      </c>
      <c r="BT224"/>
      <c r="BU224" s="80">
        <v>0</v>
      </c>
      <c r="BV224" s="80">
        <v>0</v>
      </c>
      <c r="BW224" s="80">
        <v>0</v>
      </c>
      <c r="BX224" s="80">
        <v>0</v>
      </c>
      <c r="BY224" s="80">
        <v>0</v>
      </c>
      <c r="BZ224" s="80">
        <v>0</v>
      </c>
      <c r="CA224" s="80">
        <v>0</v>
      </c>
      <c r="CB224" s="80">
        <v>0</v>
      </c>
      <c r="CC224" s="80">
        <v>0</v>
      </c>
    </row>
    <row r="225" spans="1:81">
      <c r="A225" s="80" t="s">
        <v>1919</v>
      </c>
      <c r="B225" s="80">
        <v>280</v>
      </c>
      <c r="C225" s="80">
        <v>8</v>
      </c>
      <c r="D225" s="80">
        <v>17</v>
      </c>
      <c r="E225" s="80">
        <v>2011</v>
      </c>
      <c r="F225" s="80" t="s">
        <v>87</v>
      </c>
      <c r="G225" s="80" t="s">
        <v>1911</v>
      </c>
      <c r="H225" s="80" t="s">
        <v>1912</v>
      </c>
      <c r="I225" s="177"/>
      <c r="J225" s="81">
        <v>0.68733846250313102</v>
      </c>
      <c r="K225" s="81">
        <v>2.4574306517724276</v>
      </c>
      <c r="L225" s="81">
        <v>4.9340378220749416E-2</v>
      </c>
      <c r="M225" s="81">
        <v>29.417000064977209</v>
      </c>
      <c r="N225" s="81">
        <v>28.055135074110513</v>
      </c>
      <c r="O225" s="81">
        <v>17.937702001149724</v>
      </c>
      <c r="P225" s="81">
        <v>12.341452963791566</v>
      </c>
      <c r="Q225" s="81">
        <v>1.1392747782279238</v>
      </c>
      <c r="R225" s="81">
        <v>1.713713741460976</v>
      </c>
      <c r="S225" s="81">
        <v>2.7240563605574084</v>
      </c>
      <c r="T225" s="82"/>
      <c r="U225" s="81">
        <v>38437</v>
      </c>
      <c r="V225" s="81">
        <v>711</v>
      </c>
      <c r="W225" s="81">
        <v>1</v>
      </c>
      <c r="X225" s="81">
        <v>3767</v>
      </c>
      <c r="Y225" s="81">
        <v>6214</v>
      </c>
      <c r="Z225" s="81">
        <v>9308</v>
      </c>
      <c r="AA225" s="81">
        <v>2494</v>
      </c>
      <c r="AB225" s="81">
        <v>16234</v>
      </c>
      <c r="AC225" s="81">
        <v>298768.42857142858</v>
      </c>
      <c r="AD225" s="81">
        <v>2.7240563605574084</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0</v>
      </c>
      <c r="BJ225" s="81">
        <v>0</v>
      </c>
      <c r="BK225" s="81">
        <v>0</v>
      </c>
      <c r="BL225" s="81">
        <v>0</v>
      </c>
      <c r="BM225" s="82"/>
      <c r="BN225" s="81">
        <v>0</v>
      </c>
      <c r="BO225" s="81">
        <v>0</v>
      </c>
      <c r="BP225" s="81">
        <v>0</v>
      </c>
      <c r="BQ225" s="81">
        <v>0</v>
      </c>
      <c r="BR225" s="81">
        <v>0</v>
      </c>
      <c r="BS225" s="81">
        <v>0</v>
      </c>
      <c r="BT225"/>
      <c r="BU225" s="80">
        <v>0</v>
      </c>
      <c r="BV225" s="80">
        <v>0</v>
      </c>
      <c r="BW225" s="80">
        <v>0</v>
      </c>
      <c r="BX225" s="80">
        <v>0</v>
      </c>
      <c r="BY225" s="80">
        <v>0</v>
      </c>
      <c r="BZ225" s="80">
        <v>0</v>
      </c>
      <c r="CA225" s="80">
        <v>0</v>
      </c>
      <c r="CB225" s="80">
        <v>0</v>
      </c>
      <c r="CC225" s="80">
        <v>0</v>
      </c>
    </row>
    <row r="226" spans="1:81">
      <c r="A226" s="80" t="s">
        <v>1920</v>
      </c>
      <c r="B226" s="80">
        <v>281</v>
      </c>
      <c r="C226" s="80">
        <v>9</v>
      </c>
      <c r="D226" s="80">
        <v>17</v>
      </c>
      <c r="E226" s="80">
        <v>2012</v>
      </c>
      <c r="F226" s="80" t="s">
        <v>88</v>
      </c>
      <c r="G226" s="80" t="s">
        <v>1911</v>
      </c>
      <c r="H226" s="80" t="s">
        <v>1912</v>
      </c>
      <c r="I226" s="177"/>
      <c r="J226" s="81">
        <v>0.58879343829961683</v>
      </c>
      <c r="K226" s="81">
        <v>2.1748977776388627</v>
      </c>
      <c r="L226" s="81">
        <v>4.7604883282334226E-2</v>
      </c>
      <c r="M226" s="81">
        <v>30.491582473485732</v>
      </c>
      <c r="N226" s="81">
        <v>24.961838472968164</v>
      </c>
      <c r="O226" s="81">
        <v>18.440878134181993</v>
      </c>
      <c r="P226" s="81">
        <v>12.28227928001958</v>
      </c>
      <c r="Q226" s="81">
        <v>1.2638713111497279</v>
      </c>
      <c r="R226" s="81">
        <v>1.9390403607661568</v>
      </c>
      <c r="S226" s="81">
        <v>2.1195110775393298</v>
      </c>
      <c r="T226" s="82"/>
      <c r="U226" s="81">
        <v>37076</v>
      </c>
      <c r="V226" s="81">
        <v>711</v>
      </c>
      <c r="W226" s="81">
        <v>1</v>
      </c>
      <c r="X226" s="81">
        <v>3767</v>
      </c>
      <c r="Y226" s="81">
        <v>6352</v>
      </c>
      <c r="Z226" s="81">
        <v>9645</v>
      </c>
      <c r="AA226" s="81">
        <v>2468</v>
      </c>
      <c r="AB226" s="81">
        <v>16576</v>
      </c>
      <c r="AC226" s="81">
        <v>329296</v>
      </c>
      <c r="AD226" s="81">
        <v>2.1195110775393298</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0</v>
      </c>
      <c r="BJ226" s="81">
        <v>0</v>
      </c>
      <c r="BK226" s="81">
        <v>0</v>
      </c>
      <c r="BL226" s="81">
        <v>0</v>
      </c>
      <c r="BM226" s="82"/>
      <c r="BN226" s="81">
        <v>0</v>
      </c>
      <c r="BO226" s="81">
        <v>0</v>
      </c>
      <c r="BP226" s="81">
        <v>0</v>
      </c>
      <c r="BQ226" s="81">
        <v>0</v>
      </c>
      <c r="BR226" s="81">
        <v>0</v>
      </c>
      <c r="BS226" s="81">
        <v>0</v>
      </c>
      <c r="BT226"/>
      <c r="BU226" s="80">
        <v>0</v>
      </c>
      <c r="BV226" s="80">
        <v>0</v>
      </c>
      <c r="BW226" s="80">
        <v>0</v>
      </c>
      <c r="BX226" s="80">
        <v>0</v>
      </c>
      <c r="BY226" s="80">
        <v>0</v>
      </c>
      <c r="BZ226" s="80">
        <v>0</v>
      </c>
      <c r="CA226" s="80">
        <v>0</v>
      </c>
      <c r="CB226" s="80">
        <v>0</v>
      </c>
      <c r="CC226" s="80">
        <v>0</v>
      </c>
    </row>
    <row r="227" spans="1:81">
      <c r="A227" s="80" t="s">
        <v>1921</v>
      </c>
      <c r="B227" s="80">
        <v>282</v>
      </c>
      <c r="C227" s="80">
        <v>10</v>
      </c>
      <c r="D227" s="80">
        <v>17</v>
      </c>
      <c r="E227" s="80">
        <v>2013</v>
      </c>
      <c r="F227" s="80" t="s">
        <v>89</v>
      </c>
      <c r="G227" s="80" t="s">
        <v>1911</v>
      </c>
      <c r="H227" s="80" t="s">
        <v>1912</v>
      </c>
      <c r="I227" s="177"/>
      <c r="J227" s="81">
        <v>0.59277776230536061</v>
      </c>
      <c r="K227" s="81">
        <v>2.0206065681438425</v>
      </c>
      <c r="L227" s="81">
        <v>4.2668561608839452E-2</v>
      </c>
      <c r="M227" s="81">
        <v>31.473687338676775</v>
      </c>
      <c r="N227" s="81">
        <v>25.346169839246343</v>
      </c>
      <c r="O227" s="81">
        <v>18.112108387074688</v>
      </c>
      <c r="P227" s="81">
        <v>12.288594677775382</v>
      </c>
      <c r="Q227" s="81">
        <v>1.2894507583503412</v>
      </c>
      <c r="R227" s="81">
        <v>1.9978564887394921</v>
      </c>
      <c r="S227" s="81">
        <v>2.0479561761466352</v>
      </c>
      <c r="T227" s="82"/>
      <c r="U227" s="81">
        <v>36036</v>
      </c>
      <c r="V227" s="81">
        <v>711</v>
      </c>
      <c r="W227" s="81">
        <v>1</v>
      </c>
      <c r="X227" s="81">
        <v>3767</v>
      </c>
      <c r="Y227" s="81">
        <v>6447</v>
      </c>
      <c r="Z227" s="81">
        <v>9896</v>
      </c>
      <c r="AA227" s="81">
        <v>2460</v>
      </c>
      <c r="AB227" s="81">
        <v>16669</v>
      </c>
      <c r="AC227" s="81">
        <v>331188.28571428574</v>
      </c>
      <c r="AD227" s="81">
        <v>2.0479561761466352</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0</v>
      </c>
      <c r="BJ227" s="81">
        <v>0</v>
      </c>
      <c r="BK227" s="81">
        <v>0</v>
      </c>
      <c r="BL227" s="81">
        <v>0</v>
      </c>
      <c r="BM227" s="82"/>
      <c r="BN227" s="81">
        <v>0</v>
      </c>
      <c r="BO227" s="81">
        <v>0</v>
      </c>
      <c r="BP227" s="81">
        <v>0</v>
      </c>
      <c r="BQ227" s="81">
        <v>0</v>
      </c>
      <c r="BR227" s="81">
        <v>0</v>
      </c>
      <c r="BS227" s="81">
        <v>0</v>
      </c>
      <c r="BT227"/>
      <c r="BU227" s="80">
        <v>0</v>
      </c>
      <c r="BV227" s="80">
        <v>0</v>
      </c>
      <c r="BW227" s="80">
        <v>0</v>
      </c>
      <c r="BX227" s="80">
        <v>0</v>
      </c>
      <c r="BY227" s="80">
        <v>0</v>
      </c>
      <c r="BZ227" s="80">
        <v>0</v>
      </c>
      <c r="CA227" s="80">
        <v>0</v>
      </c>
      <c r="CB227" s="80">
        <v>0</v>
      </c>
      <c r="CC227" s="80">
        <v>0</v>
      </c>
    </row>
    <row r="228" spans="1:81">
      <c r="A228" s="80" t="s">
        <v>1922</v>
      </c>
      <c r="B228" s="80">
        <v>283</v>
      </c>
      <c r="C228" s="80">
        <v>11</v>
      </c>
      <c r="D228" s="80">
        <v>17</v>
      </c>
      <c r="E228" s="80">
        <v>2014</v>
      </c>
      <c r="F228" s="80" t="s">
        <v>90</v>
      </c>
      <c r="G228" s="80" t="s">
        <v>1911</v>
      </c>
      <c r="H228" s="80" t="s">
        <v>1912</v>
      </c>
      <c r="I228" s="177"/>
      <c r="J228" s="81">
        <v>0.61001909132107701</v>
      </c>
      <c r="K228" s="81">
        <v>1.9275130288830675</v>
      </c>
      <c r="L228" s="81">
        <v>0.28785105223030866</v>
      </c>
      <c r="M228" s="81">
        <v>32.651036549149858</v>
      </c>
      <c r="N228" s="81">
        <v>25.835068262647084</v>
      </c>
      <c r="O228" s="81">
        <v>17.588032895820561</v>
      </c>
      <c r="P228" s="81">
        <v>12.267145836602674</v>
      </c>
      <c r="Q228" s="81">
        <v>1.2566895827991029</v>
      </c>
      <c r="R228" s="81">
        <v>1.8668754515845514</v>
      </c>
      <c r="S228" s="81">
        <v>2.7712935345446237</v>
      </c>
      <c r="T228" s="82"/>
      <c r="U228" s="81">
        <v>36576</v>
      </c>
      <c r="V228" s="81">
        <v>622</v>
      </c>
      <c r="W228" s="81">
        <v>6</v>
      </c>
      <c r="X228" s="81">
        <v>4423</v>
      </c>
      <c r="Y228" s="81">
        <v>6554</v>
      </c>
      <c r="Z228" s="81">
        <v>10121</v>
      </c>
      <c r="AA228" s="81">
        <v>2443</v>
      </c>
      <c r="AB228" s="81">
        <v>16932</v>
      </c>
      <c r="AC228" s="81">
        <v>310448.42857142858</v>
      </c>
      <c r="AD228" s="81">
        <v>2.7712935345446237</v>
      </c>
      <c r="AE228" s="82"/>
      <c r="AF228" s="81">
        <v>380007.77301601844</v>
      </c>
      <c r="AG228" s="81">
        <v>1214731.6569023402</v>
      </c>
      <c r="AH228" s="81">
        <v>68905.057617037353</v>
      </c>
      <c r="AI228" s="81">
        <v>30698558.47249173</v>
      </c>
      <c r="AJ228" s="81">
        <v>26962003.520187404</v>
      </c>
      <c r="AK228" s="81">
        <v>0</v>
      </c>
      <c r="AL228" s="81">
        <v>0</v>
      </c>
      <c r="AM228" s="81">
        <v>2324510.5814841697</v>
      </c>
      <c r="AN228" s="81">
        <v>0</v>
      </c>
      <c r="AO228" s="81">
        <v>0</v>
      </c>
      <c r="AP228" s="82"/>
      <c r="AQ228" s="81">
        <v>63</v>
      </c>
      <c r="AR228" s="81">
        <v>110</v>
      </c>
      <c r="AS228" s="81">
        <v>0</v>
      </c>
      <c r="AT228" s="81">
        <v>0</v>
      </c>
      <c r="AU228" s="81">
        <v>0</v>
      </c>
      <c r="AV228" s="81">
        <v>0</v>
      </c>
      <c r="AW228" s="81" t="s">
        <v>564</v>
      </c>
      <c r="AX228" s="82"/>
      <c r="AY228" s="81">
        <v>329.2</v>
      </c>
      <c r="AZ228" s="81">
        <v>1742</v>
      </c>
      <c r="BA228" s="81">
        <v>0</v>
      </c>
      <c r="BB228" s="81">
        <v>0</v>
      </c>
      <c r="BC228" s="81">
        <v>0</v>
      </c>
      <c r="BD228" s="81">
        <v>0</v>
      </c>
      <c r="BE228" s="81" t="s">
        <v>564</v>
      </c>
      <c r="BF228" s="82"/>
      <c r="BG228" s="81">
        <v>0</v>
      </c>
      <c r="BH228" s="81">
        <v>0</v>
      </c>
      <c r="BI228" s="81">
        <v>0</v>
      </c>
      <c r="BJ228" s="81">
        <v>0</v>
      </c>
      <c r="BK228" s="81">
        <v>0</v>
      </c>
      <c r="BL228" s="81">
        <v>0</v>
      </c>
      <c r="BM228" s="82"/>
      <c r="BN228" s="81">
        <v>0</v>
      </c>
      <c r="BO228" s="81">
        <v>0</v>
      </c>
      <c r="BP228" s="81">
        <v>0</v>
      </c>
      <c r="BQ228" s="81">
        <v>0</v>
      </c>
      <c r="BR228" s="81">
        <v>0</v>
      </c>
      <c r="BS228" s="81">
        <v>0</v>
      </c>
      <c r="BT228"/>
      <c r="BU228" s="80">
        <v>0</v>
      </c>
      <c r="BV228" s="80">
        <v>0</v>
      </c>
      <c r="BW228" s="80">
        <v>0</v>
      </c>
      <c r="BX228" s="80">
        <v>0</v>
      </c>
      <c r="BY228" s="80">
        <v>0</v>
      </c>
      <c r="BZ228" s="80">
        <v>0</v>
      </c>
      <c r="CA228" s="80">
        <v>0</v>
      </c>
      <c r="CB228" s="80">
        <v>0</v>
      </c>
      <c r="CC228" s="80">
        <v>0</v>
      </c>
    </row>
    <row r="229" spans="1:81">
      <c r="A229" s="80" t="s">
        <v>1923</v>
      </c>
      <c r="B229" s="80">
        <v>284</v>
      </c>
      <c r="C229" s="80">
        <v>12</v>
      </c>
      <c r="D229" s="80">
        <v>17</v>
      </c>
      <c r="E229" s="80">
        <v>2015</v>
      </c>
      <c r="F229" s="80" t="s">
        <v>91</v>
      </c>
      <c r="G229" s="80" t="s">
        <v>1911</v>
      </c>
      <c r="H229" s="80" t="s">
        <v>1912</v>
      </c>
      <c r="I229" s="177"/>
      <c r="J229" s="81">
        <v>0</v>
      </c>
      <c r="K229" s="81">
        <v>1.9169850482016073</v>
      </c>
      <c r="L229" s="81">
        <v>0.33060996150166488</v>
      </c>
      <c r="M229" s="81">
        <v>29.560006988903261</v>
      </c>
      <c r="N229" s="81">
        <v>24.696853847622407</v>
      </c>
      <c r="O229" s="81">
        <v>17.576822055044442</v>
      </c>
      <c r="P229" s="81">
        <v>12.256696649296519</v>
      </c>
      <c r="Q229" s="81">
        <v>1.2276937028018282</v>
      </c>
      <c r="R229" s="81">
        <v>1.6834276266557771</v>
      </c>
      <c r="S229" s="81">
        <v>4.1734471713690828</v>
      </c>
      <c r="T229" s="82"/>
      <c r="U229" s="81">
        <v>0</v>
      </c>
      <c r="V229" s="81">
        <v>622</v>
      </c>
      <c r="W229" s="81">
        <v>6</v>
      </c>
      <c r="X229" s="81">
        <v>4423</v>
      </c>
      <c r="Y229" s="81">
        <v>6616</v>
      </c>
      <c r="Z229" s="81">
        <v>10212</v>
      </c>
      <c r="AA229" s="81">
        <v>2439</v>
      </c>
      <c r="AB229" s="81">
        <v>16897</v>
      </c>
      <c r="AC229" s="81">
        <v>288375.85714285716</v>
      </c>
      <c r="AD229" s="81">
        <v>4.1734471713690828</v>
      </c>
      <c r="AE229" s="82"/>
      <c r="AF229" s="81">
        <v>0</v>
      </c>
      <c r="AG229" s="81">
        <v>1227710.1811031306</v>
      </c>
      <c r="AH229" s="81">
        <v>66478.897894732814</v>
      </c>
      <c r="AI229" s="81">
        <v>29792658.450650122</v>
      </c>
      <c r="AJ229" s="81">
        <v>25620542.521034803</v>
      </c>
      <c r="AK229" s="81">
        <v>0</v>
      </c>
      <c r="AL229" s="81">
        <v>0</v>
      </c>
      <c r="AM229" s="81">
        <v>2315662.969750857</v>
      </c>
      <c r="AN229" s="81">
        <v>0</v>
      </c>
      <c r="AO229" s="81">
        <v>0</v>
      </c>
      <c r="AP229" s="82"/>
      <c r="AQ229" s="81">
        <v>76</v>
      </c>
      <c r="AR229" s="81">
        <v>131</v>
      </c>
      <c r="AS229" s="81">
        <v>0</v>
      </c>
      <c r="AT229" s="81">
        <v>0</v>
      </c>
      <c r="AU229" s="81">
        <v>0</v>
      </c>
      <c r="AV229" s="81">
        <v>0</v>
      </c>
      <c r="AW229" s="81" t="s">
        <v>564</v>
      </c>
      <c r="AX229" s="82"/>
      <c r="AY229" s="81">
        <v>392.35</v>
      </c>
      <c r="AZ229" s="81">
        <v>2429.4</v>
      </c>
      <c r="BA229" s="81">
        <v>0</v>
      </c>
      <c r="BB229" s="81">
        <v>0</v>
      </c>
      <c r="BC229" s="81">
        <v>0</v>
      </c>
      <c r="BD229" s="81">
        <v>0</v>
      </c>
      <c r="BE229" s="81" t="s">
        <v>564</v>
      </c>
      <c r="BF229" s="82"/>
      <c r="BG229" s="81">
        <v>0</v>
      </c>
      <c r="BH229" s="81">
        <v>0</v>
      </c>
      <c r="BI229" s="81">
        <v>0</v>
      </c>
      <c r="BJ229" s="81">
        <v>0</v>
      </c>
      <c r="BK229" s="81">
        <v>0</v>
      </c>
      <c r="BL229" s="81">
        <v>0</v>
      </c>
      <c r="BM229" s="82"/>
      <c r="BN229" s="81">
        <v>0</v>
      </c>
      <c r="BO229" s="81">
        <v>0</v>
      </c>
      <c r="BP229" s="81">
        <v>0</v>
      </c>
      <c r="BQ229" s="81">
        <v>0</v>
      </c>
      <c r="BR229" s="81">
        <v>0</v>
      </c>
      <c r="BS229" s="81">
        <v>0</v>
      </c>
      <c r="BT229"/>
      <c r="BU229" s="80">
        <v>0</v>
      </c>
      <c r="BV229" s="80">
        <v>0</v>
      </c>
      <c r="BW229" s="80">
        <v>0</v>
      </c>
      <c r="BX229" s="80">
        <v>0</v>
      </c>
      <c r="BY229" s="80">
        <v>0</v>
      </c>
      <c r="BZ229" s="80">
        <v>0</v>
      </c>
      <c r="CA229" s="80">
        <v>0</v>
      </c>
      <c r="CB229" s="80">
        <v>0</v>
      </c>
      <c r="CC229" s="80">
        <v>0</v>
      </c>
    </row>
    <row r="230" spans="1:81">
      <c r="A230" s="80" t="s">
        <v>1924</v>
      </c>
      <c r="B230" s="80">
        <v>285</v>
      </c>
      <c r="C230" s="80">
        <v>13</v>
      </c>
      <c r="D230" s="80">
        <v>17</v>
      </c>
      <c r="E230" s="80">
        <v>2016</v>
      </c>
      <c r="F230" s="80" t="s">
        <v>92</v>
      </c>
      <c r="G230" s="80" t="s">
        <v>1911</v>
      </c>
      <c r="H230" s="80" t="s">
        <v>1912</v>
      </c>
      <c r="I230" s="177"/>
      <c r="J230" s="81">
        <v>0.9202764578752779</v>
      </c>
      <c r="K230" s="81">
        <v>1.8279916447426137</v>
      </c>
      <c r="L230" s="81">
        <v>0.31552344696540569</v>
      </c>
      <c r="M230" s="81">
        <v>30.636939495610775</v>
      </c>
      <c r="N230" s="81">
        <v>24.907507108218603</v>
      </c>
      <c r="O230" s="81">
        <v>17.553811522343128</v>
      </c>
      <c r="P230" s="81">
        <v>11.908727460382821</v>
      </c>
      <c r="Q230" s="81">
        <v>1.1869005960133472</v>
      </c>
      <c r="R230" s="81">
        <v>1.8802618885875708</v>
      </c>
      <c r="S230" s="81">
        <v>2.7982414873221564</v>
      </c>
      <c r="T230" s="82"/>
      <c r="U230" s="81">
        <v>44244</v>
      </c>
      <c r="V230" s="81">
        <v>622</v>
      </c>
      <c r="W230" s="81">
        <v>6</v>
      </c>
      <c r="X230" s="81">
        <v>4423</v>
      </c>
      <c r="Y230" s="81">
        <v>6703</v>
      </c>
      <c r="Z230" s="81">
        <v>10324</v>
      </c>
      <c r="AA230" s="81">
        <v>2451</v>
      </c>
      <c r="AB230" s="81">
        <v>16804</v>
      </c>
      <c r="AC230" s="81">
        <v>321130.22225037293</v>
      </c>
      <c r="AD230" s="81">
        <v>2.7982414873221559</v>
      </c>
      <c r="AE230" s="82"/>
      <c r="AF230" s="81">
        <v>764005.27572465246</v>
      </c>
      <c r="AG230" s="81">
        <v>1070308.2407519261</v>
      </c>
      <c r="AH230" s="81">
        <v>49965.640722634751</v>
      </c>
      <c r="AI230" s="81">
        <v>31981932.032612901</v>
      </c>
      <c r="AJ230" s="81">
        <v>27501122.517753389</v>
      </c>
      <c r="AK230" s="81">
        <v>0</v>
      </c>
      <c r="AL230" s="81">
        <v>0</v>
      </c>
      <c r="AM230" s="81">
        <v>2304706.8509714939</v>
      </c>
      <c r="AN230" s="81">
        <v>0</v>
      </c>
      <c r="AO230" s="81">
        <v>0</v>
      </c>
      <c r="AP230" s="82"/>
      <c r="AQ230" s="81">
        <v>87</v>
      </c>
      <c r="AR230" s="81">
        <v>138</v>
      </c>
      <c r="AS230" s="81">
        <v>0</v>
      </c>
      <c r="AT230" s="81">
        <v>0</v>
      </c>
      <c r="AU230" s="81">
        <v>0</v>
      </c>
      <c r="AV230" s="81">
        <v>0</v>
      </c>
      <c r="AW230" s="81" t="s">
        <v>564</v>
      </c>
      <c r="AX230" s="82"/>
      <c r="AY230" s="81">
        <v>457.47</v>
      </c>
      <c r="AZ230" s="81">
        <v>2516.4</v>
      </c>
      <c r="BA230" s="81">
        <v>0</v>
      </c>
      <c r="BB230" s="81">
        <v>0</v>
      </c>
      <c r="BC230" s="81">
        <v>0</v>
      </c>
      <c r="BD230" s="81">
        <v>0</v>
      </c>
      <c r="BE230" s="81" t="s">
        <v>564</v>
      </c>
      <c r="BF230" s="82"/>
      <c r="BG230" s="81">
        <v>0</v>
      </c>
      <c r="BH230" s="81">
        <v>0</v>
      </c>
      <c r="BI230" s="81">
        <v>0</v>
      </c>
      <c r="BJ230" s="81">
        <v>0</v>
      </c>
      <c r="BK230" s="81">
        <v>21.506</v>
      </c>
      <c r="BL230" s="81">
        <v>0</v>
      </c>
      <c r="BM230" s="82"/>
      <c r="BN230" s="81">
        <v>0</v>
      </c>
      <c r="BO230" s="81">
        <v>0</v>
      </c>
      <c r="BP230" s="81">
        <v>0</v>
      </c>
      <c r="BQ230" s="81">
        <v>0</v>
      </c>
      <c r="BR230" s="81">
        <v>3</v>
      </c>
      <c r="BS230" s="81">
        <v>0</v>
      </c>
      <c r="BT230"/>
      <c r="BU230" s="80">
        <v>21.506</v>
      </c>
      <c r="BV230" s="80">
        <v>0</v>
      </c>
      <c r="BW230" s="80">
        <v>0</v>
      </c>
      <c r="BX230" s="80">
        <v>0</v>
      </c>
      <c r="BY230" s="80">
        <v>0</v>
      </c>
      <c r="BZ230" s="80">
        <v>0</v>
      </c>
      <c r="CA230" s="80">
        <v>0</v>
      </c>
      <c r="CB230" s="80">
        <v>0</v>
      </c>
      <c r="CC230" s="80">
        <v>0</v>
      </c>
    </row>
    <row r="231" spans="1:81">
      <c r="A231" s="80" t="s">
        <v>1925</v>
      </c>
      <c r="B231" s="80">
        <v>286</v>
      </c>
      <c r="C231" s="80">
        <v>14</v>
      </c>
      <c r="D231" s="80">
        <v>17</v>
      </c>
      <c r="E231" s="80">
        <v>2017</v>
      </c>
      <c r="F231" s="80" t="s">
        <v>71</v>
      </c>
      <c r="G231" s="80" t="s">
        <v>1911</v>
      </c>
      <c r="H231" s="80" t="s">
        <v>1912</v>
      </c>
      <c r="I231" s="177"/>
      <c r="J231" s="81">
        <v>0.95185877019867338</v>
      </c>
      <c r="K231" s="81">
        <v>1.9678861690698282</v>
      </c>
      <c r="L231" s="81">
        <v>0.2449695623912615</v>
      </c>
      <c r="M231" s="81">
        <v>30.76333880507957</v>
      </c>
      <c r="N231" s="81">
        <v>26.564055740430931</v>
      </c>
      <c r="O231" s="81">
        <v>17.707255003408207</v>
      </c>
      <c r="P231" s="81">
        <v>11.929848797686102</v>
      </c>
      <c r="Q231" s="81">
        <v>1.1686242731878442</v>
      </c>
      <c r="R231" s="81">
        <v>2.0687807712187198</v>
      </c>
      <c r="S231" s="81">
        <v>3.1038964114072489</v>
      </c>
      <c r="T231" s="82"/>
      <c r="U231" s="81">
        <v>50369</v>
      </c>
      <c r="V231" s="81">
        <v>622</v>
      </c>
      <c r="W231" s="81">
        <v>6</v>
      </c>
      <c r="X231" s="81">
        <v>4423</v>
      </c>
      <c r="Y231" s="81">
        <v>6951</v>
      </c>
      <c r="Z231" s="81">
        <v>10587</v>
      </c>
      <c r="AA231" s="81">
        <v>2471</v>
      </c>
      <c r="AB231" s="81">
        <v>17110</v>
      </c>
      <c r="AC231" s="81">
        <v>360338.14285714278</v>
      </c>
      <c r="AD231" s="81">
        <v>3.1038964114072489</v>
      </c>
      <c r="AE231" s="82"/>
      <c r="AF231" s="81">
        <v>749696.24406845309</v>
      </c>
      <c r="AG231" s="81">
        <v>1157835.493916919</v>
      </c>
      <c r="AH231" s="81">
        <v>52237.558457155472</v>
      </c>
      <c r="AI231" s="81">
        <v>32794762.376427341</v>
      </c>
      <c r="AJ231" s="81">
        <v>29136912.403435811</v>
      </c>
      <c r="AK231" s="81">
        <v>0</v>
      </c>
      <c r="AL231" s="81">
        <v>0</v>
      </c>
      <c r="AM231" s="81">
        <v>2350347.3540215921</v>
      </c>
      <c r="AN231" s="81">
        <v>0</v>
      </c>
      <c r="AO231" s="81">
        <v>0</v>
      </c>
      <c r="AP231" s="82"/>
      <c r="AQ231" s="81">
        <v>98</v>
      </c>
      <c r="AR231" s="81">
        <v>141</v>
      </c>
      <c r="AS231" s="81">
        <v>0</v>
      </c>
      <c r="AT231" s="81">
        <v>0</v>
      </c>
      <c r="AU231" s="81">
        <v>0</v>
      </c>
      <c r="AV231" s="81">
        <v>0</v>
      </c>
      <c r="AW231" s="81" t="s">
        <v>564</v>
      </c>
      <c r="AX231" s="82"/>
      <c r="AY231" s="81">
        <v>528.16999999999996</v>
      </c>
      <c r="AZ231" s="81">
        <v>2572.6999999999998</v>
      </c>
      <c r="BA231" s="81">
        <v>0</v>
      </c>
      <c r="BB231" s="81">
        <v>0</v>
      </c>
      <c r="BC231" s="81">
        <v>0</v>
      </c>
      <c r="BD231" s="81">
        <v>0</v>
      </c>
      <c r="BE231" s="81" t="s">
        <v>564</v>
      </c>
      <c r="BF231" s="82"/>
      <c r="BG231" s="81">
        <v>0</v>
      </c>
      <c r="BH231" s="81">
        <v>0</v>
      </c>
      <c r="BI231" s="81">
        <v>0</v>
      </c>
      <c r="BJ231" s="81">
        <v>0</v>
      </c>
      <c r="BK231" s="81">
        <v>21.052</v>
      </c>
      <c r="BL231" s="81">
        <v>0</v>
      </c>
      <c r="BM231" s="82"/>
      <c r="BN231" s="81">
        <v>0</v>
      </c>
      <c r="BO231" s="81">
        <v>0</v>
      </c>
      <c r="BP231" s="81">
        <v>0</v>
      </c>
      <c r="BQ231" s="81">
        <v>0</v>
      </c>
      <c r="BR231" s="81">
        <v>3</v>
      </c>
      <c r="BS231" s="81">
        <v>0</v>
      </c>
      <c r="BT231"/>
      <c r="BU231" s="80">
        <v>21.052</v>
      </c>
      <c r="BV231" s="80">
        <v>0</v>
      </c>
      <c r="BW231" s="80">
        <v>0</v>
      </c>
      <c r="BX231" s="80">
        <v>0</v>
      </c>
      <c r="BY231" s="80">
        <v>0</v>
      </c>
      <c r="BZ231" s="80">
        <v>0</v>
      </c>
      <c r="CA231" s="80">
        <v>0</v>
      </c>
      <c r="CB231" s="80">
        <v>0</v>
      </c>
      <c r="CC231" s="80">
        <v>0</v>
      </c>
    </row>
    <row r="232" spans="1:81">
      <c r="A232" s="80" t="s">
        <v>1926</v>
      </c>
      <c r="B232" s="80">
        <v>287</v>
      </c>
      <c r="C232" s="80">
        <v>15</v>
      </c>
      <c r="D232" s="80">
        <v>17</v>
      </c>
      <c r="E232" s="80">
        <v>2018</v>
      </c>
      <c r="F232" s="80" t="s">
        <v>93</v>
      </c>
      <c r="G232" s="80" t="s">
        <v>1911</v>
      </c>
      <c r="H232" s="80" t="s">
        <v>1912</v>
      </c>
      <c r="I232" s="177"/>
      <c r="J232" s="81">
        <v>1.817331256652863</v>
      </c>
      <c r="K232" s="81">
        <v>1.8775111160205344</v>
      </c>
      <c r="L232" s="81">
        <v>0.23060842222671712</v>
      </c>
      <c r="M232" s="81">
        <v>35.593731311210178</v>
      </c>
      <c r="N232" s="81">
        <v>24.428659634131812</v>
      </c>
      <c r="O232" s="81">
        <v>17.523916564037201</v>
      </c>
      <c r="P232" s="81">
        <v>11.763297399438015</v>
      </c>
      <c r="Q232" s="81">
        <v>1.0993185475401575</v>
      </c>
      <c r="R232" s="81">
        <v>1.912222940063506</v>
      </c>
      <c r="S232" s="81">
        <v>4.1655606238428708</v>
      </c>
      <c r="T232" s="82"/>
      <c r="U232" s="81">
        <v>99124</v>
      </c>
      <c r="V232" s="81">
        <v>622</v>
      </c>
      <c r="W232" s="81">
        <v>6</v>
      </c>
      <c r="X232" s="81">
        <v>4423</v>
      </c>
      <c r="Y232" s="81">
        <v>7120</v>
      </c>
      <c r="Z232" s="81">
        <v>10678</v>
      </c>
      <c r="AA232" s="81">
        <v>2461</v>
      </c>
      <c r="AB232" s="81">
        <v>17345</v>
      </c>
      <c r="AC232" s="81">
        <v>331763.71428571432</v>
      </c>
      <c r="AD232" s="81">
        <v>4.1655606238428708</v>
      </c>
      <c r="AE232" s="82"/>
      <c r="AF232" s="81">
        <v>1163661.3903977131</v>
      </c>
      <c r="AG232" s="81">
        <v>1036791.2096569</v>
      </c>
      <c r="AH232" s="81">
        <v>48254.251610882682</v>
      </c>
      <c r="AI232" s="81">
        <v>38457584.111724943</v>
      </c>
      <c r="AJ232" s="81">
        <v>26341507.29752703</v>
      </c>
      <c r="AK232" s="81">
        <v>0</v>
      </c>
      <c r="AL232" s="81">
        <v>0</v>
      </c>
      <c r="AM232" s="81">
        <v>2387558.5152935488</v>
      </c>
      <c r="AN232" s="81">
        <v>0</v>
      </c>
      <c r="AO232" s="81">
        <v>0</v>
      </c>
      <c r="AP232" s="82"/>
      <c r="AQ232" s="81">
        <v>110</v>
      </c>
      <c r="AR232" s="81">
        <v>142</v>
      </c>
      <c r="AS232" s="81">
        <v>0</v>
      </c>
      <c r="AT232" s="81">
        <v>0</v>
      </c>
      <c r="AU232" s="81">
        <v>0</v>
      </c>
      <c r="AV232" s="81">
        <v>0</v>
      </c>
      <c r="AW232" s="81" t="s">
        <v>564</v>
      </c>
      <c r="AX232" s="82"/>
      <c r="AY232" s="81">
        <v>594.47</v>
      </c>
      <c r="AZ232" s="81">
        <v>2590</v>
      </c>
      <c r="BA232" s="81">
        <v>0</v>
      </c>
      <c r="BB232" s="81">
        <v>0</v>
      </c>
      <c r="BC232" s="81">
        <v>0</v>
      </c>
      <c r="BD232" s="81">
        <v>0</v>
      </c>
      <c r="BE232" s="81" t="s">
        <v>564</v>
      </c>
      <c r="BF232" s="82"/>
      <c r="BG232" s="81">
        <v>0</v>
      </c>
      <c r="BH232" s="81">
        <v>0</v>
      </c>
      <c r="BI232" s="81">
        <v>0</v>
      </c>
      <c r="BJ232" s="81">
        <v>0</v>
      </c>
      <c r="BK232" s="81">
        <v>20.064999999999998</v>
      </c>
      <c r="BL232" s="81">
        <v>0</v>
      </c>
      <c r="BM232" s="82"/>
      <c r="BN232" s="81">
        <v>0</v>
      </c>
      <c r="BO232" s="81">
        <v>0</v>
      </c>
      <c r="BP232" s="81">
        <v>0</v>
      </c>
      <c r="BQ232" s="81">
        <v>0</v>
      </c>
      <c r="BR232" s="81">
        <v>3</v>
      </c>
      <c r="BS232" s="81">
        <v>0</v>
      </c>
      <c r="BT232"/>
      <c r="BU232" s="80">
        <v>20.065000000000001</v>
      </c>
      <c r="BV232" s="80">
        <v>0</v>
      </c>
      <c r="BW232" s="80">
        <v>0</v>
      </c>
      <c r="BX232" s="80">
        <v>0</v>
      </c>
      <c r="BY232" s="80">
        <v>0</v>
      </c>
      <c r="BZ232" s="80">
        <v>0</v>
      </c>
      <c r="CA232" s="80">
        <v>0</v>
      </c>
      <c r="CB232" s="80">
        <v>0</v>
      </c>
      <c r="CC232" s="80">
        <v>0</v>
      </c>
    </row>
    <row r="233" spans="1:81">
      <c r="A233" s="80" t="s">
        <v>1927</v>
      </c>
      <c r="B233" s="80">
        <v>288</v>
      </c>
      <c r="C233" s="80">
        <v>16</v>
      </c>
      <c r="D233" s="80">
        <v>17</v>
      </c>
      <c r="E233" s="80">
        <v>2019</v>
      </c>
      <c r="F233" s="80" t="s">
        <v>73</v>
      </c>
      <c r="G233" s="80" t="s">
        <v>1911</v>
      </c>
      <c r="H233" s="80" t="s">
        <v>1912</v>
      </c>
      <c r="I233" s="177"/>
      <c r="J233" s="81">
        <v>0.89501338777813799</v>
      </c>
      <c r="K233" s="81">
        <v>1.7567451832773884</v>
      </c>
      <c r="L233" s="81">
        <v>0.23451573149054022</v>
      </c>
      <c r="M233" s="81">
        <v>29.294091329537764</v>
      </c>
      <c r="N233" s="81">
        <v>24.507525195382609</v>
      </c>
      <c r="O233" s="81">
        <v>17.43738842209719</v>
      </c>
      <c r="P233" s="81">
        <v>11.746052650600728</v>
      </c>
      <c r="Q233" s="81">
        <v>1.0805209115130618</v>
      </c>
      <c r="R233" s="81">
        <v>2.1286301585625633</v>
      </c>
      <c r="S233" s="81">
        <v>3.9552705140075601</v>
      </c>
      <c r="T233" s="82"/>
      <c r="U233" s="81">
        <v>49064</v>
      </c>
      <c r="V233" s="81">
        <v>622</v>
      </c>
      <c r="W233" s="81">
        <v>6</v>
      </c>
      <c r="X233" s="81">
        <v>4423</v>
      </c>
      <c r="Y233" s="81">
        <v>7275</v>
      </c>
      <c r="Z233" s="81">
        <v>10917</v>
      </c>
      <c r="AA233" s="81">
        <v>2439</v>
      </c>
      <c r="AB233" s="81">
        <v>17510</v>
      </c>
      <c r="AC233" s="81">
        <v>375358.42857142858</v>
      </c>
      <c r="AD233" s="81">
        <v>3.9552705140075601</v>
      </c>
      <c r="AE233" s="82"/>
      <c r="AF233" s="81">
        <v>729562.11125566531</v>
      </c>
      <c r="AG233" s="81">
        <v>1007894.396800207</v>
      </c>
      <c r="AH233" s="81">
        <v>53309.666671789062</v>
      </c>
      <c r="AI233" s="81">
        <v>30366002.128720779</v>
      </c>
      <c r="AJ233" s="81">
        <v>25986116.024479613</v>
      </c>
      <c r="AK233" s="81">
        <v>0</v>
      </c>
      <c r="AL233" s="81">
        <v>0</v>
      </c>
      <c r="AM233" s="81">
        <v>2384730.1847905731</v>
      </c>
      <c r="AN233" s="81">
        <v>0</v>
      </c>
      <c r="AO233" s="81">
        <v>0</v>
      </c>
      <c r="AP233" s="82"/>
      <c r="AQ233" s="81">
        <v>125</v>
      </c>
      <c r="AR233" s="81">
        <v>143</v>
      </c>
      <c r="AS233" s="81">
        <v>1</v>
      </c>
      <c r="AT233" s="81">
        <v>0</v>
      </c>
      <c r="AU233" s="81">
        <v>0</v>
      </c>
      <c r="AV233" s="81">
        <v>0</v>
      </c>
      <c r="AW233" s="81" t="s">
        <v>564</v>
      </c>
      <c r="AX233" s="82"/>
      <c r="AY233" s="81">
        <v>676.06999999999994</v>
      </c>
      <c r="AZ233" s="81">
        <v>2639.7999999999988</v>
      </c>
      <c r="BA233" s="81">
        <v>19</v>
      </c>
      <c r="BB233" s="81">
        <v>0</v>
      </c>
      <c r="BC233" s="81">
        <v>0</v>
      </c>
      <c r="BD233" s="81">
        <v>0</v>
      </c>
      <c r="BE233" s="81" t="s">
        <v>564</v>
      </c>
      <c r="BF233" s="82"/>
      <c r="BG233" s="81">
        <v>0</v>
      </c>
      <c r="BH233" s="81">
        <v>0</v>
      </c>
      <c r="BI233" s="81">
        <v>0</v>
      </c>
      <c r="BJ233" s="81">
        <v>0</v>
      </c>
      <c r="BK233" s="81">
        <v>20.444000000000003</v>
      </c>
      <c r="BL233" s="81">
        <v>0</v>
      </c>
      <c r="BM233" s="82"/>
      <c r="BN233" s="81">
        <v>0</v>
      </c>
      <c r="BO233" s="81">
        <v>0</v>
      </c>
      <c r="BP233" s="81">
        <v>0</v>
      </c>
      <c r="BQ233" s="81">
        <v>0</v>
      </c>
      <c r="BR233" s="81">
        <v>3</v>
      </c>
      <c r="BS233" s="81">
        <v>0</v>
      </c>
      <c r="BT233"/>
      <c r="BU233" s="80">
        <v>20.443999999999999</v>
      </c>
      <c r="BV233" s="80">
        <v>0</v>
      </c>
      <c r="BW233" s="80">
        <v>0</v>
      </c>
      <c r="BX233" s="80">
        <v>0</v>
      </c>
      <c r="BY233" s="80">
        <v>0</v>
      </c>
      <c r="BZ233" s="80">
        <v>0</v>
      </c>
      <c r="CA233" s="80">
        <v>0</v>
      </c>
      <c r="CB233" s="80">
        <v>0</v>
      </c>
      <c r="CC233" s="80">
        <v>0</v>
      </c>
    </row>
    <row r="234" spans="1:81">
      <c r="A234" s="80" t="s">
        <v>1928</v>
      </c>
      <c r="B234" s="80">
        <v>289</v>
      </c>
      <c r="C234" s="80">
        <v>17</v>
      </c>
      <c r="D234" s="80">
        <v>17</v>
      </c>
      <c r="E234" s="80">
        <v>2020</v>
      </c>
      <c r="F234" s="80" t="s">
        <v>218</v>
      </c>
      <c r="G234" s="80" t="s">
        <v>1911</v>
      </c>
      <c r="H234" s="80" t="s">
        <v>1912</v>
      </c>
      <c r="I234" s="177"/>
      <c r="J234" s="81">
        <v>0.60138475768299615</v>
      </c>
      <c r="K234" s="81">
        <v>1.4045892895230017</v>
      </c>
      <c r="L234" s="81">
        <v>0.63506073788905204</v>
      </c>
      <c r="M234" s="81">
        <v>39.236582439042046</v>
      </c>
      <c r="N234" s="81">
        <v>23.657252018471883</v>
      </c>
      <c r="O234" s="81">
        <v>15.491733058373912</v>
      </c>
      <c r="P234" s="81">
        <v>10.842105422672001</v>
      </c>
      <c r="Q234" s="81">
        <v>1.0507826713212214</v>
      </c>
      <c r="R234" s="81">
        <v>2.3139456079483831</v>
      </c>
      <c r="S234" s="81">
        <v>3.471427166119768</v>
      </c>
      <c r="T234" s="82"/>
      <c r="U234" s="81">
        <v>38524</v>
      </c>
      <c r="V234" s="81">
        <v>587</v>
      </c>
      <c r="W234" s="81">
        <v>16</v>
      </c>
      <c r="X234" s="81">
        <v>7666</v>
      </c>
      <c r="Y234" s="81">
        <v>7532</v>
      </c>
      <c r="Z234" s="81">
        <v>11070</v>
      </c>
      <c r="AA234" s="81">
        <v>2446</v>
      </c>
      <c r="AB234" s="81">
        <v>17821</v>
      </c>
      <c r="AC234" s="81">
        <v>410165.28571428568</v>
      </c>
      <c r="AD234" s="81">
        <v>3.471427166119768</v>
      </c>
      <c r="AE234" s="82"/>
      <c r="AF234" s="81">
        <v>513056.62610764272</v>
      </c>
      <c r="AG234" s="81">
        <v>803783.41510831472</v>
      </c>
      <c r="AH234" s="81">
        <v>159211.28541932561</v>
      </c>
      <c r="AI234" s="81">
        <v>44068763.199832611</v>
      </c>
      <c r="AJ234" s="81">
        <v>28103812.701178767</v>
      </c>
      <c r="AK234" s="81"/>
      <c r="AL234" s="81"/>
      <c r="AM234" s="81">
        <v>2325838.4954396002</v>
      </c>
      <c r="AN234" s="81"/>
      <c r="AO234" s="81"/>
      <c r="AP234" s="82"/>
      <c r="AQ234" s="81">
        <v>141</v>
      </c>
      <c r="AR234" s="81">
        <v>143</v>
      </c>
      <c r="AS234" s="81">
        <v>1</v>
      </c>
      <c r="AT234" s="81">
        <v>0</v>
      </c>
      <c r="AU234" s="81">
        <v>0</v>
      </c>
      <c r="AV234" s="81">
        <v>0</v>
      </c>
      <c r="AW234" s="81">
        <v>1</v>
      </c>
      <c r="AX234" s="82"/>
      <c r="AY234" s="81">
        <v>758.42</v>
      </c>
      <c r="AZ234" s="81">
        <v>2639.7999999999988</v>
      </c>
      <c r="BA234" s="81">
        <v>19</v>
      </c>
      <c r="BB234" s="81">
        <v>0</v>
      </c>
      <c r="BC234" s="81">
        <v>0</v>
      </c>
      <c r="BD234" s="81">
        <v>0</v>
      </c>
      <c r="BE234" s="81">
        <v>19</v>
      </c>
      <c r="BF234" s="82"/>
      <c r="BG234" s="81">
        <v>0</v>
      </c>
      <c r="BH234" s="81">
        <v>0</v>
      </c>
      <c r="BI234" s="81">
        <v>0</v>
      </c>
      <c r="BJ234" s="81">
        <v>0</v>
      </c>
      <c r="BK234" s="81">
        <v>11.219999999999999</v>
      </c>
      <c r="BL234" s="81">
        <v>0</v>
      </c>
      <c r="BM234" s="82"/>
      <c r="BN234" s="81">
        <v>0</v>
      </c>
      <c r="BO234" s="81">
        <v>0</v>
      </c>
      <c r="BP234" s="81">
        <v>0</v>
      </c>
      <c r="BQ234" s="81">
        <v>0</v>
      </c>
      <c r="BR234" s="81">
        <v>2</v>
      </c>
      <c r="BS234" s="81">
        <v>0</v>
      </c>
      <c r="BT234"/>
      <c r="BU234" s="80">
        <v>11.22</v>
      </c>
      <c r="BV234" s="80">
        <v>0</v>
      </c>
      <c r="BW234" s="80">
        <v>0</v>
      </c>
      <c r="BX234" s="80">
        <v>0</v>
      </c>
      <c r="BY234" s="80">
        <v>0</v>
      </c>
      <c r="BZ234" s="80">
        <v>0</v>
      </c>
      <c r="CA234" s="80">
        <v>0</v>
      </c>
      <c r="CB234" s="80">
        <v>0</v>
      </c>
      <c r="CC234" s="80">
        <v>0</v>
      </c>
    </row>
    <row r="235" spans="1:81">
      <c r="A235" s="80" t="s">
        <v>1929</v>
      </c>
      <c r="B235" s="80">
        <v>289</v>
      </c>
      <c r="C235" s="80">
        <v>18</v>
      </c>
      <c r="D235" s="80">
        <v>17</v>
      </c>
      <c r="E235" s="80">
        <v>2021</v>
      </c>
      <c r="F235" s="80" t="s">
        <v>75</v>
      </c>
      <c r="G235" s="174" t="s">
        <v>1911</v>
      </c>
      <c r="H235" s="80" t="s">
        <v>1912</v>
      </c>
      <c r="I235" s="177"/>
      <c r="J235" s="81">
        <v>0.65395979182963926</v>
      </c>
      <c r="K235" s="81">
        <v>1.4874196753463689</v>
      </c>
      <c r="L235" s="81">
        <v>0.68457793915018872</v>
      </c>
      <c r="M235" s="81">
        <v>42.238097270078065</v>
      </c>
      <c r="N235" s="81">
        <v>23.778510524743222</v>
      </c>
      <c r="O235" s="81">
        <v>15.341395754774233</v>
      </c>
      <c r="P235" s="81">
        <v>11.222325730186339</v>
      </c>
      <c r="Q235" s="81">
        <v>1.0676295406155205</v>
      </c>
      <c r="R235" s="81">
        <v>2.5232132458119119</v>
      </c>
      <c r="S235" s="81">
        <v>2.7056579709351372</v>
      </c>
      <c r="T235" s="82"/>
      <c r="U235" s="81">
        <v>44372</v>
      </c>
      <c r="V235" s="81">
        <v>587</v>
      </c>
      <c r="W235" s="81">
        <v>16</v>
      </c>
      <c r="X235" s="81">
        <v>7666</v>
      </c>
      <c r="Y235" s="81">
        <v>7657</v>
      </c>
      <c r="Z235" s="81">
        <v>11288</v>
      </c>
      <c r="AA235" s="81">
        <v>2469</v>
      </c>
      <c r="AB235" s="81">
        <v>17892</v>
      </c>
      <c r="AC235" s="81">
        <v>433512.57142857136</v>
      </c>
      <c r="AD235" s="81">
        <v>2.7056579709351372</v>
      </c>
      <c r="AE235" s="82"/>
      <c r="AF235" s="81">
        <v>552563.57141187903</v>
      </c>
      <c r="AG235" s="81">
        <v>861380.89624933538</v>
      </c>
      <c r="AH235" s="81">
        <v>168342.90946826388</v>
      </c>
      <c r="AI235" s="81">
        <v>48286758.116604976</v>
      </c>
      <c r="AJ235" s="81">
        <v>28335801.634587802</v>
      </c>
      <c r="AK235" s="81">
        <v>0</v>
      </c>
      <c r="AL235" s="81">
        <v>0</v>
      </c>
      <c r="AM235" s="81">
        <v>2348573.4806572101</v>
      </c>
      <c r="AN235" s="81">
        <v>0</v>
      </c>
      <c r="AO235" s="81">
        <v>0</v>
      </c>
      <c r="AP235" s="82"/>
      <c r="AQ235" s="81">
        <v>159</v>
      </c>
      <c r="AR235" s="81">
        <v>143</v>
      </c>
      <c r="AS235" s="81">
        <v>1</v>
      </c>
      <c r="AT235" s="81">
        <v>0</v>
      </c>
      <c r="AU235" s="81">
        <v>0</v>
      </c>
      <c r="AV235" s="81">
        <v>0</v>
      </c>
      <c r="AW235" s="81"/>
      <c r="AX235" s="82"/>
      <c r="AY235" s="81">
        <v>864.91999999999985</v>
      </c>
      <c r="AZ235" s="81">
        <v>2639.7999999999988</v>
      </c>
      <c r="BA235" s="81">
        <v>19</v>
      </c>
      <c r="BB235" s="81">
        <v>0</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1930</v>
      </c>
      <c r="B236" s="80">
        <v>289</v>
      </c>
      <c r="C236" s="80">
        <v>19</v>
      </c>
      <c r="D236" s="80">
        <v>17</v>
      </c>
      <c r="E236" s="80">
        <v>2022</v>
      </c>
      <c r="F236" s="80" t="s">
        <v>568</v>
      </c>
      <c r="G236" s="174" t="s">
        <v>1911</v>
      </c>
      <c r="H236" s="80" t="s">
        <v>1912</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184</v>
      </c>
      <c r="AR236" s="81">
        <v>143</v>
      </c>
      <c r="AS236" s="81">
        <v>1</v>
      </c>
      <c r="AT236" s="81">
        <v>0</v>
      </c>
      <c r="AU236" s="81">
        <v>0</v>
      </c>
      <c r="AV236" s="81">
        <v>0</v>
      </c>
      <c r="AW236" s="81"/>
      <c r="AX236" s="82"/>
      <c r="AY236" s="81">
        <v>994.41999999999985</v>
      </c>
      <c r="AZ236" s="81">
        <v>2639.7999999999993</v>
      </c>
      <c r="BA236" s="81">
        <v>19</v>
      </c>
      <c r="BB236" s="81">
        <v>0</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1931</v>
      </c>
      <c r="B237" s="80">
        <v>375</v>
      </c>
      <c r="C237" s="80">
        <v>1</v>
      </c>
      <c r="D237" s="80">
        <v>23</v>
      </c>
      <c r="E237" s="80">
        <v>1990</v>
      </c>
      <c r="F237" s="80" t="s">
        <v>562</v>
      </c>
      <c r="G237" s="80" t="s">
        <v>1932</v>
      </c>
      <c r="H237" s="80" t="s">
        <v>1933</v>
      </c>
      <c r="I237" s="177"/>
      <c r="J237" s="81">
        <v>40.54747425465969</v>
      </c>
      <c r="K237" s="81">
        <v>3.0435976514169378</v>
      </c>
      <c r="L237" s="81">
        <v>0.68059660540419864</v>
      </c>
      <c r="M237" s="81">
        <v>8.4347911733600576</v>
      </c>
      <c r="N237" s="81">
        <v>17.448964676016107</v>
      </c>
      <c r="O237" s="81">
        <v>15.807962912135469</v>
      </c>
      <c r="P237" s="81">
        <v>17.396239770489636</v>
      </c>
      <c r="Q237" s="81">
        <v>1.159725329789923</v>
      </c>
      <c r="R237" s="81">
        <v>0</v>
      </c>
      <c r="S237" s="81">
        <v>1.1480319764628653</v>
      </c>
      <c r="T237" s="82"/>
      <c r="U237" s="81">
        <v>3390669</v>
      </c>
      <c r="V237" s="81">
        <v>817</v>
      </c>
      <c r="W237" s="81">
        <v>9</v>
      </c>
      <c r="X237" s="81">
        <v>2968</v>
      </c>
      <c r="Y237" s="81">
        <v>5032</v>
      </c>
      <c r="Z237" s="81">
        <v>6502</v>
      </c>
      <c r="AA237" s="81">
        <v>4224</v>
      </c>
      <c r="AB237" s="81">
        <v>18830</v>
      </c>
      <c r="AC237" s="81">
        <v>0</v>
      </c>
      <c r="AD237" s="81">
        <v>1.1480319764628653</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1934</v>
      </c>
      <c r="B238" s="80">
        <v>376</v>
      </c>
      <c r="C238" s="80">
        <v>2</v>
      </c>
      <c r="D238" s="80">
        <v>23</v>
      </c>
      <c r="E238" s="80">
        <v>2005</v>
      </c>
      <c r="F238" s="80" t="s">
        <v>565</v>
      </c>
      <c r="G238" s="80" t="s">
        <v>1932</v>
      </c>
      <c r="H238" s="80" t="s">
        <v>1933</v>
      </c>
      <c r="I238" s="177"/>
      <c r="J238" s="81">
        <v>86.744035980422538</v>
      </c>
      <c r="K238" s="81">
        <v>1.7541094092881486</v>
      </c>
      <c r="L238" s="81">
        <v>4.1809348605942471</v>
      </c>
      <c r="M238" s="81">
        <v>13.709680169293884</v>
      </c>
      <c r="N238" s="81">
        <v>25.388644942403022</v>
      </c>
      <c r="O238" s="81">
        <v>25.033297829259656</v>
      </c>
      <c r="P238" s="81">
        <v>18.042844666826785</v>
      </c>
      <c r="Q238" s="81">
        <v>1.1506061005113337</v>
      </c>
      <c r="R238" s="81">
        <v>0</v>
      </c>
      <c r="S238" s="81">
        <v>1.7767934111196766</v>
      </c>
      <c r="T238" s="82"/>
      <c r="U238" s="81">
        <v>7577662</v>
      </c>
      <c r="V238" s="81">
        <v>638</v>
      </c>
      <c r="W238" s="81">
        <v>58</v>
      </c>
      <c r="X238" s="81">
        <v>2558</v>
      </c>
      <c r="Y238" s="81">
        <v>6261</v>
      </c>
      <c r="Z238" s="81">
        <v>11915</v>
      </c>
      <c r="AA238" s="81">
        <v>3588</v>
      </c>
      <c r="AB238" s="81">
        <v>19530</v>
      </c>
      <c r="AC238" s="81">
        <v>0</v>
      </c>
      <c r="AD238" s="81">
        <v>1.7767934111196766</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1935</v>
      </c>
      <c r="B239" s="80">
        <v>377</v>
      </c>
      <c r="C239" s="80">
        <v>3</v>
      </c>
      <c r="D239" s="80">
        <v>23</v>
      </c>
      <c r="E239" s="80">
        <v>2006</v>
      </c>
      <c r="F239" s="80" t="s">
        <v>566</v>
      </c>
      <c r="G239" s="80" t="s">
        <v>1932</v>
      </c>
      <c r="H239" s="80" t="s">
        <v>1933</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1936</v>
      </c>
      <c r="B240" s="80">
        <v>378</v>
      </c>
      <c r="C240" s="80">
        <v>4</v>
      </c>
      <c r="D240" s="80">
        <v>23</v>
      </c>
      <c r="E240" s="80">
        <v>2007</v>
      </c>
      <c r="F240" s="80" t="s">
        <v>567</v>
      </c>
      <c r="G240" s="80" t="s">
        <v>1932</v>
      </c>
      <c r="H240" s="80" t="s">
        <v>1933</v>
      </c>
      <c r="I240" s="177"/>
      <c r="J240" s="81">
        <v>101.99337922619191</v>
      </c>
      <c r="K240" s="81">
        <v>1.5839616722485825</v>
      </c>
      <c r="L240" s="81">
        <v>1.7250532348551919</v>
      </c>
      <c r="M240" s="81">
        <v>14.797605623533984</v>
      </c>
      <c r="N240" s="81">
        <v>27.487050091069495</v>
      </c>
      <c r="O240" s="81">
        <v>24.139471499638098</v>
      </c>
      <c r="P240" s="81">
        <v>17.515299837630099</v>
      </c>
      <c r="Q240" s="81">
        <v>1.1967525034050812</v>
      </c>
      <c r="R240" s="81">
        <v>0</v>
      </c>
      <c r="S240" s="81">
        <v>1.647107820815463</v>
      </c>
      <c r="T240" s="82"/>
      <c r="U240" s="81">
        <v>10945501</v>
      </c>
      <c r="V240" s="81">
        <v>568</v>
      </c>
      <c r="W240" s="81">
        <v>29</v>
      </c>
      <c r="X240" s="81">
        <v>3315</v>
      </c>
      <c r="Y240" s="81">
        <v>6406</v>
      </c>
      <c r="Z240" s="81">
        <v>11944</v>
      </c>
      <c r="AA240" s="81">
        <v>3430</v>
      </c>
      <c r="AB240" s="81">
        <v>19239</v>
      </c>
      <c r="AC240" s="81">
        <v>0</v>
      </c>
      <c r="AD240" s="81">
        <v>1.647107820815463</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1937</v>
      </c>
      <c r="B241" s="80">
        <v>379</v>
      </c>
      <c r="C241" s="80">
        <v>5</v>
      </c>
      <c r="D241" s="80">
        <v>23</v>
      </c>
      <c r="E241" s="80">
        <v>2008</v>
      </c>
      <c r="F241" s="80" t="s">
        <v>84</v>
      </c>
      <c r="G241" s="80" t="s">
        <v>1932</v>
      </c>
      <c r="H241" s="80" t="s">
        <v>1933</v>
      </c>
      <c r="I241" s="177"/>
      <c r="J241" s="81">
        <v>91.172719596641301</v>
      </c>
      <c r="K241" s="81">
        <v>1.1787552324539992</v>
      </c>
      <c r="L241" s="81">
        <v>1.4926909517169895</v>
      </c>
      <c r="M241" s="81">
        <v>15.678979084905485</v>
      </c>
      <c r="N241" s="81">
        <v>28.819037515563256</v>
      </c>
      <c r="O241" s="81">
        <v>23.418573327062735</v>
      </c>
      <c r="P241" s="81">
        <v>16.924062199664174</v>
      </c>
      <c r="Q241" s="81">
        <v>1.1759364142796389</v>
      </c>
      <c r="R241" s="81">
        <v>0</v>
      </c>
      <c r="S241" s="81">
        <v>1.7024959358142138</v>
      </c>
      <c r="T241" s="82"/>
      <c r="U241" s="81">
        <v>10622551</v>
      </c>
      <c r="V241" s="81">
        <v>568</v>
      </c>
      <c r="W241" s="81">
        <v>29</v>
      </c>
      <c r="X241" s="81">
        <v>3315</v>
      </c>
      <c r="Y241" s="81">
        <v>6497</v>
      </c>
      <c r="Z241" s="81">
        <v>11994</v>
      </c>
      <c r="AA241" s="81">
        <v>3318</v>
      </c>
      <c r="AB241" s="81">
        <v>19215</v>
      </c>
      <c r="AC241" s="81">
        <v>0</v>
      </c>
      <c r="AD241" s="81">
        <v>1.7024959358142138</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1938</v>
      </c>
      <c r="B242" s="80">
        <v>380</v>
      </c>
      <c r="C242" s="80">
        <v>6</v>
      </c>
      <c r="D242" s="80">
        <v>23</v>
      </c>
      <c r="E242" s="80">
        <v>2009</v>
      </c>
      <c r="F242" s="80" t="s">
        <v>85</v>
      </c>
      <c r="G242" s="80" t="s">
        <v>1932</v>
      </c>
      <c r="H242" s="80" t="s">
        <v>1933</v>
      </c>
      <c r="I242" s="177"/>
      <c r="J242" s="81">
        <v>84.740603402375626</v>
      </c>
      <c r="K242" s="81">
        <v>0.99291084823217257</v>
      </c>
      <c r="L242" s="81">
        <v>1.0858748428461411</v>
      </c>
      <c r="M242" s="81">
        <v>18.089383328759933</v>
      </c>
      <c r="N242" s="81">
        <v>26.832295461427982</v>
      </c>
      <c r="O242" s="81">
        <v>23.971146442357657</v>
      </c>
      <c r="P242" s="81">
        <v>16.127611027218144</v>
      </c>
      <c r="Q242" s="81">
        <v>1.1141955358748095</v>
      </c>
      <c r="R242" s="81">
        <v>0</v>
      </c>
      <c r="S242" s="81">
        <v>1.5775061519897127</v>
      </c>
      <c r="T242" s="82"/>
      <c r="U242" s="81">
        <v>8575877</v>
      </c>
      <c r="V242" s="81">
        <v>469</v>
      </c>
      <c r="W242" s="81">
        <v>28</v>
      </c>
      <c r="X242" s="81">
        <v>3920</v>
      </c>
      <c r="Y242" s="81">
        <v>6575</v>
      </c>
      <c r="Z242" s="81">
        <v>12118</v>
      </c>
      <c r="AA242" s="81">
        <v>3246</v>
      </c>
      <c r="AB242" s="81">
        <v>19112</v>
      </c>
      <c r="AC242" s="81">
        <v>0</v>
      </c>
      <c r="AD242" s="81">
        <v>1.5775061519897127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47.33</v>
      </c>
      <c r="BJ242" s="81">
        <v>0</v>
      </c>
      <c r="BK242" s="81">
        <v>0</v>
      </c>
      <c r="BL242" s="81">
        <v>0</v>
      </c>
      <c r="BM242" s="82"/>
      <c r="BN242" s="81">
        <v>0</v>
      </c>
      <c r="BO242" s="81">
        <v>0</v>
      </c>
      <c r="BP242" s="81">
        <v>6</v>
      </c>
      <c r="BQ242" s="81">
        <v>0</v>
      </c>
      <c r="BR242" s="81">
        <v>0</v>
      </c>
      <c r="BS242" s="81">
        <v>0</v>
      </c>
      <c r="BT242"/>
      <c r="BU242" s="80"/>
      <c r="BV242" s="80"/>
      <c r="BW242" s="80"/>
      <c r="BX242" s="80"/>
      <c r="BY242" s="80"/>
      <c r="BZ242" s="80"/>
      <c r="CA242" s="80"/>
      <c r="CB242" s="80"/>
      <c r="CC242" s="80"/>
    </row>
    <row r="243" spans="1:81">
      <c r="A243" s="80" t="s">
        <v>1939</v>
      </c>
      <c r="B243" s="80">
        <v>381</v>
      </c>
      <c r="C243" s="80">
        <v>7</v>
      </c>
      <c r="D243" s="80">
        <v>23</v>
      </c>
      <c r="E243" s="80">
        <v>2010</v>
      </c>
      <c r="F243" s="80" t="s">
        <v>86</v>
      </c>
      <c r="G243" s="80" t="s">
        <v>1932</v>
      </c>
      <c r="H243" s="80" t="s">
        <v>1933</v>
      </c>
      <c r="I243" s="177"/>
      <c r="J243" s="81">
        <v>110.51775284840826</v>
      </c>
      <c r="K243" s="81">
        <v>1.0509313585318563</v>
      </c>
      <c r="L243" s="81">
        <v>1.2932178126305107</v>
      </c>
      <c r="M243" s="81">
        <v>18.49533433581157</v>
      </c>
      <c r="N243" s="81">
        <v>30.331148328100671</v>
      </c>
      <c r="O243" s="81">
        <v>23.972505212340344</v>
      </c>
      <c r="P243" s="81">
        <v>16.245141651863523</v>
      </c>
      <c r="Q243" s="81">
        <v>1.1551324201994295</v>
      </c>
      <c r="R243" s="81">
        <v>0</v>
      </c>
      <c r="S243" s="81">
        <v>2.0106264404078713</v>
      </c>
      <c r="T243" s="82"/>
      <c r="U243" s="81">
        <v>10492857</v>
      </c>
      <c r="V243" s="81">
        <v>469</v>
      </c>
      <c r="W243" s="81">
        <v>28</v>
      </c>
      <c r="X243" s="81">
        <v>3920</v>
      </c>
      <c r="Y243" s="81">
        <v>6637</v>
      </c>
      <c r="Z243" s="81">
        <v>12175</v>
      </c>
      <c r="AA243" s="81">
        <v>3188</v>
      </c>
      <c r="AB243" s="81">
        <v>18986</v>
      </c>
      <c r="AC243" s="81">
        <v>0</v>
      </c>
      <c r="AD243" s="81">
        <v>2.0106264404078713</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68.021000000000001</v>
      </c>
      <c r="BJ243" s="81">
        <v>0</v>
      </c>
      <c r="BK243" s="81">
        <v>0</v>
      </c>
      <c r="BL243" s="81">
        <v>0</v>
      </c>
      <c r="BM243" s="82"/>
      <c r="BN243" s="81">
        <v>0</v>
      </c>
      <c r="BO243" s="81">
        <v>0</v>
      </c>
      <c r="BP243" s="81">
        <v>7</v>
      </c>
      <c r="BQ243" s="81">
        <v>0</v>
      </c>
      <c r="BR243" s="81">
        <v>0</v>
      </c>
      <c r="BS243" s="81">
        <v>0</v>
      </c>
      <c r="BT243"/>
      <c r="BU243" s="80">
        <v>68.021000000000001</v>
      </c>
      <c r="BV243" s="80">
        <v>0</v>
      </c>
      <c r="BW243" s="80">
        <v>0</v>
      </c>
      <c r="BX243" s="80">
        <v>0</v>
      </c>
      <c r="BY243" s="80">
        <v>0</v>
      </c>
      <c r="BZ243" s="80">
        <v>0</v>
      </c>
      <c r="CA243" s="80">
        <v>0</v>
      </c>
      <c r="CB243" s="80">
        <v>0</v>
      </c>
      <c r="CC243" s="80">
        <v>0</v>
      </c>
    </row>
    <row r="244" spans="1:81">
      <c r="A244" s="80" t="s">
        <v>1940</v>
      </c>
      <c r="B244" s="80">
        <v>382</v>
      </c>
      <c r="C244" s="80">
        <v>8</v>
      </c>
      <c r="D244" s="80">
        <v>23</v>
      </c>
      <c r="E244" s="80">
        <v>2011</v>
      </c>
      <c r="F244" s="80" t="s">
        <v>87</v>
      </c>
      <c r="G244" s="80" t="s">
        <v>1932</v>
      </c>
      <c r="H244" s="80" t="s">
        <v>1933</v>
      </c>
      <c r="I244" s="177"/>
      <c r="J244" s="81">
        <v>96.976795903492018</v>
      </c>
      <c r="K244" s="81">
        <v>1.3700111622873707</v>
      </c>
      <c r="L244" s="81">
        <v>1.0900344064146774</v>
      </c>
      <c r="M244" s="81">
        <v>21.172170655360691</v>
      </c>
      <c r="N244" s="81">
        <v>30.297089918011785</v>
      </c>
      <c r="O244" s="81">
        <v>23.730647017851062</v>
      </c>
      <c r="P244" s="81">
        <v>15.661867935204613</v>
      </c>
      <c r="Q244" s="81">
        <v>1.3270017729155976</v>
      </c>
      <c r="R244" s="81">
        <v>0</v>
      </c>
      <c r="S244" s="81">
        <v>2.3919691151169071</v>
      </c>
      <c r="T244" s="82"/>
      <c r="U244" s="81">
        <v>9152764</v>
      </c>
      <c r="V244" s="81">
        <v>469</v>
      </c>
      <c r="W244" s="81">
        <v>28</v>
      </c>
      <c r="X244" s="81">
        <v>3920</v>
      </c>
      <c r="Y244" s="81">
        <v>6704</v>
      </c>
      <c r="Z244" s="81">
        <v>12314</v>
      </c>
      <c r="AA244" s="81">
        <v>3165</v>
      </c>
      <c r="AB244" s="81">
        <v>18909</v>
      </c>
      <c r="AC244" s="81">
        <v>0</v>
      </c>
      <c r="AD244" s="81">
        <v>2.3919691151169071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74.686999999999998</v>
      </c>
      <c r="BJ244" s="81">
        <v>0</v>
      </c>
      <c r="BK244" s="81">
        <v>0</v>
      </c>
      <c r="BL244" s="81">
        <v>0</v>
      </c>
      <c r="BM244" s="82"/>
      <c r="BN244" s="81">
        <v>0</v>
      </c>
      <c r="BO244" s="81">
        <v>0</v>
      </c>
      <c r="BP244" s="81">
        <v>7</v>
      </c>
      <c r="BQ244" s="81">
        <v>0</v>
      </c>
      <c r="BR244" s="81">
        <v>0</v>
      </c>
      <c r="BS244" s="81">
        <v>0</v>
      </c>
      <c r="BT244"/>
      <c r="BU244" s="80">
        <v>74.686999999999998</v>
      </c>
      <c r="BV244" s="80">
        <v>0</v>
      </c>
      <c r="BW244" s="80">
        <v>0</v>
      </c>
      <c r="BX244" s="80">
        <v>0</v>
      </c>
      <c r="BY244" s="80">
        <v>0</v>
      </c>
      <c r="BZ244" s="80">
        <v>0</v>
      </c>
      <c r="CA244" s="80">
        <v>0</v>
      </c>
      <c r="CB244" s="80">
        <v>0</v>
      </c>
      <c r="CC244" s="80">
        <v>0</v>
      </c>
    </row>
    <row r="245" spans="1:81">
      <c r="A245" s="80" t="s">
        <v>1941</v>
      </c>
      <c r="B245" s="80">
        <v>383</v>
      </c>
      <c r="C245" s="80">
        <v>9</v>
      </c>
      <c r="D245" s="80">
        <v>23</v>
      </c>
      <c r="E245" s="80">
        <v>2012</v>
      </c>
      <c r="F245" s="80" t="s">
        <v>88</v>
      </c>
      <c r="G245" s="80" t="s">
        <v>1932</v>
      </c>
      <c r="H245" s="80" t="s">
        <v>1933</v>
      </c>
      <c r="I245" s="177"/>
      <c r="J245" s="81">
        <v>108.36257042085289</v>
      </c>
      <c r="K245" s="81">
        <v>1.2365770879308866</v>
      </c>
      <c r="L245" s="81">
        <v>1.0590535578728881</v>
      </c>
      <c r="M245" s="81">
        <v>20.579773302789988</v>
      </c>
      <c r="N245" s="81">
        <v>30.813485438625058</v>
      </c>
      <c r="O245" s="81">
        <v>23.66627159615394</v>
      </c>
      <c r="P245" s="81">
        <v>15.432474897625898</v>
      </c>
      <c r="Q245" s="81">
        <v>1.458148826883892</v>
      </c>
      <c r="R245" s="81">
        <v>0</v>
      </c>
      <c r="S245" s="81">
        <v>2.3707583903645713</v>
      </c>
      <c r="T245" s="82"/>
      <c r="U245" s="81">
        <v>11058894</v>
      </c>
      <c r="V245" s="81">
        <v>469</v>
      </c>
      <c r="W245" s="81">
        <v>28</v>
      </c>
      <c r="X245" s="81">
        <v>3920</v>
      </c>
      <c r="Y245" s="81">
        <v>7091</v>
      </c>
      <c r="Z245" s="81">
        <v>12378</v>
      </c>
      <c r="AA245" s="81">
        <v>3101</v>
      </c>
      <c r="AB245" s="81">
        <v>19124</v>
      </c>
      <c r="AC245" s="81">
        <v>0</v>
      </c>
      <c r="AD245" s="81">
        <v>2.3707583903645713</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77.760999999999996</v>
      </c>
      <c r="BJ245" s="81">
        <v>0</v>
      </c>
      <c r="BK245" s="81">
        <v>0</v>
      </c>
      <c r="BL245" s="81">
        <v>0</v>
      </c>
      <c r="BM245" s="82"/>
      <c r="BN245" s="81">
        <v>0</v>
      </c>
      <c r="BO245" s="81">
        <v>0</v>
      </c>
      <c r="BP245" s="81">
        <v>7</v>
      </c>
      <c r="BQ245" s="81">
        <v>0</v>
      </c>
      <c r="BR245" s="81">
        <v>0</v>
      </c>
      <c r="BS245" s="81">
        <v>0</v>
      </c>
      <c r="BT245"/>
      <c r="BU245" s="80">
        <v>77.760999999999996</v>
      </c>
      <c r="BV245" s="80">
        <v>0</v>
      </c>
      <c r="BW245" s="80">
        <v>0</v>
      </c>
      <c r="BX245" s="80">
        <v>0</v>
      </c>
      <c r="BY245" s="80">
        <v>0</v>
      </c>
      <c r="BZ245" s="80">
        <v>0</v>
      </c>
      <c r="CA245" s="80">
        <v>0</v>
      </c>
      <c r="CB245" s="80">
        <v>0</v>
      </c>
      <c r="CC245" s="80">
        <v>0</v>
      </c>
    </row>
    <row r="246" spans="1:81">
      <c r="A246" s="80" t="s">
        <v>1942</v>
      </c>
      <c r="B246" s="80">
        <v>384</v>
      </c>
      <c r="C246" s="80">
        <v>10</v>
      </c>
      <c r="D246" s="80">
        <v>23</v>
      </c>
      <c r="E246" s="80">
        <v>2013</v>
      </c>
      <c r="F246" s="80" t="s">
        <v>89</v>
      </c>
      <c r="G246" s="80" t="s">
        <v>1932</v>
      </c>
      <c r="H246" s="80" t="s">
        <v>1933</v>
      </c>
      <c r="I246" s="177"/>
      <c r="J246" s="81">
        <v>125.36412462078509</v>
      </c>
      <c r="K246" s="81">
        <v>0.99833436969320311</v>
      </c>
      <c r="L246" s="81">
        <v>1.0267244149143659</v>
      </c>
      <c r="M246" s="81">
        <v>20.978828726751985</v>
      </c>
      <c r="N246" s="81">
        <v>28.607764274095537</v>
      </c>
      <c r="O246" s="81">
        <v>22.766422415806595</v>
      </c>
      <c r="P246" s="81">
        <v>15.160928799613123</v>
      </c>
      <c r="Q246" s="81">
        <v>1.4698454532014418</v>
      </c>
      <c r="R246" s="81">
        <v>0</v>
      </c>
      <c r="S246" s="81">
        <v>2.7785793446941081</v>
      </c>
      <c r="T246" s="82"/>
      <c r="U246" s="81">
        <v>11231495</v>
      </c>
      <c r="V246" s="81">
        <v>469</v>
      </c>
      <c r="W246" s="81">
        <v>28</v>
      </c>
      <c r="X246" s="81">
        <v>3920</v>
      </c>
      <c r="Y246" s="81">
        <v>7032</v>
      </c>
      <c r="Z246" s="81">
        <v>12439</v>
      </c>
      <c r="AA246" s="81">
        <v>3035</v>
      </c>
      <c r="AB246" s="81">
        <v>19001</v>
      </c>
      <c r="AC246" s="81">
        <v>0</v>
      </c>
      <c r="AD246" s="81">
        <v>2.7785793446941081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77.652000000000001</v>
      </c>
      <c r="BJ246" s="81">
        <v>0</v>
      </c>
      <c r="BK246" s="81">
        <v>0</v>
      </c>
      <c r="BL246" s="81">
        <v>0</v>
      </c>
      <c r="BM246" s="82"/>
      <c r="BN246" s="81">
        <v>0</v>
      </c>
      <c r="BO246" s="81">
        <v>0</v>
      </c>
      <c r="BP246" s="81">
        <v>8</v>
      </c>
      <c r="BQ246" s="81">
        <v>0</v>
      </c>
      <c r="BR246" s="81">
        <v>0</v>
      </c>
      <c r="BS246" s="81">
        <v>0</v>
      </c>
      <c r="BT246"/>
      <c r="BU246" s="80">
        <v>77.652000000000001</v>
      </c>
      <c r="BV246" s="80">
        <v>0</v>
      </c>
      <c r="BW246" s="80">
        <v>0</v>
      </c>
      <c r="BX246" s="80">
        <v>0</v>
      </c>
      <c r="BY246" s="80">
        <v>0</v>
      </c>
      <c r="BZ246" s="80">
        <v>0</v>
      </c>
      <c r="CA246" s="80">
        <v>0</v>
      </c>
      <c r="CB246" s="80">
        <v>0</v>
      </c>
      <c r="CC246" s="80">
        <v>0</v>
      </c>
    </row>
    <row r="247" spans="1:81">
      <c r="A247" s="80" t="s">
        <v>1943</v>
      </c>
      <c r="B247" s="80">
        <v>385</v>
      </c>
      <c r="C247" s="80">
        <v>11</v>
      </c>
      <c r="D247" s="80">
        <v>23</v>
      </c>
      <c r="E247" s="80">
        <v>2014</v>
      </c>
      <c r="F247" s="80" t="s">
        <v>90</v>
      </c>
      <c r="G247" s="80" t="s">
        <v>1932</v>
      </c>
      <c r="H247" s="80" t="s">
        <v>1933</v>
      </c>
      <c r="I247" s="177"/>
      <c r="J247" s="81">
        <v>110.7196008818399</v>
      </c>
      <c r="K247" s="81">
        <v>1.0885298432918364</v>
      </c>
      <c r="L247" s="81">
        <v>0.14548483059096878</v>
      </c>
      <c r="M247" s="81">
        <v>20.28272755885429</v>
      </c>
      <c r="N247" s="81">
        <v>28.374411987869173</v>
      </c>
      <c r="O247" s="81">
        <v>21.689184722135799</v>
      </c>
      <c r="P247" s="81">
        <v>14.933480031951023</v>
      </c>
      <c r="Q247" s="81">
        <v>1.4027541409699413</v>
      </c>
      <c r="R247" s="81">
        <v>0</v>
      </c>
      <c r="S247" s="81">
        <v>2.7172787528126454</v>
      </c>
      <c r="T247" s="82"/>
      <c r="U247" s="81">
        <v>12026362</v>
      </c>
      <c r="V247" s="81">
        <v>439</v>
      </c>
      <c r="W247" s="81">
        <v>5</v>
      </c>
      <c r="X247" s="81">
        <v>4056</v>
      </c>
      <c r="Y247" s="81">
        <v>7069</v>
      </c>
      <c r="Z247" s="81">
        <v>12481</v>
      </c>
      <c r="AA247" s="81">
        <v>2974</v>
      </c>
      <c r="AB247" s="81">
        <v>18900</v>
      </c>
      <c r="AC247" s="81">
        <v>0</v>
      </c>
      <c r="AD247" s="81">
        <v>2.7172787528126454</v>
      </c>
      <c r="AE247" s="82"/>
      <c r="AF247" s="81">
        <v>121113349.3192659</v>
      </c>
      <c r="AG247" s="81">
        <v>889333.03832710325</v>
      </c>
      <c r="AH247" s="81">
        <v>35165.953039096843</v>
      </c>
      <c r="AI247" s="81">
        <v>26541003.782029789</v>
      </c>
      <c r="AJ247" s="81">
        <v>38933382.125717551</v>
      </c>
      <c r="AK247" s="81">
        <v>0</v>
      </c>
      <c r="AL247" s="81">
        <v>0</v>
      </c>
      <c r="AM247" s="81">
        <v>2594687.5732371132</v>
      </c>
      <c r="AN247" s="81">
        <v>0</v>
      </c>
      <c r="AO247" s="81">
        <v>0</v>
      </c>
      <c r="AP247" s="82"/>
      <c r="AQ247" s="81">
        <v>517</v>
      </c>
      <c r="AR247" s="81">
        <v>111</v>
      </c>
      <c r="AS247" s="81">
        <v>0</v>
      </c>
      <c r="AT247" s="81">
        <v>0</v>
      </c>
      <c r="AU247" s="81">
        <v>0</v>
      </c>
      <c r="AV247" s="81">
        <v>0</v>
      </c>
      <c r="AW247" s="81" t="s">
        <v>564</v>
      </c>
      <c r="AX247" s="82"/>
      <c r="AY247" s="81">
        <v>2178.9</v>
      </c>
      <c r="AZ247" s="81">
        <v>3356.9</v>
      </c>
      <c r="BA247" s="81">
        <v>0</v>
      </c>
      <c r="BB247" s="81">
        <v>0</v>
      </c>
      <c r="BC247" s="81">
        <v>0</v>
      </c>
      <c r="BD247" s="81">
        <v>0</v>
      </c>
      <c r="BE247" s="81" t="s">
        <v>564</v>
      </c>
      <c r="BF247" s="82"/>
      <c r="BG247" s="81">
        <v>0</v>
      </c>
      <c r="BH247" s="81">
        <v>0</v>
      </c>
      <c r="BI247" s="81">
        <v>81.263000000000005</v>
      </c>
      <c r="BJ247" s="81">
        <v>0</v>
      </c>
      <c r="BK247" s="81">
        <v>0</v>
      </c>
      <c r="BL247" s="81">
        <v>0</v>
      </c>
      <c r="BM247" s="82"/>
      <c r="BN247" s="81">
        <v>0</v>
      </c>
      <c r="BO247" s="81">
        <v>0</v>
      </c>
      <c r="BP247" s="81">
        <v>8</v>
      </c>
      <c r="BQ247" s="81">
        <v>0</v>
      </c>
      <c r="BR247" s="81">
        <v>0</v>
      </c>
      <c r="BS247" s="81">
        <v>0</v>
      </c>
      <c r="BT247"/>
      <c r="BU247" s="80">
        <v>81.263000000000005</v>
      </c>
      <c r="BV247" s="80">
        <v>0</v>
      </c>
      <c r="BW247" s="80">
        <v>0</v>
      </c>
      <c r="BX247" s="80">
        <v>0</v>
      </c>
      <c r="BY247" s="80">
        <v>0</v>
      </c>
      <c r="BZ247" s="80">
        <v>0</v>
      </c>
      <c r="CA247" s="80">
        <v>0</v>
      </c>
      <c r="CB247" s="80">
        <v>0</v>
      </c>
      <c r="CC247" s="80">
        <v>0</v>
      </c>
    </row>
    <row r="248" spans="1:81">
      <c r="A248" s="80" t="s">
        <v>1944</v>
      </c>
      <c r="B248" s="80">
        <v>386</v>
      </c>
      <c r="C248" s="80">
        <v>12</v>
      </c>
      <c r="D248" s="80">
        <v>23</v>
      </c>
      <c r="E248" s="80">
        <v>2015</v>
      </c>
      <c r="F248" s="80" t="s">
        <v>91</v>
      </c>
      <c r="G248" s="80" t="s">
        <v>1932</v>
      </c>
      <c r="H248" s="80" t="s">
        <v>1933</v>
      </c>
      <c r="I248" s="177"/>
      <c r="J248" s="81">
        <v>116.19613641786374</v>
      </c>
      <c r="K248" s="81">
        <v>1.0720174253456745</v>
      </c>
      <c r="L248" s="81">
        <v>0.12981948978631858</v>
      </c>
      <c r="M248" s="81">
        <v>26.457267241250122</v>
      </c>
      <c r="N248" s="81">
        <v>27.214001444692823</v>
      </c>
      <c r="O248" s="81">
        <v>21.389264363301727</v>
      </c>
      <c r="P248" s="81">
        <v>14.633661600144102</v>
      </c>
      <c r="Q248" s="81">
        <v>1.3634905620393625</v>
      </c>
      <c r="R248" s="81">
        <v>0</v>
      </c>
      <c r="S248" s="81">
        <v>2.2271445973807067</v>
      </c>
      <c r="T248" s="82"/>
      <c r="U248" s="81">
        <v>13652877</v>
      </c>
      <c r="V248" s="81">
        <v>439</v>
      </c>
      <c r="W248" s="81">
        <v>5</v>
      </c>
      <c r="X248" s="81">
        <v>4056</v>
      </c>
      <c r="Y248" s="81">
        <v>7133</v>
      </c>
      <c r="Z248" s="81">
        <v>12427</v>
      </c>
      <c r="AA248" s="81">
        <v>2912</v>
      </c>
      <c r="AB248" s="81">
        <v>18766</v>
      </c>
      <c r="AC248" s="81">
        <v>0</v>
      </c>
      <c r="AD248" s="81">
        <v>2.2271445973807067</v>
      </c>
      <c r="AE248" s="82"/>
      <c r="AF248" s="81">
        <v>130851872.11606851</v>
      </c>
      <c r="AG248" s="81">
        <v>823101.81636521616</v>
      </c>
      <c r="AH248" s="81">
        <v>26988.626637214849</v>
      </c>
      <c r="AI248" s="81">
        <v>26096956.231332406</v>
      </c>
      <c r="AJ248" s="81">
        <v>39910291.916192047</v>
      </c>
      <c r="AK248" s="81">
        <v>0</v>
      </c>
      <c r="AL248" s="81">
        <v>0</v>
      </c>
      <c r="AM248" s="81">
        <v>2571801.5795907308</v>
      </c>
      <c r="AN248" s="81">
        <v>0</v>
      </c>
      <c r="AO248" s="81">
        <v>0</v>
      </c>
      <c r="AP248" s="82"/>
      <c r="AQ248" s="81">
        <v>560</v>
      </c>
      <c r="AR248" s="81">
        <v>154</v>
      </c>
      <c r="AS248" s="81">
        <v>0</v>
      </c>
      <c r="AT248" s="81">
        <v>0</v>
      </c>
      <c r="AU248" s="81">
        <v>0</v>
      </c>
      <c r="AV248" s="81">
        <v>0</v>
      </c>
      <c r="AW248" s="81" t="s">
        <v>564</v>
      </c>
      <c r="AX248" s="82"/>
      <c r="AY248" s="81">
        <v>2393.6</v>
      </c>
      <c r="AZ248" s="81">
        <v>6130.1</v>
      </c>
      <c r="BA248" s="81">
        <v>0</v>
      </c>
      <c r="BB248" s="81">
        <v>0</v>
      </c>
      <c r="BC248" s="81">
        <v>0</v>
      </c>
      <c r="BD248" s="81">
        <v>0</v>
      </c>
      <c r="BE248" s="81" t="s">
        <v>564</v>
      </c>
      <c r="BF248" s="82"/>
      <c r="BG248" s="81">
        <v>0</v>
      </c>
      <c r="BH248" s="81">
        <v>0</v>
      </c>
      <c r="BI248" s="81">
        <v>77.051000000000002</v>
      </c>
      <c r="BJ248" s="81">
        <v>0</v>
      </c>
      <c r="BK248" s="81">
        <v>0</v>
      </c>
      <c r="BL248" s="81">
        <v>0</v>
      </c>
      <c r="BM248" s="82"/>
      <c r="BN248" s="81">
        <v>0</v>
      </c>
      <c r="BO248" s="81">
        <v>0</v>
      </c>
      <c r="BP248" s="81">
        <v>8</v>
      </c>
      <c r="BQ248" s="81">
        <v>0</v>
      </c>
      <c r="BR248" s="81">
        <v>0</v>
      </c>
      <c r="BS248" s="81">
        <v>0</v>
      </c>
      <c r="BT248"/>
      <c r="BU248" s="80">
        <v>77.051000000000002</v>
      </c>
      <c r="BV248" s="80">
        <v>0</v>
      </c>
      <c r="BW248" s="80">
        <v>0</v>
      </c>
      <c r="BX248" s="80">
        <v>0</v>
      </c>
      <c r="BY248" s="80">
        <v>0</v>
      </c>
      <c r="BZ248" s="80">
        <v>0</v>
      </c>
      <c r="CA248" s="80">
        <v>0</v>
      </c>
      <c r="CB248" s="80">
        <v>0</v>
      </c>
      <c r="CC248" s="80">
        <v>0</v>
      </c>
    </row>
    <row r="249" spans="1:81">
      <c r="A249" s="80" t="s">
        <v>1945</v>
      </c>
      <c r="B249" s="80">
        <v>387</v>
      </c>
      <c r="C249" s="80">
        <v>13</v>
      </c>
      <c r="D249" s="80">
        <v>23</v>
      </c>
      <c r="E249" s="80">
        <v>2016</v>
      </c>
      <c r="F249" s="80" t="s">
        <v>92</v>
      </c>
      <c r="G249" s="80" t="s">
        <v>1932</v>
      </c>
      <c r="H249" s="80" t="s">
        <v>1933</v>
      </c>
      <c r="I249" s="177"/>
      <c r="J249" s="81">
        <v>119.96205096932985</v>
      </c>
      <c r="K249" s="81">
        <v>1.0657810455840677</v>
      </c>
      <c r="L249" s="81">
        <v>0.12339753508688189</v>
      </c>
      <c r="M249" s="81">
        <v>17.604950312701156</v>
      </c>
      <c r="N249" s="81">
        <v>26.972627921802768</v>
      </c>
      <c r="O249" s="81">
        <v>21.139726720001178</v>
      </c>
      <c r="P249" s="81">
        <v>14.13888082811669</v>
      </c>
      <c r="Q249" s="81">
        <v>1.3157334148141295</v>
      </c>
      <c r="R249" s="81">
        <v>0</v>
      </c>
      <c r="S249" s="81">
        <v>2.2719748668308055</v>
      </c>
      <c r="T249" s="82"/>
      <c r="U249" s="81">
        <v>13870268</v>
      </c>
      <c r="V249" s="81">
        <v>439</v>
      </c>
      <c r="W249" s="81">
        <v>5</v>
      </c>
      <c r="X249" s="81">
        <v>4056</v>
      </c>
      <c r="Y249" s="81">
        <v>7202</v>
      </c>
      <c r="Z249" s="81">
        <v>12433</v>
      </c>
      <c r="AA249" s="81">
        <v>2910</v>
      </c>
      <c r="AB249" s="81">
        <v>18628</v>
      </c>
      <c r="AC249" s="81">
        <v>0</v>
      </c>
      <c r="AD249" s="81">
        <v>2.271974866830806</v>
      </c>
      <c r="AE249" s="82"/>
      <c r="AF249" s="81">
        <v>138399147.4306815</v>
      </c>
      <c r="AG249" s="81">
        <v>788820.65266791231</v>
      </c>
      <c r="AH249" s="81">
        <v>19694.49559071425</v>
      </c>
      <c r="AI249" s="81">
        <v>25931100.306986138</v>
      </c>
      <c r="AJ249" s="81">
        <v>40282690.611837961</v>
      </c>
      <c r="AK249" s="81">
        <v>0</v>
      </c>
      <c r="AL249" s="81">
        <v>0</v>
      </c>
      <c r="AM249" s="81">
        <v>2554872.602945548</v>
      </c>
      <c r="AN249" s="81">
        <v>0</v>
      </c>
      <c r="AO249" s="81">
        <v>0</v>
      </c>
      <c r="AP249" s="82"/>
      <c r="AQ249" s="81">
        <v>622</v>
      </c>
      <c r="AR249" s="81">
        <v>183</v>
      </c>
      <c r="AS249" s="81">
        <v>0</v>
      </c>
      <c r="AT249" s="81">
        <v>0</v>
      </c>
      <c r="AU249" s="81">
        <v>0</v>
      </c>
      <c r="AV249" s="81">
        <v>0</v>
      </c>
      <c r="AW249" s="81" t="s">
        <v>564</v>
      </c>
      <c r="AX249" s="82"/>
      <c r="AY249" s="81">
        <v>2706.5</v>
      </c>
      <c r="AZ249" s="81">
        <v>8284.5</v>
      </c>
      <c r="BA249" s="81">
        <v>0</v>
      </c>
      <c r="BB249" s="81">
        <v>0</v>
      </c>
      <c r="BC249" s="81">
        <v>0</v>
      </c>
      <c r="BD249" s="81">
        <v>0</v>
      </c>
      <c r="BE249" s="81" t="s">
        <v>564</v>
      </c>
      <c r="BF249" s="82"/>
      <c r="BG249" s="81">
        <v>0</v>
      </c>
      <c r="BH249" s="81">
        <v>0</v>
      </c>
      <c r="BI249" s="81">
        <v>76.087999999999994</v>
      </c>
      <c r="BJ249" s="81">
        <v>0</v>
      </c>
      <c r="BK249" s="81">
        <v>0</v>
      </c>
      <c r="BL249" s="81">
        <v>0</v>
      </c>
      <c r="BM249" s="82"/>
      <c r="BN249" s="81">
        <v>0</v>
      </c>
      <c r="BO249" s="81">
        <v>0</v>
      </c>
      <c r="BP249" s="81">
        <v>9</v>
      </c>
      <c r="BQ249" s="81">
        <v>0</v>
      </c>
      <c r="BR249" s="81">
        <v>0</v>
      </c>
      <c r="BS249" s="81">
        <v>0</v>
      </c>
      <c r="BT249"/>
      <c r="BU249" s="80">
        <v>76.087999999999994</v>
      </c>
      <c r="BV249" s="80">
        <v>0</v>
      </c>
      <c r="BW249" s="80">
        <v>0</v>
      </c>
      <c r="BX249" s="80">
        <v>0</v>
      </c>
      <c r="BY249" s="80">
        <v>0</v>
      </c>
      <c r="BZ249" s="80">
        <v>0</v>
      </c>
      <c r="CA249" s="80">
        <v>0</v>
      </c>
      <c r="CB249" s="80">
        <v>0</v>
      </c>
      <c r="CC249" s="80">
        <v>0</v>
      </c>
    </row>
    <row r="250" spans="1:81">
      <c r="A250" s="80" t="s">
        <v>1946</v>
      </c>
      <c r="B250" s="80">
        <v>388</v>
      </c>
      <c r="C250" s="80">
        <v>14</v>
      </c>
      <c r="D250" s="80">
        <v>23</v>
      </c>
      <c r="E250" s="80">
        <v>2017</v>
      </c>
      <c r="F250" s="80" t="s">
        <v>71</v>
      </c>
      <c r="G250" s="80" t="s">
        <v>1932</v>
      </c>
      <c r="H250" s="80" t="s">
        <v>1933</v>
      </c>
      <c r="I250" s="177"/>
      <c r="J250" s="81">
        <v>108.91765677691919</v>
      </c>
      <c r="K250" s="81">
        <v>1.0609446863642864</v>
      </c>
      <c r="L250" s="81">
        <v>0.13246991329585434</v>
      </c>
      <c r="M250" s="81">
        <v>15.588983822082906</v>
      </c>
      <c r="N250" s="81">
        <v>26.269343843974482</v>
      </c>
      <c r="O250" s="81">
        <v>20.794776750484015</v>
      </c>
      <c r="P250" s="81">
        <v>13.841714489261857</v>
      </c>
      <c r="Q250" s="81">
        <v>1.2600105547498159</v>
      </c>
      <c r="R250" s="81">
        <v>0</v>
      </c>
      <c r="S250" s="81">
        <v>2.00683846283059</v>
      </c>
      <c r="T250" s="82"/>
      <c r="U250" s="81">
        <v>12811242</v>
      </c>
      <c r="V250" s="81">
        <v>439</v>
      </c>
      <c r="W250" s="81">
        <v>5</v>
      </c>
      <c r="X250" s="81">
        <v>4056</v>
      </c>
      <c r="Y250" s="81">
        <v>7259</v>
      </c>
      <c r="Z250" s="81">
        <v>12433</v>
      </c>
      <c r="AA250" s="81">
        <v>2867</v>
      </c>
      <c r="AB250" s="81">
        <v>18448</v>
      </c>
      <c r="AC250" s="81">
        <v>0</v>
      </c>
      <c r="AD250" s="81">
        <v>2.00683846283059</v>
      </c>
      <c r="AE250" s="82"/>
      <c r="AF250" s="81">
        <v>127356213.06093781</v>
      </c>
      <c r="AG250" s="81">
        <v>793906.39365084085</v>
      </c>
      <c r="AH250" s="81">
        <v>27139.685691752489</v>
      </c>
      <c r="AI250" s="81">
        <v>24484721.323801398</v>
      </c>
      <c r="AJ250" s="81">
        <v>37361867.846335769</v>
      </c>
      <c r="AK250" s="81">
        <v>0</v>
      </c>
      <c r="AL250" s="81">
        <v>0</v>
      </c>
      <c r="AM250" s="81">
        <v>2534144.2423723158</v>
      </c>
      <c r="AN250" s="81">
        <v>0</v>
      </c>
      <c r="AO250" s="81">
        <v>0</v>
      </c>
      <c r="AP250" s="82"/>
      <c r="AQ250" s="81">
        <v>653</v>
      </c>
      <c r="AR250" s="81">
        <v>197</v>
      </c>
      <c r="AS250" s="81">
        <v>0</v>
      </c>
      <c r="AT250" s="81">
        <v>0</v>
      </c>
      <c r="AU250" s="81">
        <v>0</v>
      </c>
      <c r="AV250" s="81">
        <v>0</v>
      </c>
      <c r="AW250" s="81" t="s">
        <v>564</v>
      </c>
      <c r="AX250" s="82"/>
      <c r="AY250" s="81">
        <v>2869.4</v>
      </c>
      <c r="AZ250" s="81">
        <v>8917</v>
      </c>
      <c r="BA250" s="81">
        <v>0</v>
      </c>
      <c r="BB250" s="81">
        <v>0</v>
      </c>
      <c r="BC250" s="81">
        <v>0</v>
      </c>
      <c r="BD250" s="81">
        <v>0</v>
      </c>
      <c r="BE250" s="81" t="s">
        <v>564</v>
      </c>
      <c r="BF250" s="82"/>
      <c r="BG250" s="81">
        <v>0</v>
      </c>
      <c r="BH250" s="81">
        <v>0</v>
      </c>
      <c r="BI250" s="81">
        <v>69.691000000000003</v>
      </c>
      <c r="BJ250" s="81">
        <v>0</v>
      </c>
      <c r="BK250" s="81">
        <v>0</v>
      </c>
      <c r="BL250" s="81">
        <v>0</v>
      </c>
      <c r="BM250" s="82"/>
      <c r="BN250" s="81">
        <v>0</v>
      </c>
      <c r="BO250" s="81">
        <v>0</v>
      </c>
      <c r="BP250" s="81">
        <v>8</v>
      </c>
      <c r="BQ250" s="81">
        <v>0</v>
      </c>
      <c r="BR250" s="81">
        <v>0</v>
      </c>
      <c r="BS250" s="81">
        <v>0</v>
      </c>
      <c r="BT250"/>
      <c r="BU250" s="80">
        <v>69.691000000000003</v>
      </c>
      <c r="BV250" s="80">
        <v>0</v>
      </c>
      <c r="BW250" s="80">
        <v>0</v>
      </c>
      <c r="BX250" s="80">
        <v>0</v>
      </c>
      <c r="BY250" s="80">
        <v>0</v>
      </c>
      <c r="BZ250" s="80">
        <v>0</v>
      </c>
      <c r="CA250" s="80">
        <v>0</v>
      </c>
      <c r="CB250" s="80">
        <v>0</v>
      </c>
      <c r="CC250" s="80">
        <v>0</v>
      </c>
    </row>
    <row r="251" spans="1:81">
      <c r="A251" s="80" t="s">
        <v>1947</v>
      </c>
      <c r="B251" s="80">
        <v>389</v>
      </c>
      <c r="C251" s="80">
        <v>15</v>
      </c>
      <c r="D251" s="80">
        <v>23</v>
      </c>
      <c r="E251" s="80">
        <v>2018</v>
      </c>
      <c r="F251" s="80" t="s">
        <v>93</v>
      </c>
      <c r="G251" s="80" t="s">
        <v>1932</v>
      </c>
      <c r="H251" s="80" t="s">
        <v>1933</v>
      </c>
      <c r="I251" s="177"/>
      <c r="J251" s="81">
        <v>110.34992598729649</v>
      </c>
      <c r="K251" s="81">
        <v>0.99940391978165566</v>
      </c>
      <c r="L251" s="81">
        <v>0.11735614600067766</v>
      </c>
      <c r="M251" s="81">
        <v>16.118690165021757</v>
      </c>
      <c r="N251" s="81">
        <v>23.87501995721539</v>
      </c>
      <c r="O251" s="81">
        <v>20.404088278767048</v>
      </c>
      <c r="P251" s="81">
        <v>13.957264691734663</v>
      </c>
      <c r="Q251" s="81">
        <v>1.1643459807933259</v>
      </c>
      <c r="R251" s="81">
        <v>0</v>
      </c>
      <c r="S251" s="81">
        <v>2.0147790157269347</v>
      </c>
      <c r="T251" s="82"/>
      <c r="U251" s="81">
        <v>13842165</v>
      </c>
      <c r="V251" s="81">
        <v>439</v>
      </c>
      <c r="W251" s="81">
        <v>5</v>
      </c>
      <c r="X251" s="81">
        <v>4056</v>
      </c>
      <c r="Y251" s="81">
        <v>7349</v>
      </c>
      <c r="Z251" s="81">
        <v>12433</v>
      </c>
      <c r="AA251" s="81">
        <v>2920</v>
      </c>
      <c r="AB251" s="81">
        <v>18371</v>
      </c>
      <c r="AC251" s="81">
        <v>0</v>
      </c>
      <c r="AD251" s="81">
        <v>2.0147790157269352</v>
      </c>
      <c r="AE251" s="82"/>
      <c r="AF251" s="81">
        <v>131041901.42926361</v>
      </c>
      <c r="AG251" s="81">
        <v>708412.02128808957</v>
      </c>
      <c r="AH251" s="81">
        <v>25573.604686376671</v>
      </c>
      <c r="AI251" s="81">
        <v>24935788.87956759</v>
      </c>
      <c r="AJ251" s="81">
        <v>34858884.191843249</v>
      </c>
      <c r="AK251" s="81">
        <v>0</v>
      </c>
      <c r="AL251" s="81">
        <v>0</v>
      </c>
      <c r="AM251" s="81">
        <v>2528788.5548837008</v>
      </c>
      <c r="AN251" s="81">
        <v>0</v>
      </c>
      <c r="AO251" s="81">
        <v>0</v>
      </c>
      <c r="AP251" s="82"/>
      <c r="AQ251" s="81">
        <v>704</v>
      </c>
      <c r="AR251" s="81">
        <v>228</v>
      </c>
      <c r="AS251" s="81">
        <v>0</v>
      </c>
      <c r="AT251" s="81">
        <v>0</v>
      </c>
      <c r="AU251" s="81">
        <v>0</v>
      </c>
      <c r="AV251" s="81">
        <v>0</v>
      </c>
      <c r="AW251" s="81" t="s">
        <v>564</v>
      </c>
      <c r="AX251" s="82"/>
      <c r="AY251" s="81">
        <v>3145.3</v>
      </c>
      <c r="AZ251" s="81">
        <v>10749</v>
      </c>
      <c r="BA251" s="81">
        <v>0</v>
      </c>
      <c r="BB251" s="81">
        <v>0</v>
      </c>
      <c r="BC251" s="81">
        <v>0</v>
      </c>
      <c r="BD251" s="81">
        <v>0</v>
      </c>
      <c r="BE251" s="81" t="s">
        <v>564</v>
      </c>
      <c r="BF251" s="82"/>
      <c r="BG251" s="81">
        <v>0</v>
      </c>
      <c r="BH251" s="81">
        <v>0</v>
      </c>
      <c r="BI251" s="81">
        <v>59.097000000000001</v>
      </c>
      <c r="BJ251" s="81">
        <v>0</v>
      </c>
      <c r="BK251" s="81">
        <v>0</v>
      </c>
      <c r="BL251" s="81">
        <v>0</v>
      </c>
      <c r="BM251" s="82"/>
      <c r="BN251" s="81">
        <v>0</v>
      </c>
      <c r="BO251" s="81">
        <v>0</v>
      </c>
      <c r="BP251" s="81">
        <v>7</v>
      </c>
      <c r="BQ251" s="81">
        <v>0</v>
      </c>
      <c r="BR251" s="81">
        <v>0</v>
      </c>
      <c r="BS251" s="81">
        <v>0</v>
      </c>
      <c r="BT251"/>
      <c r="BU251" s="80">
        <v>59.097000000000001</v>
      </c>
      <c r="BV251" s="80">
        <v>0</v>
      </c>
      <c r="BW251" s="80">
        <v>0</v>
      </c>
      <c r="BX251" s="80">
        <v>0</v>
      </c>
      <c r="BY251" s="80">
        <v>0</v>
      </c>
      <c r="BZ251" s="80">
        <v>0</v>
      </c>
      <c r="CA251" s="80">
        <v>0</v>
      </c>
      <c r="CB251" s="80">
        <v>0</v>
      </c>
      <c r="CC251" s="80">
        <v>0</v>
      </c>
    </row>
    <row r="252" spans="1:81">
      <c r="A252" s="80" t="s">
        <v>1948</v>
      </c>
      <c r="B252" s="80">
        <v>390</v>
      </c>
      <c r="C252" s="80">
        <v>16</v>
      </c>
      <c r="D252" s="80">
        <v>23</v>
      </c>
      <c r="E252" s="80">
        <v>2019</v>
      </c>
      <c r="F252" s="80" t="s">
        <v>73</v>
      </c>
      <c r="G252" s="80" t="s">
        <v>1932</v>
      </c>
      <c r="H252" s="80" t="s">
        <v>1933</v>
      </c>
      <c r="I252" s="177"/>
      <c r="J252" s="81">
        <v>110.04699139550118</v>
      </c>
      <c r="K252" s="81">
        <v>0.90865615485795426</v>
      </c>
      <c r="L252" s="81">
        <v>0.11789070957532004</v>
      </c>
      <c r="M252" s="81">
        <v>16.550254687344662</v>
      </c>
      <c r="N252" s="81">
        <v>23.054816443512241</v>
      </c>
      <c r="O252" s="81">
        <v>19.812527799550569</v>
      </c>
      <c r="P252" s="81">
        <v>13.855429879367897</v>
      </c>
      <c r="Q252" s="81">
        <v>1.1322328774666852</v>
      </c>
      <c r="R252" s="81">
        <v>0</v>
      </c>
      <c r="S252" s="81">
        <v>2.0842416346995569</v>
      </c>
      <c r="T252" s="82"/>
      <c r="U252" s="81">
        <v>14509743</v>
      </c>
      <c r="V252" s="81">
        <v>439</v>
      </c>
      <c r="W252" s="81">
        <v>5</v>
      </c>
      <c r="X252" s="81">
        <v>4056</v>
      </c>
      <c r="Y252" s="81">
        <v>7470</v>
      </c>
      <c r="Z252" s="81">
        <v>12404</v>
      </c>
      <c r="AA252" s="81">
        <v>2877</v>
      </c>
      <c r="AB252" s="81">
        <v>18348</v>
      </c>
      <c r="AC252" s="81">
        <v>0</v>
      </c>
      <c r="AD252" s="81">
        <v>2.0842416346995569</v>
      </c>
      <c r="AE252" s="82"/>
      <c r="AF252" s="81">
        <v>138182810.253631</v>
      </c>
      <c r="AG252" s="81">
        <v>687541.42414200015</v>
      </c>
      <c r="AH252" s="81">
        <v>26957.063101578391</v>
      </c>
      <c r="AI252" s="81">
        <v>27682784.932872072</v>
      </c>
      <c r="AJ252" s="81">
        <v>34805648.209455483</v>
      </c>
      <c r="AK252" s="81">
        <v>0</v>
      </c>
      <c r="AL252" s="81">
        <v>0</v>
      </c>
      <c r="AM252" s="81">
        <v>2498859.4763299511</v>
      </c>
      <c r="AN252" s="81">
        <v>0</v>
      </c>
      <c r="AO252" s="81">
        <v>0</v>
      </c>
      <c r="AP252" s="82"/>
      <c r="AQ252" s="81">
        <v>749</v>
      </c>
      <c r="AR252" s="81">
        <v>257</v>
      </c>
      <c r="AS252" s="81">
        <v>0</v>
      </c>
      <c r="AT252" s="81">
        <v>0</v>
      </c>
      <c r="AU252" s="81">
        <v>0</v>
      </c>
      <c r="AV252" s="81">
        <v>0</v>
      </c>
      <c r="AW252" s="81" t="s">
        <v>564</v>
      </c>
      <c r="AX252" s="82"/>
      <c r="AY252" s="81">
        <v>3381.3000000000011</v>
      </c>
      <c r="AZ252" s="81">
        <v>12991.5</v>
      </c>
      <c r="BA252" s="81">
        <v>0</v>
      </c>
      <c r="BB252" s="81">
        <v>0</v>
      </c>
      <c r="BC252" s="81">
        <v>0</v>
      </c>
      <c r="BD252" s="81">
        <v>0</v>
      </c>
      <c r="BE252" s="81" t="s">
        <v>564</v>
      </c>
      <c r="BF252" s="82"/>
      <c r="BG252" s="81">
        <v>0</v>
      </c>
      <c r="BH252" s="81">
        <v>0</v>
      </c>
      <c r="BI252" s="81">
        <v>68.923000000000002</v>
      </c>
      <c r="BJ252" s="81">
        <v>0</v>
      </c>
      <c r="BK252" s="81">
        <v>0</v>
      </c>
      <c r="BL252" s="81">
        <v>0</v>
      </c>
      <c r="BM252" s="82"/>
      <c r="BN252" s="81">
        <v>0</v>
      </c>
      <c r="BO252" s="81">
        <v>0</v>
      </c>
      <c r="BP252" s="81">
        <v>7</v>
      </c>
      <c r="BQ252" s="81">
        <v>0</v>
      </c>
      <c r="BR252" s="81">
        <v>0</v>
      </c>
      <c r="BS252" s="81">
        <v>0</v>
      </c>
      <c r="BT252"/>
      <c r="BU252" s="80">
        <v>68.923000000000002</v>
      </c>
      <c r="BV252" s="80">
        <v>0</v>
      </c>
      <c r="BW252" s="80">
        <v>0</v>
      </c>
      <c r="BX252" s="80">
        <v>0</v>
      </c>
      <c r="BY252" s="80">
        <v>0</v>
      </c>
      <c r="BZ252" s="80">
        <v>0</v>
      </c>
      <c r="CA252" s="80">
        <v>0</v>
      </c>
      <c r="CB252" s="80">
        <v>0</v>
      </c>
      <c r="CC252" s="80">
        <v>0</v>
      </c>
    </row>
    <row r="253" spans="1:81">
      <c r="A253" s="80" t="s">
        <v>1949</v>
      </c>
      <c r="B253" s="80">
        <v>391</v>
      </c>
      <c r="C253" s="80">
        <v>17</v>
      </c>
      <c r="D253" s="80">
        <v>23</v>
      </c>
      <c r="E253" s="80">
        <v>2020</v>
      </c>
      <c r="F253" s="80" t="s">
        <v>218</v>
      </c>
      <c r="G253" s="80" t="s">
        <v>1932</v>
      </c>
      <c r="H253" s="80" t="s">
        <v>1933</v>
      </c>
      <c r="I253" s="177"/>
      <c r="J253" s="81">
        <v>108.1543972572964</v>
      </c>
      <c r="K253" s="81">
        <v>0.99945398360655846</v>
      </c>
      <c r="L253" s="81">
        <v>1.0591468962921751</v>
      </c>
      <c r="M253" s="81">
        <v>15.214503650364893</v>
      </c>
      <c r="N253" s="81">
        <v>22.402275580563575</v>
      </c>
      <c r="O253" s="81">
        <v>17.2522208801837</v>
      </c>
      <c r="P253" s="81">
        <v>13.000774817946436</v>
      </c>
      <c r="Q253" s="81">
        <v>1.0691791806895072</v>
      </c>
      <c r="R253" s="81">
        <v>0</v>
      </c>
      <c r="S253" s="81">
        <v>2.1462967370032389</v>
      </c>
      <c r="T253" s="82"/>
      <c r="U253" s="81">
        <v>13690047</v>
      </c>
      <c r="V253" s="81">
        <v>438</v>
      </c>
      <c r="W253" s="81">
        <v>53</v>
      </c>
      <c r="X253" s="81">
        <v>4243</v>
      </c>
      <c r="Y253" s="81">
        <v>7480</v>
      </c>
      <c r="Z253" s="81">
        <v>12328</v>
      </c>
      <c r="AA253" s="81">
        <v>2933</v>
      </c>
      <c r="AB253" s="81">
        <v>18133</v>
      </c>
      <c r="AC253" s="81">
        <v>0</v>
      </c>
      <c r="AD253" s="81">
        <v>2.1462967370032389</v>
      </c>
      <c r="AE253" s="82"/>
      <c r="AF253" s="81">
        <v>135794362.83582199</v>
      </c>
      <c r="AG253" s="81">
        <v>737505.25880812877</v>
      </c>
      <c r="AH253" s="81">
        <v>257093.61158602312</v>
      </c>
      <c r="AI253" s="81">
        <v>26860050.286302518</v>
      </c>
      <c r="AJ253" s="81">
        <v>37980357.842543289</v>
      </c>
      <c r="AK253" s="81"/>
      <c r="AL253" s="81"/>
      <c r="AM253" s="81">
        <v>2366557.9618318989</v>
      </c>
      <c r="AN253" s="81"/>
      <c r="AO253" s="81"/>
      <c r="AP253" s="82"/>
      <c r="AQ253" s="81">
        <v>779</v>
      </c>
      <c r="AR253" s="81">
        <v>277</v>
      </c>
      <c r="AS253" s="81">
        <v>0</v>
      </c>
      <c r="AT253" s="81">
        <v>0</v>
      </c>
      <c r="AU253" s="81">
        <v>0</v>
      </c>
      <c r="AV253" s="81">
        <v>0</v>
      </c>
      <c r="AW253" s="81">
        <v>0</v>
      </c>
      <c r="AX253" s="82"/>
      <c r="AY253" s="81">
        <v>3547.6000000000008</v>
      </c>
      <c r="AZ253" s="81">
        <v>13821.7</v>
      </c>
      <c r="BA253" s="81">
        <v>0</v>
      </c>
      <c r="BB253" s="81">
        <v>0</v>
      </c>
      <c r="BC253" s="81">
        <v>0</v>
      </c>
      <c r="BD253" s="81">
        <v>0</v>
      </c>
      <c r="BE253" s="81">
        <v>0</v>
      </c>
      <c r="BF253" s="82"/>
      <c r="BG253" s="81">
        <v>0</v>
      </c>
      <c r="BH253" s="81">
        <v>0</v>
      </c>
      <c r="BI253" s="81">
        <v>66.242000000000004</v>
      </c>
      <c r="BJ253" s="81">
        <v>0</v>
      </c>
      <c r="BK253" s="81">
        <v>0</v>
      </c>
      <c r="BL253" s="81">
        <v>0</v>
      </c>
      <c r="BM253" s="82"/>
      <c r="BN253" s="81">
        <v>0</v>
      </c>
      <c r="BO253" s="81">
        <v>0</v>
      </c>
      <c r="BP253" s="81">
        <v>8</v>
      </c>
      <c r="BQ253" s="81">
        <v>0</v>
      </c>
      <c r="BR253" s="81">
        <v>0</v>
      </c>
      <c r="BS253" s="81">
        <v>0</v>
      </c>
      <c r="BT253"/>
      <c r="BU253" s="80">
        <v>66.242000000000004</v>
      </c>
      <c r="BV253" s="80">
        <v>0</v>
      </c>
      <c r="BW253" s="80">
        <v>0</v>
      </c>
      <c r="BX253" s="80">
        <v>0</v>
      </c>
      <c r="BY253" s="80">
        <v>0</v>
      </c>
      <c r="BZ253" s="80">
        <v>0</v>
      </c>
      <c r="CA253" s="80">
        <v>0</v>
      </c>
      <c r="CB253" s="80">
        <v>0</v>
      </c>
      <c r="CC253" s="80">
        <v>0</v>
      </c>
    </row>
    <row r="254" spans="1:81">
      <c r="A254" s="80" t="s">
        <v>1950</v>
      </c>
      <c r="B254" s="80">
        <v>391</v>
      </c>
      <c r="C254" s="80">
        <v>18</v>
      </c>
      <c r="D254" s="80">
        <v>23</v>
      </c>
      <c r="E254" s="80">
        <v>2021</v>
      </c>
      <c r="F254" s="80" t="s">
        <v>75</v>
      </c>
      <c r="G254" s="174" t="s">
        <v>1932</v>
      </c>
      <c r="H254" s="80" t="s">
        <v>1933</v>
      </c>
      <c r="I254" s="177"/>
      <c r="J254" s="81">
        <v>109.06179165874713</v>
      </c>
      <c r="K254" s="81">
        <v>1.0896865873241672</v>
      </c>
      <c r="L254" s="81">
        <v>1.1926016198073022</v>
      </c>
      <c r="M254" s="81">
        <v>17.291110314729764</v>
      </c>
      <c r="N254" s="81">
        <v>22.10045371771357</v>
      </c>
      <c r="O254" s="81">
        <v>16.659712009392504</v>
      </c>
      <c r="P254" s="81">
        <v>13.499516977988428</v>
      </c>
      <c r="Q254" s="81">
        <v>1.072164519661283</v>
      </c>
      <c r="R254" s="81">
        <v>0</v>
      </c>
      <c r="S254" s="81">
        <v>2.189623617480847</v>
      </c>
      <c r="T254" s="82"/>
      <c r="U254" s="81">
        <v>14825969</v>
      </c>
      <c r="V254" s="81">
        <v>438</v>
      </c>
      <c r="W254" s="81">
        <v>53</v>
      </c>
      <c r="X254" s="81">
        <v>4243</v>
      </c>
      <c r="Y254" s="81">
        <v>7498</v>
      </c>
      <c r="Z254" s="81">
        <v>12258</v>
      </c>
      <c r="AA254" s="81">
        <v>2970</v>
      </c>
      <c r="AB254" s="81">
        <v>17968</v>
      </c>
      <c r="AC254" s="81">
        <v>0</v>
      </c>
      <c r="AD254" s="81">
        <v>2.189623617480847</v>
      </c>
      <c r="AE254" s="82"/>
      <c r="AF254" s="81">
        <v>132972973.009151</v>
      </c>
      <c r="AG254" s="81">
        <v>751901.92463921837</v>
      </c>
      <c r="AH254" s="81">
        <v>276612.45385194587</v>
      </c>
      <c r="AI254" s="81">
        <v>26529805.990681686</v>
      </c>
      <c r="AJ254" s="81">
        <v>36557792.963286787</v>
      </c>
      <c r="AK254" s="81">
        <v>0</v>
      </c>
      <c r="AL254" s="81">
        <v>0</v>
      </c>
      <c r="AM254" s="81">
        <v>2358549.5361306029</v>
      </c>
      <c r="AN254" s="81">
        <v>0</v>
      </c>
      <c r="AO254" s="81">
        <v>0</v>
      </c>
      <c r="AP254" s="82"/>
      <c r="AQ254" s="81">
        <v>821</v>
      </c>
      <c r="AR254" s="81">
        <v>286</v>
      </c>
      <c r="AS254" s="81">
        <v>0</v>
      </c>
      <c r="AT254" s="81">
        <v>0</v>
      </c>
      <c r="AU254" s="81">
        <v>0</v>
      </c>
      <c r="AV254" s="81">
        <v>0</v>
      </c>
      <c r="AW254" s="81"/>
      <c r="AX254" s="82"/>
      <c r="AY254" s="81">
        <v>3800.9000000000019</v>
      </c>
      <c r="AZ254" s="81">
        <v>14728.5</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1951</v>
      </c>
      <c r="B255" s="80">
        <v>391</v>
      </c>
      <c r="C255" s="80">
        <v>19</v>
      </c>
      <c r="D255" s="80">
        <v>23</v>
      </c>
      <c r="E255" s="80">
        <v>2022</v>
      </c>
      <c r="F255" s="80" t="s">
        <v>568</v>
      </c>
      <c r="G255" s="174" t="s">
        <v>1932</v>
      </c>
      <c r="H255" s="80" t="s">
        <v>1933</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859</v>
      </c>
      <c r="AR255" s="81">
        <v>288</v>
      </c>
      <c r="AS255" s="81">
        <v>0</v>
      </c>
      <c r="AT255" s="81">
        <v>0</v>
      </c>
      <c r="AU255" s="81">
        <v>0</v>
      </c>
      <c r="AV255" s="81">
        <v>0</v>
      </c>
      <c r="AW255" s="81"/>
      <c r="AX255" s="82"/>
      <c r="AY255" s="81">
        <v>4022.600000000004</v>
      </c>
      <c r="AZ255" s="81">
        <v>15277.499999999996</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1952</v>
      </c>
      <c r="B256" s="80">
        <v>18</v>
      </c>
      <c r="C256" s="80">
        <v>1</v>
      </c>
      <c r="D256" s="80">
        <v>2</v>
      </c>
      <c r="E256" s="80">
        <v>1990</v>
      </c>
      <c r="F256" s="80" t="s">
        <v>562</v>
      </c>
      <c r="G256" s="80" t="s">
        <v>1953</v>
      </c>
      <c r="H256" s="80" t="s">
        <v>1954</v>
      </c>
      <c r="I256" s="177"/>
      <c r="J256" s="81">
        <v>2.9723996394495882</v>
      </c>
      <c r="K256" s="81">
        <v>7.3995736995912633</v>
      </c>
      <c r="L256" s="81">
        <v>175.29142222616784</v>
      </c>
      <c r="M256" s="81">
        <v>17.320069721323858</v>
      </c>
      <c r="N256" s="81">
        <v>27.285344145281439</v>
      </c>
      <c r="O256" s="81">
        <v>11.091345248410031</v>
      </c>
      <c r="P256" s="81">
        <v>19.953783543565887</v>
      </c>
      <c r="Q256" s="81">
        <v>1.9784310551695006</v>
      </c>
      <c r="R256" s="81">
        <v>34.723080265769397</v>
      </c>
      <c r="S256" s="81">
        <v>2.3121050460888606</v>
      </c>
      <c r="T256" s="82"/>
      <c r="U256" s="81">
        <v>406544</v>
      </c>
      <c r="V256" s="81">
        <v>1682</v>
      </c>
      <c r="W256" s="81">
        <v>1609</v>
      </c>
      <c r="X256" s="81">
        <v>6955</v>
      </c>
      <c r="Y256" s="81">
        <v>11327</v>
      </c>
      <c r="Z256" s="81">
        <v>4562</v>
      </c>
      <c r="AA256" s="81">
        <v>4845</v>
      </c>
      <c r="AB256" s="81">
        <v>32123</v>
      </c>
      <c r="AC256" s="81">
        <v>6014100</v>
      </c>
      <c r="AD256" s="81">
        <v>2.3121050460888606</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1955</v>
      </c>
      <c r="B257" s="80">
        <v>19</v>
      </c>
      <c r="C257" s="80">
        <v>2</v>
      </c>
      <c r="D257" s="80">
        <v>2</v>
      </c>
      <c r="E257" s="80">
        <v>2005</v>
      </c>
      <c r="F257" s="80" t="s">
        <v>565</v>
      </c>
      <c r="G257" s="80" t="s">
        <v>1953</v>
      </c>
      <c r="H257" s="80" t="s">
        <v>1954</v>
      </c>
      <c r="I257" s="177"/>
      <c r="J257" s="81">
        <v>1.5982945939916666</v>
      </c>
      <c r="K257" s="81">
        <v>2.9992728667472131</v>
      </c>
      <c r="L257" s="81">
        <v>49.369832432392641</v>
      </c>
      <c r="M257" s="81">
        <v>24.618851912508944</v>
      </c>
      <c r="N257" s="81">
        <v>29.986341507675228</v>
      </c>
      <c r="O257" s="81">
        <v>18.347947120681876</v>
      </c>
      <c r="P257" s="81">
        <v>20.190083984757397</v>
      </c>
      <c r="Q257" s="81">
        <v>1.5165848560861626</v>
      </c>
      <c r="R257" s="81">
        <v>25.578985782023285</v>
      </c>
      <c r="S257" s="81">
        <v>2.5092115119999998</v>
      </c>
      <c r="T257" s="82"/>
      <c r="U257" s="81">
        <v>238263</v>
      </c>
      <c r="V257" s="81">
        <v>1310</v>
      </c>
      <c r="W257" s="81">
        <v>412</v>
      </c>
      <c r="X257" s="81">
        <v>5382</v>
      </c>
      <c r="Y257" s="81">
        <v>11016</v>
      </c>
      <c r="Z257" s="81">
        <v>8733</v>
      </c>
      <c r="AA257" s="81">
        <v>4015</v>
      </c>
      <c r="AB257" s="81">
        <v>25742</v>
      </c>
      <c r="AC257" s="81">
        <v>4523114</v>
      </c>
      <c r="AD257" s="81">
        <v>2.5092115119999998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1956</v>
      </c>
      <c r="B258" s="80">
        <v>20</v>
      </c>
      <c r="C258" s="80">
        <v>3</v>
      </c>
      <c r="D258" s="80">
        <v>2</v>
      </c>
      <c r="E258" s="80">
        <v>2006</v>
      </c>
      <c r="F258" s="80" t="s">
        <v>566</v>
      </c>
      <c r="G258" s="80" t="s">
        <v>1953</v>
      </c>
      <c r="H258" s="80" t="s">
        <v>1954</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1957</v>
      </c>
      <c r="B259" s="80">
        <v>21</v>
      </c>
      <c r="C259" s="80">
        <v>4</v>
      </c>
      <c r="D259" s="80">
        <v>2</v>
      </c>
      <c r="E259" s="80">
        <v>2007</v>
      </c>
      <c r="F259" s="80" t="s">
        <v>567</v>
      </c>
      <c r="G259" s="80" t="s">
        <v>1953</v>
      </c>
      <c r="H259" s="80" t="s">
        <v>1954</v>
      </c>
      <c r="I259" s="177"/>
      <c r="J259" s="81">
        <v>1.0565993903400441</v>
      </c>
      <c r="K259" s="81">
        <v>2.322335187986234</v>
      </c>
      <c r="L259" s="81">
        <v>69.838823444754041</v>
      </c>
      <c r="M259" s="81">
        <v>25.82161123383035</v>
      </c>
      <c r="N259" s="81">
        <v>30.095484154756246</v>
      </c>
      <c r="O259" s="81">
        <v>17.623592722441746</v>
      </c>
      <c r="P259" s="81">
        <v>19.057463263567211</v>
      </c>
      <c r="Q259" s="81">
        <v>1.5152395774439613</v>
      </c>
      <c r="R259" s="81">
        <v>22.887953605737945</v>
      </c>
      <c r="S259" s="81">
        <v>2.5959715652000006</v>
      </c>
      <c r="T259" s="82"/>
      <c r="U259" s="81">
        <v>212036</v>
      </c>
      <c r="V259" s="81">
        <v>949</v>
      </c>
      <c r="W259" s="81">
        <v>625</v>
      </c>
      <c r="X259" s="81">
        <v>6846</v>
      </c>
      <c r="Y259" s="81">
        <v>10828</v>
      </c>
      <c r="Z259" s="81">
        <v>8720</v>
      </c>
      <c r="AA259" s="81">
        <v>3732</v>
      </c>
      <c r="AB259" s="81">
        <v>24359</v>
      </c>
      <c r="AC259" s="81">
        <v>4163387</v>
      </c>
      <c r="AD259" s="81">
        <v>2.5959715652000006</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1958</v>
      </c>
      <c r="B260" s="80">
        <v>22</v>
      </c>
      <c r="C260" s="80">
        <v>5</v>
      </c>
      <c r="D260" s="80">
        <v>2</v>
      </c>
      <c r="E260" s="80">
        <v>2008</v>
      </c>
      <c r="F260" s="80" t="s">
        <v>84</v>
      </c>
      <c r="G260" s="80" t="s">
        <v>1953</v>
      </c>
      <c r="H260" s="80" t="s">
        <v>1954</v>
      </c>
      <c r="I260" s="177"/>
      <c r="J260" s="81">
        <v>1.0034875512955459</v>
      </c>
      <c r="K260" s="81">
        <v>1.707146999607392</v>
      </c>
      <c r="L260" s="81">
        <v>57.870910970964388</v>
      </c>
      <c r="M260" s="81">
        <v>27.465563532148391</v>
      </c>
      <c r="N260" s="81">
        <v>29.223384494740717</v>
      </c>
      <c r="O260" s="81">
        <v>16.865902651256285</v>
      </c>
      <c r="P260" s="81">
        <v>18.597085828805177</v>
      </c>
      <c r="Q260" s="81">
        <v>1.455431683809439</v>
      </c>
      <c r="R260" s="81">
        <v>21.83474550282877</v>
      </c>
      <c r="S260" s="81">
        <v>2.7526596031800006</v>
      </c>
      <c r="T260" s="82"/>
      <c r="U260" s="81">
        <v>214530</v>
      </c>
      <c r="V260" s="81">
        <v>949</v>
      </c>
      <c r="W260" s="81">
        <v>625</v>
      </c>
      <c r="X260" s="81">
        <v>6846</v>
      </c>
      <c r="Y260" s="81">
        <v>10731</v>
      </c>
      <c r="Z260" s="81">
        <v>8638</v>
      </c>
      <c r="AA260" s="81">
        <v>3646</v>
      </c>
      <c r="AB260" s="81">
        <v>23782</v>
      </c>
      <c r="AC260" s="81">
        <v>4124283</v>
      </c>
      <c r="AD260" s="81">
        <v>2.7526596031800006</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1959</v>
      </c>
      <c r="B261" s="80">
        <v>23</v>
      </c>
      <c r="C261" s="80">
        <v>6</v>
      </c>
      <c r="D261" s="80">
        <v>2</v>
      </c>
      <c r="E261" s="80">
        <v>2009</v>
      </c>
      <c r="F261" s="80" t="s">
        <v>85</v>
      </c>
      <c r="G261" s="80" t="s">
        <v>1953</v>
      </c>
      <c r="H261" s="80" t="s">
        <v>1954</v>
      </c>
      <c r="I261" s="177"/>
      <c r="J261" s="81">
        <v>1.302759183952062</v>
      </c>
      <c r="K261" s="81">
        <v>1.5583988237955437</v>
      </c>
      <c r="L261" s="81">
        <v>59.151500558287125</v>
      </c>
      <c r="M261" s="81">
        <v>24.916355125268328</v>
      </c>
      <c r="N261" s="81">
        <v>26.387862924787957</v>
      </c>
      <c r="O261" s="81">
        <v>17.186113244033944</v>
      </c>
      <c r="P261" s="81">
        <v>18.045435382272426</v>
      </c>
      <c r="Q261" s="81">
        <v>1.3566578231133679</v>
      </c>
      <c r="R261" s="81">
        <v>21.345692188708828</v>
      </c>
      <c r="S261" s="81">
        <v>2.6828288275600003</v>
      </c>
      <c r="T261" s="82"/>
      <c r="U261" s="81">
        <v>240753</v>
      </c>
      <c r="V261" s="81">
        <v>824</v>
      </c>
      <c r="W261" s="81">
        <v>691</v>
      </c>
      <c r="X261" s="81">
        <v>6497</v>
      </c>
      <c r="Y261" s="81">
        <v>10651</v>
      </c>
      <c r="Z261" s="81">
        <v>8688</v>
      </c>
      <c r="AA261" s="81">
        <v>3632</v>
      </c>
      <c r="AB261" s="81">
        <v>23271</v>
      </c>
      <c r="AC261" s="81">
        <v>3933449</v>
      </c>
      <c r="AD261" s="81">
        <v>2.6828288275600003</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0</v>
      </c>
      <c r="BJ261" s="81">
        <v>0</v>
      </c>
      <c r="BK261" s="81">
        <v>20.710999999999999</v>
      </c>
      <c r="BL261" s="81">
        <v>0</v>
      </c>
      <c r="BM261" s="82"/>
      <c r="BN261" s="81">
        <v>0</v>
      </c>
      <c r="BO261" s="81">
        <v>0</v>
      </c>
      <c r="BP261" s="81">
        <v>0</v>
      </c>
      <c r="BQ261" s="81">
        <v>0</v>
      </c>
      <c r="BR261" s="81">
        <v>2</v>
      </c>
      <c r="BS261" s="81">
        <v>0</v>
      </c>
      <c r="BT261"/>
      <c r="BU261" s="80"/>
      <c r="BV261" s="80"/>
      <c r="BW261" s="80"/>
      <c r="BX261" s="80"/>
      <c r="BY261" s="80"/>
      <c r="BZ261" s="80"/>
      <c r="CA261" s="80"/>
      <c r="CB261" s="80"/>
      <c r="CC261" s="80"/>
    </row>
    <row r="262" spans="1:81">
      <c r="A262" s="80" t="s">
        <v>1960</v>
      </c>
      <c r="B262" s="80">
        <v>24</v>
      </c>
      <c r="C262" s="80">
        <v>7</v>
      </c>
      <c r="D262" s="80">
        <v>2</v>
      </c>
      <c r="E262" s="80">
        <v>2010</v>
      </c>
      <c r="F262" s="80" t="s">
        <v>86</v>
      </c>
      <c r="G262" s="80" t="s">
        <v>1953</v>
      </c>
      <c r="H262" s="80" t="s">
        <v>1954</v>
      </c>
      <c r="I262" s="177"/>
      <c r="J262" s="81">
        <v>1.0467244978979171</v>
      </c>
      <c r="K262" s="81">
        <v>1.6900903316167204</v>
      </c>
      <c r="L262" s="81">
        <v>53.309404643482814</v>
      </c>
      <c r="M262" s="81">
        <v>26.722442625635974</v>
      </c>
      <c r="N262" s="81">
        <v>29.725956690272685</v>
      </c>
      <c r="O262" s="81">
        <v>17.191288953506657</v>
      </c>
      <c r="P262" s="81">
        <v>18.110173598093777</v>
      </c>
      <c r="Q262" s="81">
        <v>1.3862684185317602</v>
      </c>
      <c r="R262" s="81">
        <v>21.719699641460224</v>
      </c>
      <c r="S262" s="81">
        <v>2.1352264203400004</v>
      </c>
      <c r="T262" s="82"/>
      <c r="U262" s="81">
        <v>231072</v>
      </c>
      <c r="V262" s="81">
        <v>824</v>
      </c>
      <c r="W262" s="81">
        <v>691</v>
      </c>
      <c r="X262" s="81">
        <v>6497</v>
      </c>
      <c r="Y262" s="81">
        <v>10584</v>
      </c>
      <c r="Z262" s="81">
        <v>8731</v>
      </c>
      <c r="AA262" s="81">
        <v>3554</v>
      </c>
      <c r="AB262" s="81">
        <v>22785</v>
      </c>
      <c r="AC262" s="81">
        <v>3792880</v>
      </c>
      <c r="AD262" s="81">
        <v>2.1352264203400004</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0</v>
      </c>
      <c r="BJ262" s="81">
        <v>0</v>
      </c>
      <c r="BK262" s="81">
        <v>3.4430000000000001</v>
      </c>
      <c r="BL262" s="81">
        <v>0</v>
      </c>
      <c r="BM262" s="82"/>
      <c r="BN262" s="81">
        <v>0</v>
      </c>
      <c r="BO262" s="81">
        <v>0</v>
      </c>
      <c r="BP262" s="81">
        <v>0</v>
      </c>
      <c r="BQ262" s="81">
        <v>0</v>
      </c>
      <c r="BR262" s="81">
        <v>1</v>
      </c>
      <c r="BS262" s="81">
        <v>0</v>
      </c>
      <c r="BT262"/>
      <c r="BU262" s="80">
        <v>0</v>
      </c>
      <c r="BV262" s="80">
        <v>3.4430000000000001</v>
      </c>
      <c r="BW262" s="80">
        <v>0</v>
      </c>
      <c r="BX262" s="80">
        <v>0</v>
      </c>
      <c r="BY262" s="80">
        <v>0</v>
      </c>
      <c r="BZ262" s="80">
        <v>0</v>
      </c>
      <c r="CA262" s="80">
        <v>0</v>
      </c>
      <c r="CB262" s="80">
        <v>0</v>
      </c>
      <c r="CC262" s="80">
        <v>0</v>
      </c>
    </row>
    <row r="263" spans="1:81">
      <c r="A263" s="80" t="s">
        <v>1961</v>
      </c>
      <c r="B263" s="80">
        <v>25</v>
      </c>
      <c r="C263" s="80">
        <v>8</v>
      </c>
      <c r="D263" s="80">
        <v>2</v>
      </c>
      <c r="E263" s="80">
        <v>2011</v>
      </c>
      <c r="F263" s="80" t="s">
        <v>87</v>
      </c>
      <c r="G263" s="80" t="s">
        <v>1953</v>
      </c>
      <c r="H263" s="80" t="s">
        <v>1954</v>
      </c>
      <c r="I263" s="177"/>
      <c r="J263" s="81">
        <v>1.3074613429948281</v>
      </c>
      <c r="K263" s="81">
        <v>2.2584798308058818</v>
      </c>
      <c r="L263" s="81">
        <v>49.053429070740997</v>
      </c>
      <c r="M263" s="81">
        <v>30.969475622772084</v>
      </c>
      <c r="N263" s="81">
        <v>34.04924339668954</v>
      </c>
      <c r="O263" s="81">
        <v>17.043514879476593</v>
      </c>
      <c r="P263" s="81">
        <v>17.250322787400723</v>
      </c>
      <c r="Q263" s="81">
        <v>1.5682748225366154</v>
      </c>
      <c r="R263" s="81">
        <v>25.204888450654526</v>
      </c>
      <c r="S263" s="81">
        <v>3.1313013211200005</v>
      </c>
      <c r="T263" s="82"/>
      <c r="U263" s="81">
        <v>200223</v>
      </c>
      <c r="V263" s="81">
        <v>824</v>
      </c>
      <c r="W263" s="81">
        <v>691</v>
      </c>
      <c r="X263" s="81">
        <v>6497</v>
      </c>
      <c r="Y263" s="81">
        <v>10491</v>
      </c>
      <c r="Z263" s="81">
        <v>8844</v>
      </c>
      <c r="AA263" s="81">
        <v>3486</v>
      </c>
      <c r="AB263" s="81">
        <v>22347</v>
      </c>
      <c r="AC263" s="81">
        <v>4394214</v>
      </c>
      <c r="AD263" s="81">
        <v>3.1313013211200005</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4.7220000000000004</v>
      </c>
      <c r="BL263" s="81">
        <v>0</v>
      </c>
      <c r="BM263" s="82"/>
      <c r="BN263" s="81">
        <v>0</v>
      </c>
      <c r="BO263" s="81">
        <v>0</v>
      </c>
      <c r="BP263" s="81">
        <v>0</v>
      </c>
      <c r="BQ263" s="81">
        <v>0</v>
      </c>
      <c r="BR263" s="81">
        <v>1</v>
      </c>
      <c r="BS263" s="81">
        <v>0</v>
      </c>
      <c r="BT263"/>
      <c r="BU263" s="80">
        <v>0</v>
      </c>
      <c r="BV263" s="80">
        <v>4.7220000000000004</v>
      </c>
      <c r="BW263" s="80">
        <v>0</v>
      </c>
      <c r="BX263" s="80">
        <v>0</v>
      </c>
      <c r="BY263" s="80">
        <v>0</v>
      </c>
      <c r="BZ263" s="80">
        <v>0</v>
      </c>
      <c r="CA263" s="80">
        <v>0</v>
      </c>
      <c r="CB263" s="80">
        <v>0</v>
      </c>
      <c r="CC263" s="80">
        <v>0</v>
      </c>
    </row>
    <row r="264" spans="1:81">
      <c r="A264" s="80" t="s">
        <v>1962</v>
      </c>
      <c r="B264" s="80">
        <v>26</v>
      </c>
      <c r="C264" s="80">
        <v>9</v>
      </c>
      <c r="D264" s="80">
        <v>2</v>
      </c>
      <c r="E264" s="80">
        <v>2012</v>
      </c>
      <c r="F264" s="80" t="s">
        <v>88</v>
      </c>
      <c r="G264" s="80" t="s">
        <v>1953</v>
      </c>
      <c r="H264" s="80" t="s">
        <v>1954</v>
      </c>
      <c r="I264" s="177"/>
      <c r="J264" s="81">
        <v>1.7118649828186492</v>
      </c>
      <c r="K264" s="81">
        <v>2.1828348057167184</v>
      </c>
      <c r="L264" s="81">
        <v>47.559910039267884</v>
      </c>
      <c r="M264" s="81">
        <v>33.550588373599226</v>
      </c>
      <c r="N264" s="81">
        <v>38.988548717813785</v>
      </c>
      <c r="O264" s="81">
        <v>17.112064209531248</v>
      </c>
      <c r="P264" s="81">
        <v>17.099640034905704</v>
      </c>
      <c r="Q264" s="81">
        <v>1.6696581787860003</v>
      </c>
      <c r="R264" s="81">
        <v>29.089786205234592</v>
      </c>
      <c r="S264" s="81">
        <v>2.6900574870000002</v>
      </c>
      <c r="T264" s="82"/>
      <c r="U264" s="81">
        <v>234765</v>
      </c>
      <c r="V264" s="81">
        <v>824</v>
      </c>
      <c r="W264" s="81">
        <v>691</v>
      </c>
      <c r="X264" s="81">
        <v>6497</v>
      </c>
      <c r="Y264" s="81">
        <v>10382</v>
      </c>
      <c r="Z264" s="81">
        <v>8950</v>
      </c>
      <c r="AA264" s="81">
        <v>3436</v>
      </c>
      <c r="AB264" s="81">
        <v>21898</v>
      </c>
      <c r="AC264" s="81">
        <v>4940150</v>
      </c>
      <c r="AD264" s="81">
        <v>2.6900574870000002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2.8740000000000001</v>
      </c>
      <c r="BK264" s="81">
        <v>4.6980000000000004</v>
      </c>
      <c r="BL264" s="81">
        <v>5.851</v>
      </c>
      <c r="BM264" s="82"/>
      <c r="BN264" s="81">
        <v>0</v>
      </c>
      <c r="BO264" s="81">
        <v>0</v>
      </c>
      <c r="BP264" s="81">
        <v>0</v>
      </c>
      <c r="BQ264" s="81">
        <v>1</v>
      </c>
      <c r="BR264" s="81">
        <v>1</v>
      </c>
      <c r="BS264" s="81">
        <v>1</v>
      </c>
      <c r="BT264"/>
      <c r="BU264" s="80">
        <v>8.7249999999999996</v>
      </c>
      <c r="BV264" s="80">
        <v>4.6980000000000004</v>
      </c>
      <c r="BW264" s="80">
        <v>0</v>
      </c>
      <c r="BX264" s="80">
        <v>0</v>
      </c>
      <c r="BY264" s="80">
        <v>0</v>
      </c>
      <c r="BZ264" s="80">
        <v>0</v>
      </c>
      <c r="CA264" s="80">
        <v>0</v>
      </c>
      <c r="CB264" s="80">
        <v>0</v>
      </c>
      <c r="CC264" s="80">
        <v>0</v>
      </c>
    </row>
    <row r="265" spans="1:81">
      <c r="A265" s="80" t="s">
        <v>1963</v>
      </c>
      <c r="B265" s="80">
        <v>27</v>
      </c>
      <c r="C265" s="80">
        <v>10</v>
      </c>
      <c r="D265" s="80">
        <v>2</v>
      </c>
      <c r="E265" s="80">
        <v>2013</v>
      </c>
      <c r="F265" s="80" t="s">
        <v>89</v>
      </c>
      <c r="G265" s="80" t="s">
        <v>1953</v>
      </c>
      <c r="H265" s="80" t="s">
        <v>1954</v>
      </c>
      <c r="I265" s="177"/>
      <c r="J265" s="81">
        <v>2.6892939091906438</v>
      </c>
      <c r="K265" s="81">
        <v>2.0616977752162597</v>
      </c>
      <c r="L265" s="81">
        <v>48.261184608370442</v>
      </c>
      <c r="M265" s="81">
        <v>33.981675092693983</v>
      </c>
      <c r="N265" s="81">
        <v>37.653693541341447</v>
      </c>
      <c r="O265" s="81">
        <v>16.549078823355835</v>
      </c>
      <c r="P265" s="81">
        <v>16.934282909617295</v>
      </c>
      <c r="Q265" s="81">
        <v>1.6715904635666519</v>
      </c>
      <c r="R265" s="81">
        <v>27.487080025781804</v>
      </c>
      <c r="S265" s="81">
        <v>2.6640850825600002</v>
      </c>
      <c r="T265" s="82"/>
      <c r="U265" s="81">
        <v>274272</v>
      </c>
      <c r="V265" s="81">
        <v>824</v>
      </c>
      <c r="W265" s="81">
        <v>691</v>
      </c>
      <c r="X265" s="81">
        <v>6497</v>
      </c>
      <c r="Y265" s="81">
        <v>10350</v>
      </c>
      <c r="Z265" s="81">
        <v>9042</v>
      </c>
      <c r="AA265" s="81">
        <v>3390</v>
      </c>
      <c r="AB265" s="81">
        <v>21609</v>
      </c>
      <c r="AC265" s="81">
        <v>4556583</v>
      </c>
      <c r="AD265" s="81">
        <v>2.6640850825600002</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1.3979999999999999</v>
      </c>
      <c r="BK265" s="81">
        <v>3.6589999999999998</v>
      </c>
      <c r="BL265" s="81">
        <v>2.754</v>
      </c>
      <c r="BM265" s="82"/>
      <c r="BN265" s="81">
        <v>0</v>
      </c>
      <c r="BO265" s="81">
        <v>0</v>
      </c>
      <c r="BP265" s="81">
        <v>0</v>
      </c>
      <c r="BQ265" s="81">
        <v>1</v>
      </c>
      <c r="BR265" s="81">
        <v>1</v>
      </c>
      <c r="BS265" s="81">
        <v>1</v>
      </c>
      <c r="BT265"/>
      <c r="BU265" s="80">
        <v>4.1520000000000001</v>
      </c>
      <c r="BV265" s="80">
        <v>3.6589999999999998</v>
      </c>
      <c r="BW265" s="80">
        <v>0</v>
      </c>
      <c r="BX265" s="80">
        <v>0</v>
      </c>
      <c r="BY265" s="80">
        <v>0</v>
      </c>
      <c r="BZ265" s="80">
        <v>0</v>
      </c>
      <c r="CA265" s="80">
        <v>0</v>
      </c>
      <c r="CB265" s="80">
        <v>0</v>
      </c>
      <c r="CC265" s="80">
        <v>0</v>
      </c>
    </row>
    <row r="266" spans="1:81">
      <c r="A266" s="80" t="s">
        <v>1964</v>
      </c>
      <c r="B266" s="80">
        <v>28</v>
      </c>
      <c r="C266" s="80">
        <v>11</v>
      </c>
      <c r="D266" s="80">
        <v>2</v>
      </c>
      <c r="E266" s="80">
        <v>2014</v>
      </c>
      <c r="F266" s="80" t="s">
        <v>90</v>
      </c>
      <c r="G266" s="80" t="s">
        <v>1953</v>
      </c>
      <c r="H266" s="80" t="s">
        <v>1954</v>
      </c>
      <c r="I266" s="177"/>
      <c r="J266" s="81">
        <v>1.9487527434095631</v>
      </c>
      <c r="K266" s="81">
        <v>2.1984847201755371</v>
      </c>
      <c r="L266" s="81">
        <v>21.180401987111345</v>
      </c>
      <c r="M266" s="81">
        <v>31.313982713721369</v>
      </c>
      <c r="N266" s="81">
        <v>34.730954320272076</v>
      </c>
      <c r="O266" s="81">
        <v>15.845043369636585</v>
      </c>
      <c r="P266" s="81">
        <v>16.736142887186539</v>
      </c>
      <c r="Q266" s="81">
        <v>1.5693775825825085</v>
      </c>
      <c r="R266" s="81">
        <v>23.054943098376299</v>
      </c>
      <c r="S266" s="81">
        <v>2.5018497980999999</v>
      </c>
      <c r="T266" s="82"/>
      <c r="U266" s="81">
        <v>224187</v>
      </c>
      <c r="V266" s="81">
        <v>788</v>
      </c>
      <c r="W266" s="81">
        <v>274</v>
      </c>
      <c r="X266" s="81">
        <v>6026</v>
      </c>
      <c r="Y266" s="81">
        <v>10269</v>
      </c>
      <c r="Z266" s="81">
        <v>9118</v>
      </c>
      <c r="AA266" s="81">
        <v>3333</v>
      </c>
      <c r="AB266" s="81">
        <v>21145</v>
      </c>
      <c r="AC266" s="81">
        <v>3833877</v>
      </c>
      <c r="AD266" s="81">
        <v>2.5018497980999999</v>
      </c>
      <c r="AE266" s="82"/>
      <c r="AF266" s="81">
        <v>2724632.4925520127</v>
      </c>
      <c r="AG266" s="81">
        <v>1641387.3044840454</v>
      </c>
      <c r="AH266" s="81">
        <v>2839585.5524957078</v>
      </c>
      <c r="AI266" s="81">
        <v>37890699.150061302</v>
      </c>
      <c r="AJ266" s="81">
        <v>48188245.698486552</v>
      </c>
      <c r="AK266" s="81">
        <v>0</v>
      </c>
      <c r="AL266" s="81">
        <v>0</v>
      </c>
      <c r="AM266" s="81">
        <v>2902892.5257195118</v>
      </c>
      <c r="AN266" s="81">
        <v>0</v>
      </c>
      <c r="AO266" s="81">
        <v>0</v>
      </c>
      <c r="AP266" s="82"/>
      <c r="AQ266" s="81">
        <v>231</v>
      </c>
      <c r="AR266" s="81">
        <v>31</v>
      </c>
      <c r="AS266" s="81">
        <v>1</v>
      </c>
      <c r="AT266" s="81">
        <v>0</v>
      </c>
      <c r="AU266" s="81">
        <v>0</v>
      </c>
      <c r="AV266" s="81">
        <v>0</v>
      </c>
      <c r="AW266" s="81" t="s">
        <v>564</v>
      </c>
      <c r="AX266" s="82"/>
      <c r="AY266" s="81">
        <v>1009.9</v>
      </c>
      <c r="AZ266" s="81">
        <v>1618.5</v>
      </c>
      <c r="BA266" s="81">
        <v>16000</v>
      </c>
      <c r="BB266" s="81">
        <v>0</v>
      </c>
      <c r="BC266" s="81">
        <v>0</v>
      </c>
      <c r="BD266" s="81">
        <v>0</v>
      </c>
      <c r="BE266" s="81" t="s">
        <v>564</v>
      </c>
      <c r="BF266" s="82"/>
      <c r="BG266" s="81">
        <v>0</v>
      </c>
      <c r="BH266" s="81">
        <v>0</v>
      </c>
      <c r="BI266" s="81">
        <v>0</v>
      </c>
      <c r="BJ266" s="81">
        <v>0.81599999999999995</v>
      </c>
      <c r="BK266" s="81">
        <v>3.996</v>
      </c>
      <c r="BL266" s="81">
        <v>2.7010000000000001</v>
      </c>
      <c r="BM266" s="82"/>
      <c r="BN266" s="81">
        <v>0</v>
      </c>
      <c r="BO266" s="81">
        <v>0</v>
      </c>
      <c r="BP266" s="81">
        <v>0</v>
      </c>
      <c r="BQ266" s="81">
        <v>1</v>
      </c>
      <c r="BR266" s="81">
        <v>1</v>
      </c>
      <c r="BS266" s="81">
        <v>1</v>
      </c>
      <c r="BT266"/>
      <c r="BU266" s="80">
        <v>3.5169999999999999</v>
      </c>
      <c r="BV266" s="80">
        <v>3.996</v>
      </c>
      <c r="BW266" s="80">
        <v>0</v>
      </c>
      <c r="BX266" s="80">
        <v>0</v>
      </c>
      <c r="BY266" s="80">
        <v>0</v>
      </c>
      <c r="BZ266" s="80">
        <v>0</v>
      </c>
      <c r="CA266" s="80">
        <v>0</v>
      </c>
      <c r="CB266" s="80">
        <v>0</v>
      </c>
      <c r="CC266" s="80">
        <v>0</v>
      </c>
    </row>
    <row r="267" spans="1:81">
      <c r="A267" s="80" t="s">
        <v>1965</v>
      </c>
      <c r="B267" s="80">
        <v>29</v>
      </c>
      <c r="C267" s="80">
        <v>12</v>
      </c>
      <c r="D267" s="80">
        <v>2</v>
      </c>
      <c r="E267" s="80">
        <v>2015</v>
      </c>
      <c r="F267" s="80" t="s">
        <v>91</v>
      </c>
      <c r="G267" s="80" t="s">
        <v>1953</v>
      </c>
      <c r="H267" s="80" t="s">
        <v>1954</v>
      </c>
      <c r="I267" s="177"/>
      <c r="J267" s="81">
        <v>1.3533071306431728</v>
      </c>
      <c r="K267" s="81">
        <v>1.840757917890973</v>
      </c>
      <c r="L267" s="81">
        <v>24.076896641161259</v>
      </c>
      <c r="M267" s="81">
        <v>26.497380788664614</v>
      </c>
      <c r="N267" s="81">
        <v>29.892262950990499</v>
      </c>
      <c r="O267" s="81">
        <v>15.747193985664081</v>
      </c>
      <c r="P267" s="81">
        <v>16.598552288899715</v>
      </c>
      <c r="Q267" s="81">
        <v>1.4939834240996148</v>
      </c>
      <c r="R267" s="81">
        <v>25.253405860966723</v>
      </c>
      <c r="S267" s="81">
        <v>3.2192713212800004</v>
      </c>
      <c r="T267" s="82"/>
      <c r="U267" s="81">
        <v>197514</v>
      </c>
      <c r="V267" s="81">
        <v>788</v>
      </c>
      <c r="W267" s="81">
        <v>274</v>
      </c>
      <c r="X267" s="81">
        <v>6026</v>
      </c>
      <c r="Y267" s="81">
        <v>10134</v>
      </c>
      <c r="Z267" s="81">
        <v>9149</v>
      </c>
      <c r="AA267" s="81">
        <v>3303</v>
      </c>
      <c r="AB267" s="81">
        <v>20562</v>
      </c>
      <c r="AC267" s="81">
        <v>4325979</v>
      </c>
      <c r="AD267" s="81">
        <v>3.2192713212800004</v>
      </c>
      <c r="AE267" s="82"/>
      <c r="AF267" s="81">
        <v>2109127.5129284058</v>
      </c>
      <c r="AG267" s="81">
        <v>1410255.9741588046</v>
      </c>
      <c r="AH267" s="81">
        <v>2992710.440038621</v>
      </c>
      <c r="AI267" s="81">
        <v>37018323.492869116</v>
      </c>
      <c r="AJ267" s="81">
        <v>45793188.131131247</v>
      </c>
      <c r="AK267" s="81">
        <v>0</v>
      </c>
      <c r="AL267" s="81">
        <v>0</v>
      </c>
      <c r="AM267" s="81">
        <v>2817935.8456540876</v>
      </c>
      <c r="AN267" s="81">
        <v>0</v>
      </c>
      <c r="AO267" s="81">
        <v>0</v>
      </c>
      <c r="AP267" s="82"/>
      <c r="AQ267" s="81">
        <v>261</v>
      </c>
      <c r="AR267" s="81">
        <v>41</v>
      </c>
      <c r="AS267" s="81">
        <v>1</v>
      </c>
      <c r="AT267" s="81">
        <v>0</v>
      </c>
      <c r="AU267" s="81">
        <v>0</v>
      </c>
      <c r="AV267" s="81">
        <v>0</v>
      </c>
      <c r="AW267" s="81" t="s">
        <v>564</v>
      </c>
      <c r="AX267" s="82"/>
      <c r="AY267" s="81">
        <v>1174.5</v>
      </c>
      <c r="AZ267" s="81">
        <v>3905.3</v>
      </c>
      <c r="BA267" s="81">
        <v>16000</v>
      </c>
      <c r="BB267" s="81">
        <v>0</v>
      </c>
      <c r="BC267" s="81">
        <v>0</v>
      </c>
      <c r="BD267" s="81">
        <v>0</v>
      </c>
      <c r="BE267" s="81" t="s">
        <v>564</v>
      </c>
      <c r="BF267" s="82"/>
      <c r="BG267" s="81">
        <v>0</v>
      </c>
      <c r="BH267" s="81">
        <v>0</v>
      </c>
      <c r="BI267" s="81">
        <v>0</v>
      </c>
      <c r="BJ267" s="81">
        <v>0</v>
      </c>
      <c r="BK267" s="81">
        <v>4.694</v>
      </c>
      <c r="BL267" s="81">
        <v>2.8119999999999998</v>
      </c>
      <c r="BM267" s="82"/>
      <c r="BN267" s="81">
        <v>0</v>
      </c>
      <c r="BO267" s="81">
        <v>0</v>
      </c>
      <c r="BP267" s="81">
        <v>0</v>
      </c>
      <c r="BQ267" s="81">
        <v>0</v>
      </c>
      <c r="BR267" s="81">
        <v>1</v>
      </c>
      <c r="BS267" s="81">
        <v>1</v>
      </c>
      <c r="BT267"/>
      <c r="BU267" s="80">
        <v>2.8119999999999998</v>
      </c>
      <c r="BV267" s="80">
        <v>4.694</v>
      </c>
      <c r="BW267" s="80">
        <v>0</v>
      </c>
      <c r="BX267" s="80">
        <v>0</v>
      </c>
      <c r="BY267" s="80">
        <v>0</v>
      </c>
      <c r="BZ267" s="80">
        <v>0</v>
      </c>
      <c r="CA267" s="80">
        <v>0</v>
      </c>
      <c r="CB267" s="80">
        <v>0</v>
      </c>
      <c r="CC267" s="80">
        <v>0</v>
      </c>
    </row>
    <row r="268" spans="1:81">
      <c r="A268" s="80" t="s">
        <v>1966</v>
      </c>
      <c r="B268" s="80">
        <v>30</v>
      </c>
      <c r="C268" s="80">
        <v>13</v>
      </c>
      <c r="D268" s="80">
        <v>2</v>
      </c>
      <c r="E268" s="80">
        <v>2016</v>
      </c>
      <c r="F268" s="80" t="s">
        <v>92</v>
      </c>
      <c r="G268" s="80" t="s">
        <v>1953</v>
      </c>
      <c r="H268" s="80" t="s">
        <v>1954</v>
      </c>
      <c r="I268" s="177"/>
      <c r="J268" s="81">
        <v>1.4353060601622429</v>
      </c>
      <c r="K268" s="81">
        <v>1.8527734568001708</v>
      </c>
      <c r="L268" s="81">
        <v>22.954686013817618</v>
      </c>
      <c r="M268" s="81">
        <v>22.081942486682905</v>
      </c>
      <c r="N268" s="81">
        <v>27.210869151032245</v>
      </c>
      <c r="O268" s="81">
        <v>15.571271398839441</v>
      </c>
      <c r="P268" s="81">
        <v>16.529372019674565</v>
      </c>
      <c r="Q268" s="81">
        <v>1.422670304981007</v>
      </c>
      <c r="R268" s="81">
        <v>24.944520597662692</v>
      </c>
      <c r="S268" s="81">
        <v>2.8058625000000008</v>
      </c>
      <c r="T268" s="82"/>
      <c r="U268" s="81">
        <v>235142</v>
      </c>
      <c r="V268" s="81">
        <v>788</v>
      </c>
      <c r="W268" s="81">
        <v>274</v>
      </c>
      <c r="X268" s="81">
        <v>6026</v>
      </c>
      <c r="Y268" s="81">
        <v>10049</v>
      </c>
      <c r="Z268" s="81">
        <v>9158</v>
      </c>
      <c r="AA268" s="81">
        <v>3402</v>
      </c>
      <c r="AB268" s="81">
        <v>20142</v>
      </c>
      <c r="AC268" s="81">
        <v>4260278.5771899922</v>
      </c>
      <c r="AD268" s="81">
        <v>2.8058625000000008</v>
      </c>
      <c r="AE268" s="82"/>
      <c r="AF268" s="81">
        <v>2435677.9995722268</v>
      </c>
      <c r="AG268" s="81">
        <v>1380994.5664132789</v>
      </c>
      <c r="AH268" s="81">
        <v>2654817.742540326</v>
      </c>
      <c r="AI268" s="81">
        <v>34896209.66302409</v>
      </c>
      <c r="AJ268" s="81">
        <v>42148399.384932593</v>
      </c>
      <c r="AK268" s="81">
        <v>0</v>
      </c>
      <c r="AL268" s="81">
        <v>0</v>
      </c>
      <c r="AM268" s="81">
        <v>2762521.1492661182</v>
      </c>
      <c r="AN268" s="81">
        <v>0</v>
      </c>
      <c r="AO268" s="81">
        <v>0</v>
      </c>
      <c r="AP268" s="82"/>
      <c r="AQ268" s="81">
        <v>284</v>
      </c>
      <c r="AR268" s="81">
        <v>44</v>
      </c>
      <c r="AS268" s="81">
        <v>1</v>
      </c>
      <c r="AT268" s="81">
        <v>0</v>
      </c>
      <c r="AU268" s="81">
        <v>0</v>
      </c>
      <c r="AV268" s="81">
        <v>0</v>
      </c>
      <c r="AW268" s="81" t="s">
        <v>564</v>
      </c>
      <c r="AX268" s="82"/>
      <c r="AY268" s="81">
        <v>1304.5999999999999</v>
      </c>
      <c r="AZ268" s="81">
        <v>4567.5</v>
      </c>
      <c r="BA268" s="81">
        <v>16000</v>
      </c>
      <c r="BB268" s="81">
        <v>0</v>
      </c>
      <c r="BC268" s="81">
        <v>0</v>
      </c>
      <c r="BD268" s="81">
        <v>0</v>
      </c>
      <c r="BE268" s="81" t="s">
        <v>564</v>
      </c>
      <c r="BF268" s="82"/>
      <c r="BG268" s="81">
        <v>0</v>
      </c>
      <c r="BH268" s="81">
        <v>0</v>
      </c>
      <c r="BI268" s="81">
        <v>0</v>
      </c>
      <c r="BJ268" s="81">
        <v>0</v>
      </c>
      <c r="BK268" s="81">
        <v>4.0750000000000002</v>
      </c>
      <c r="BL268" s="81">
        <v>3.82</v>
      </c>
      <c r="BM268" s="82"/>
      <c r="BN268" s="81">
        <v>0</v>
      </c>
      <c r="BO268" s="81">
        <v>0</v>
      </c>
      <c r="BP268" s="81">
        <v>0</v>
      </c>
      <c r="BQ268" s="81">
        <v>0</v>
      </c>
      <c r="BR268" s="81">
        <v>1</v>
      </c>
      <c r="BS268" s="81">
        <v>1</v>
      </c>
      <c r="BT268"/>
      <c r="BU268" s="80">
        <v>3.82</v>
      </c>
      <c r="BV268" s="80">
        <v>4.0750000000000002</v>
      </c>
      <c r="BW268" s="80">
        <v>0</v>
      </c>
      <c r="BX268" s="80">
        <v>0</v>
      </c>
      <c r="BY268" s="80">
        <v>0</v>
      </c>
      <c r="BZ268" s="80">
        <v>0</v>
      </c>
      <c r="CA268" s="80">
        <v>0</v>
      </c>
      <c r="CB268" s="80">
        <v>0</v>
      </c>
      <c r="CC268" s="80">
        <v>0</v>
      </c>
    </row>
    <row r="269" spans="1:81">
      <c r="A269" s="80" t="s">
        <v>1967</v>
      </c>
      <c r="B269" s="80">
        <v>31</v>
      </c>
      <c r="C269" s="80">
        <v>14</v>
      </c>
      <c r="D269" s="80">
        <v>2</v>
      </c>
      <c r="E269" s="80">
        <v>2017</v>
      </c>
      <c r="F269" s="80" t="s">
        <v>71</v>
      </c>
      <c r="G269" s="80" t="s">
        <v>1953</v>
      </c>
      <c r="H269" s="80" t="s">
        <v>1954</v>
      </c>
      <c r="I269" s="177"/>
      <c r="J269" s="81">
        <v>1.0994437529288565</v>
      </c>
      <c r="K269" s="81">
        <v>1.7751466941623848</v>
      </c>
      <c r="L269" s="81">
        <v>19.926212148580063</v>
      </c>
      <c r="M269" s="81">
        <v>21.203481100550455</v>
      </c>
      <c r="N269" s="81">
        <v>27.139005562375054</v>
      </c>
      <c r="O269" s="81">
        <v>15.280389318138981</v>
      </c>
      <c r="P269" s="81">
        <v>16.217062772734771</v>
      </c>
      <c r="Q269" s="81">
        <v>1.3468889928266679</v>
      </c>
      <c r="R269" s="81">
        <v>25.009158849041039</v>
      </c>
      <c r="S269" s="81">
        <v>3.0853343700000004</v>
      </c>
      <c r="T269" s="82"/>
      <c r="U269" s="81">
        <v>216730</v>
      </c>
      <c r="V269" s="81">
        <v>788</v>
      </c>
      <c r="W269" s="81">
        <v>274</v>
      </c>
      <c r="X269" s="81">
        <v>6026</v>
      </c>
      <c r="Y269" s="81">
        <v>9944</v>
      </c>
      <c r="Z269" s="81">
        <v>9136</v>
      </c>
      <c r="AA269" s="81">
        <v>3359</v>
      </c>
      <c r="AB269" s="81">
        <v>19720</v>
      </c>
      <c r="AC269" s="81">
        <v>4356069.9999999991</v>
      </c>
      <c r="AD269" s="81">
        <v>3.08533437</v>
      </c>
      <c r="AE269" s="82"/>
      <c r="AF269" s="81">
        <v>1996167.92623173</v>
      </c>
      <c r="AG269" s="81">
        <v>1358841.0316843721</v>
      </c>
      <c r="AH269" s="81">
        <v>3118962.4902476869</v>
      </c>
      <c r="AI269" s="81">
        <v>35107433.577353023</v>
      </c>
      <c r="AJ269" s="81">
        <v>47073758.812213987</v>
      </c>
      <c r="AK269" s="81">
        <v>0</v>
      </c>
      <c r="AL269" s="81">
        <v>0</v>
      </c>
      <c r="AM269" s="81">
        <v>2708874.916499462</v>
      </c>
      <c r="AN269" s="81">
        <v>0</v>
      </c>
      <c r="AO269" s="81">
        <v>0</v>
      </c>
      <c r="AP269" s="82"/>
      <c r="AQ269" s="81">
        <v>294</v>
      </c>
      <c r="AR269" s="81">
        <v>44</v>
      </c>
      <c r="AS269" s="81">
        <v>1</v>
      </c>
      <c r="AT269" s="81">
        <v>0</v>
      </c>
      <c r="AU269" s="81">
        <v>0</v>
      </c>
      <c r="AV269" s="81">
        <v>0</v>
      </c>
      <c r="AW269" s="81" t="s">
        <v>564</v>
      </c>
      <c r="AX269" s="82"/>
      <c r="AY269" s="81">
        <v>1366.2</v>
      </c>
      <c r="AZ269" s="81">
        <v>4567.5</v>
      </c>
      <c r="BA269" s="81">
        <v>16000</v>
      </c>
      <c r="BB269" s="81">
        <v>0</v>
      </c>
      <c r="BC269" s="81">
        <v>0</v>
      </c>
      <c r="BD269" s="81">
        <v>0</v>
      </c>
      <c r="BE269" s="81" t="s">
        <v>564</v>
      </c>
      <c r="BF269" s="82"/>
      <c r="BG269" s="81">
        <v>0</v>
      </c>
      <c r="BH269" s="81">
        <v>0</v>
      </c>
      <c r="BI269" s="81">
        <v>0</v>
      </c>
      <c r="BJ269" s="81">
        <v>0</v>
      </c>
      <c r="BK269" s="81">
        <v>4.6230000000000002</v>
      </c>
      <c r="BL269" s="81">
        <v>5.2880000000000003</v>
      </c>
      <c r="BM269" s="82"/>
      <c r="BN269" s="81">
        <v>0</v>
      </c>
      <c r="BO269" s="81">
        <v>0</v>
      </c>
      <c r="BP269" s="81">
        <v>0</v>
      </c>
      <c r="BQ269" s="81">
        <v>0</v>
      </c>
      <c r="BR269" s="81">
        <v>1</v>
      </c>
      <c r="BS269" s="81">
        <v>1</v>
      </c>
      <c r="BT269"/>
      <c r="BU269" s="80">
        <v>5.2880000000000003</v>
      </c>
      <c r="BV269" s="80">
        <v>4.6230000000000002</v>
      </c>
      <c r="BW269" s="80">
        <v>0</v>
      </c>
      <c r="BX269" s="80">
        <v>0</v>
      </c>
      <c r="BY269" s="80">
        <v>0</v>
      </c>
      <c r="BZ269" s="80">
        <v>0</v>
      </c>
      <c r="CA269" s="80">
        <v>0</v>
      </c>
      <c r="CB269" s="80">
        <v>0</v>
      </c>
      <c r="CC269" s="80">
        <v>0</v>
      </c>
    </row>
    <row r="270" spans="1:81">
      <c r="A270" s="80" t="s">
        <v>1968</v>
      </c>
      <c r="B270" s="80">
        <v>32</v>
      </c>
      <c r="C270" s="80">
        <v>15</v>
      </c>
      <c r="D270" s="80">
        <v>2</v>
      </c>
      <c r="E270" s="80">
        <v>2018</v>
      </c>
      <c r="F270" s="80" t="s">
        <v>93</v>
      </c>
      <c r="G270" s="80" t="s">
        <v>1953</v>
      </c>
      <c r="H270" s="80" t="s">
        <v>1954</v>
      </c>
      <c r="I270" s="177"/>
      <c r="J270" s="81">
        <v>0.85462154954927716</v>
      </c>
      <c r="K270" s="81">
        <v>1.5566889304834146</v>
      </c>
      <c r="L270" s="81">
        <v>17.968401800211158</v>
      </c>
      <c r="M270" s="81">
        <v>19.163472209235508</v>
      </c>
      <c r="N270" s="81">
        <v>20.145539020781822</v>
      </c>
      <c r="O270" s="81">
        <v>15.058949090804026</v>
      </c>
      <c r="P270" s="81">
        <v>15.740161859548714</v>
      </c>
      <c r="Q270" s="81">
        <v>1.2235424941056638</v>
      </c>
      <c r="R270" s="81">
        <v>20.806263935027378</v>
      </c>
      <c r="S270" s="81">
        <v>2.7967441756799998</v>
      </c>
      <c r="T270" s="82"/>
      <c r="U270" s="81">
        <v>228805</v>
      </c>
      <c r="V270" s="81">
        <v>788</v>
      </c>
      <c r="W270" s="81">
        <v>274</v>
      </c>
      <c r="X270" s="81">
        <v>6026</v>
      </c>
      <c r="Y270" s="81">
        <v>9850</v>
      </c>
      <c r="Z270" s="81">
        <v>9176</v>
      </c>
      <c r="AA270" s="81">
        <v>3293</v>
      </c>
      <c r="AB270" s="81">
        <v>19305</v>
      </c>
      <c r="AC270" s="81">
        <v>3609811</v>
      </c>
      <c r="AD270" s="81">
        <v>2.7967441756800002</v>
      </c>
      <c r="AE270" s="82"/>
      <c r="AF270" s="81">
        <v>1914817.8580651551</v>
      </c>
      <c r="AG270" s="81">
        <v>1213188.3402587839</v>
      </c>
      <c r="AH270" s="81">
        <v>2700667.55034367</v>
      </c>
      <c r="AI270" s="81">
        <v>36527437.467258587</v>
      </c>
      <c r="AJ270" s="81">
        <v>44995462.690563537</v>
      </c>
      <c r="AK270" s="81">
        <v>0</v>
      </c>
      <c r="AL270" s="81">
        <v>0</v>
      </c>
      <c r="AM270" s="81">
        <v>2657354.692288382</v>
      </c>
      <c r="AN270" s="81">
        <v>0</v>
      </c>
      <c r="AO270" s="81">
        <v>0</v>
      </c>
      <c r="AP270" s="82"/>
      <c r="AQ270" s="81">
        <v>301</v>
      </c>
      <c r="AR270" s="81">
        <v>45</v>
      </c>
      <c r="AS270" s="81">
        <v>1</v>
      </c>
      <c r="AT270" s="81">
        <v>0</v>
      </c>
      <c r="AU270" s="81">
        <v>0</v>
      </c>
      <c r="AV270" s="81">
        <v>0</v>
      </c>
      <c r="AW270" s="81" t="s">
        <v>564</v>
      </c>
      <c r="AX270" s="82"/>
      <c r="AY270" s="81">
        <v>1409.5</v>
      </c>
      <c r="AZ270" s="81">
        <v>4579</v>
      </c>
      <c r="BA270" s="81">
        <v>16000</v>
      </c>
      <c r="BB270" s="81">
        <v>0</v>
      </c>
      <c r="BC270" s="81">
        <v>0</v>
      </c>
      <c r="BD270" s="81">
        <v>0</v>
      </c>
      <c r="BE270" s="81" t="s">
        <v>564</v>
      </c>
      <c r="BF270" s="82"/>
      <c r="BG270" s="81">
        <v>0</v>
      </c>
      <c r="BH270" s="81">
        <v>0</v>
      </c>
      <c r="BI270" s="81">
        <v>0</v>
      </c>
      <c r="BJ270" s="81">
        <v>0</v>
      </c>
      <c r="BK270" s="81">
        <v>4.6230000000000002</v>
      </c>
      <c r="BL270" s="81">
        <v>2.2069999999999999</v>
      </c>
      <c r="BM270" s="82"/>
      <c r="BN270" s="81">
        <v>0</v>
      </c>
      <c r="BO270" s="81">
        <v>0</v>
      </c>
      <c r="BP270" s="81">
        <v>0</v>
      </c>
      <c r="BQ270" s="81">
        <v>0</v>
      </c>
      <c r="BR270" s="81">
        <v>1</v>
      </c>
      <c r="BS270" s="81">
        <v>1</v>
      </c>
      <c r="BT270"/>
      <c r="BU270" s="80">
        <v>2.2069999999999999</v>
      </c>
      <c r="BV270" s="80">
        <v>4.6230000000000002</v>
      </c>
      <c r="BW270" s="80">
        <v>0</v>
      </c>
      <c r="BX270" s="80">
        <v>0</v>
      </c>
      <c r="BY270" s="80">
        <v>0</v>
      </c>
      <c r="BZ270" s="80">
        <v>0</v>
      </c>
      <c r="CA270" s="80">
        <v>0</v>
      </c>
      <c r="CB270" s="80">
        <v>0</v>
      </c>
      <c r="CC270" s="80">
        <v>0</v>
      </c>
    </row>
    <row r="271" spans="1:81">
      <c r="A271" s="80" t="s">
        <v>1969</v>
      </c>
      <c r="B271" s="80">
        <v>33</v>
      </c>
      <c r="C271" s="80">
        <v>16</v>
      </c>
      <c r="D271" s="80">
        <v>2</v>
      </c>
      <c r="E271" s="80">
        <v>2019</v>
      </c>
      <c r="F271" s="80" t="s">
        <v>73</v>
      </c>
      <c r="G271" s="80" t="s">
        <v>1953</v>
      </c>
      <c r="H271" s="80" t="s">
        <v>1954</v>
      </c>
      <c r="I271" s="177"/>
      <c r="J271" s="81">
        <v>0.93186808662236986</v>
      </c>
      <c r="K271" s="81">
        <v>1.4595818089236421</v>
      </c>
      <c r="L271" s="81">
        <v>18.290967147577589</v>
      </c>
      <c r="M271" s="81">
        <v>19.547364279397446</v>
      </c>
      <c r="N271" s="81">
        <v>21.344655149630505</v>
      </c>
      <c r="O271" s="81">
        <v>14.627791808149317</v>
      </c>
      <c r="P271" s="81">
        <v>15.367631819625636</v>
      </c>
      <c r="Q271" s="81">
        <v>1.1624701845278731</v>
      </c>
      <c r="R271" s="81">
        <v>20.708806809307177</v>
      </c>
      <c r="S271" s="81">
        <v>2.7865788878400006</v>
      </c>
      <c r="T271" s="82"/>
      <c r="U271" s="81">
        <v>208431</v>
      </c>
      <c r="V271" s="81">
        <v>788</v>
      </c>
      <c r="W271" s="81">
        <v>274</v>
      </c>
      <c r="X271" s="81">
        <v>6026</v>
      </c>
      <c r="Y271" s="81">
        <v>9761</v>
      </c>
      <c r="Z271" s="81">
        <v>9158</v>
      </c>
      <c r="AA271" s="81">
        <v>3191</v>
      </c>
      <c r="AB271" s="81">
        <v>18838</v>
      </c>
      <c r="AC271" s="81">
        <v>3651750</v>
      </c>
      <c r="AD271" s="81">
        <v>2.7865788878400011</v>
      </c>
      <c r="AE271" s="82"/>
      <c r="AF271" s="81">
        <v>2063790.6230341019</v>
      </c>
      <c r="AG271" s="81">
        <v>1173796.9138432769</v>
      </c>
      <c r="AH271" s="81">
        <v>3222264.53281473</v>
      </c>
      <c r="AI271" s="81">
        <v>34539929.00020466</v>
      </c>
      <c r="AJ271" s="81">
        <v>44801130.092245273</v>
      </c>
      <c r="AK271" s="81">
        <v>0</v>
      </c>
      <c r="AL271" s="81">
        <v>0</v>
      </c>
      <c r="AM271" s="81">
        <v>2565593.7876119255</v>
      </c>
      <c r="AN271" s="81">
        <v>0</v>
      </c>
      <c r="AO271" s="81">
        <v>0</v>
      </c>
      <c r="AP271" s="82"/>
      <c r="AQ271" s="81">
        <v>303</v>
      </c>
      <c r="AR271" s="81">
        <v>45</v>
      </c>
      <c r="AS271" s="81">
        <v>1</v>
      </c>
      <c r="AT271" s="81">
        <v>0</v>
      </c>
      <c r="AU271" s="81">
        <v>0</v>
      </c>
      <c r="AV271" s="81">
        <v>0</v>
      </c>
      <c r="AW271" s="81" t="s">
        <v>564</v>
      </c>
      <c r="AX271" s="82"/>
      <c r="AY271" s="81">
        <v>1418.4</v>
      </c>
      <c r="AZ271" s="81">
        <v>4578.5</v>
      </c>
      <c r="BA271" s="81">
        <v>16000</v>
      </c>
      <c r="BB271" s="81">
        <v>0</v>
      </c>
      <c r="BC271" s="81">
        <v>0</v>
      </c>
      <c r="BD271" s="81">
        <v>0</v>
      </c>
      <c r="BE271" s="81" t="s">
        <v>564</v>
      </c>
      <c r="BF271" s="82"/>
      <c r="BG271" s="81">
        <v>0</v>
      </c>
      <c r="BH271" s="81">
        <v>0</v>
      </c>
      <c r="BI271" s="81">
        <v>0</v>
      </c>
      <c r="BJ271" s="81">
        <v>0</v>
      </c>
      <c r="BK271" s="81">
        <v>4.0250000000000004</v>
      </c>
      <c r="BL271" s="81">
        <v>1.825</v>
      </c>
      <c r="BM271" s="82"/>
      <c r="BN271" s="81">
        <v>0</v>
      </c>
      <c r="BO271" s="81">
        <v>0</v>
      </c>
      <c r="BP271" s="81">
        <v>0</v>
      </c>
      <c r="BQ271" s="81">
        <v>0</v>
      </c>
      <c r="BR271" s="81">
        <v>1</v>
      </c>
      <c r="BS271" s="81">
        <v>1</v>
      </c>
      <c r="BT271"/>
      <c r="BU271" s="80">
        <v>1.825</v>
      </c>
      <c r="BV271" s="80">
        <v>4.0250000000000004</v>
      </c>
      <c r="BW271" s="80">
        <v>0</v>
      </c>
      <c r="BX271" s="80">
        <v>0</v>
      </c>
      <c r="BY271" s="80">
        <v>0</v>
      </c>
      <c r="BZ271" s="80">
        <v>0</v>
      </c>
      <c r="CA271" s="80">
        <v>0</v>
      </c>
      <c r="CB271" s="80">
        <v>0</v>
      </c>
      <c r="CC271" s="80">
        <v>0</v>
      </c>
    </row>
    <row r="272" spans="1:81">
      <c r="A272" s="80" t="s">
        <v>1970</v>
      </c>
      <c r="B272" s="80">
        <v>34</v>
      </c>
      <c r="C272" s="80">
        <v>17</v>
      </c>
      <c r="D272" s="80">
        <v>2</v>
      </c>
      <c r="E272" s="80">
        <v>2020</v>
      </c>
      <c r="F272" s="80" t="s">
        <v>218</v>
      </c>
      <c r="G272" s="80" t="s">
        <v>1953</v>
      </c>
      <c r="H272" s="80" t="s">
        <v>1954</v>
      </c>
      <c r="I272" s="177"/>
      <c r="J272" s="81">
        <v>1.0416706015059309</v>
      </c>
      <c r="K272" s="81">
        <v>1.584295359474841</v>
      </c>
      <c r="L272" s="81">
        <v>23.070419023909441</v>
      </c>
      <c r="M272" s="81">
        <v>17.772464389874209</v>
      </c>
      <c r="N272" s="81">
        <v>21.143576420771542</v>
      </c>
      <c r="O272" s="81">
        <v>12.856599061181674</v>
      </c>
      <c r="P272" s="81">
        <v>14.569910271595612</v>
      </c>
      <c r="Q272" s="81">
        <v>1.0898752537288288</v>
      </c>
      <c r="R272" s="81">
        <v>19.846143631421409</v>
      </c>
      <c r="S272" s="81">
        <v>3.0600656640000001</v>
      </c>
      <c r="T272" s="82"/>
      <c r="U272" s="81">
        <v>212825</v>
      </c>
      <c r="V272" s="81">
        <v>763</v>
      </c>
      <c r="W272" s="81">
        <v>312</v>
      </c>
      <c r="X272" s="81">
        <v>5343</v>
      </c>
      <c r="Y272" s="81">
        <v>9708</v>
      </c>
      <c r="Z272" s="81">
        <v>9187</v>
      </c>
      <c r="AA272" s="81">
        <v>3287</v>
      </c>
      <c r="AB272" s="81">
        <v>18484</v>
      </c>
      <c r="AC272" s="81">
        <v>3517887</v>
      </c>
      <c r="AD272" s="81">
        <v>3.0600656640000001</v>
      </c>
      <c r="AE272" s="82"/>
      <c r="AF272" s="81">
        <v>2203800.1527954862</v>
      </c>
      <c r="AG272" s="81">
        <v>1182310.1112794164</v>
      </c>
      <c r="AH272" s="81">
        <v>4654421.5248580314</v>
      </c>
      <c r="AI272" s="81">
        <v>30099245.896805774</v>
      </c>
      <c r="AJ272" s="81">
        <v>42387338.013782114</v>
      </c>
      <c r="AK272" s="81"/>
      <c r="AL272" s="81"/>
      <c r="AM272" s="81">
        <v>2412367.3615232348</v>
      </c>
      <c r="AN272" s="81"/>
      <c r="AO272" s="81"/>
      <c r="AP272" s="82"/>
      <c r="AQ272" s="81">
        <v>303</v>
      </c>
      <c r="AR272" s="81">
        <v>45</v>
      </c>
      <c r="AS272" s="81">
        <v>1</v>
      </c>
      <c r="AT272" s="81">
        <v>0</v>
      </c>
      <c r="AU272" s="81">
        <v>0</v>
      </c>
      <c r="AV272" s="81">
        <v>0</v>
      </c>
      <c r="AW272" s="81">
        <v>1</v>
      </c>
      <c r="AX272" s="82"/>
      <c r="AY272" s="81">
        <v>1419.4</v>
      </c>
      <c r="AZ272" s="81">
        <v>4578.4999999999982</v>
      </c>
      <c r="BA272" s="81">
        <v>16000</v>
      </c>
      <c r="BB272" s="81">
        <v>0</v>
      </c>
      <c r="BC272" s="81">
        <v>0</v>
      </c>
      <c r="BD272" s="81">
        <v>0</v>
      </c>
      <c r="BE272" s="81">
        <v>16000</v>
      </c>
      <c r="BF272" s="82"/>
      <c r="BG272" s="81">
        <v>0</v>
      </c>
      <c r="BH272" s="81">
        <v>0</v>
      </c>
      <c r="BI272" s="81">
        <v>0</v>
      </c>
      <c r="BJ272" s="81">
        <v>0</v>
      </c>
      <c r="BK272" s="81">
        <v>4.5119999999999996</v>
      </c>
      <c r="BL272" s="81">
        <v>1.9690000000000001</v>
      </c>
      <c r="BM272" s="82"/>
      <c r="BN272" s="81">
        <v>0</v>
      </c>
      <c r="BO272" s="81">
        <v>0</v>
      </c>
      <c r="BP272" s="81">
        <v>0</v>
      </c>
      <c r="BQ272" s="81">
        <v>0</v>
      </c>
      <c r="BR272" s="81">
        <v>1</v>
      </c>
      <c r="BS272" s="81">
        <v>1</v>
      </c>
      <c r="BT272"/>
      <c r="BU272" s="80">
        <v>1.9690000000000001</v>
      </c>
      <c r="BV272" s="80">
        <v>4.5119999999999996</v>
      </c>
      <c r="BW272" s="80">
        <v>0</v>
      </c>
      <c r="BX272" s="80">
        <v>0</v>
      </c>
      <c r="BY272" s="80">
        <v>0</v>
      </c>
      <c r="BZ272" s="80">
        <v>0</v>
      </c>
      <c r="CA272" s="80">
        <v>0</v>
      </c>
      <c r="CB272" s="80">
        <v>0</v>
      </c>
      <c r="CC272" s="80">
        <v>0</v>
      </c>
    </row>
    <row r="273" spans="1:81">
      <c r="A273" s="80" t="s">
        <v>1971</v>
      </c>
      <c r="B273" s="80">
        <v>34</v>
      </c>
      <c r="C273" s="80">
        <v>18</v>
      </c>
      <c r="D273" s="80">
        <v>2</v>
      </c>
      <c r="E273" s="80">
        <v>2021</v>
      </c>
      <c r="F273" s="80" t="s">
        <v>75</v>
      </c>
      <c r="G273" s="174" t="s">
        <v>1953</v>
      </c>
      <c r="H273" s="80" t="s">
        <v>1954</v>
      </c>
      <c r="I273" s="177"/>
      <c r="J273" s="81">
        <v>1.0510067411597988</v>
      </c>
      <c r="K273" s="81">
        <v>1.600205933222306</v>
      </c>
      <c r="L273" s="81">
        <v>21.206446525150866</v>
      </c>
      <c r="M273" s="81">
        <v>16.007650842466251</v>
      </c>
      <c r="N273" s="81">
        <v>17.604676461109662</v>
      </c>
      <c r="O273" s="81">
        <v>12.415277305090594</v>
      </c>
      <c r="P273" s="81">
        <v>14.949465097846446</v>
      </c>
      <c r="Q273" s="81">
        <v>1.076162461714784</v>
      </c>
      <c r="R273" s="81">
        <v>21.17898751406879</v>
      </c>
      <c r="S273" s="81">
        <v>3.2840520192000011</v>
      </c>
      <c r="T273" s="82"/>
      <c r="U273" s="81">
        <v>223311</v>
      </c>
      <c r="V273" s="81">
        <v>763</v>
      </c>
      <c r="W273" s="81">
        <v>312</v>
      </c>
      <c r="X273" s="81">
        <v>5343</v>
      </c>
      <c r="Y273" s="81">
        <v>9625</v>
      </c>
      <c r="Z273" s="81">
        <v>9135</v>
      </c>
      <c r="AA273" s="81">
        <v>3289</v>
      </c>
      <c r="AB273" s="81">
        <v>18035</v>
      </c>
      <c r="AC273" s="81">
        <v>3638755.9999999995</v>
      </c>
      <c r="AD273" s="81">
        <v>3.2840520192000011</v>
      </c>
      <c r="AE273" s="82"/>
      <c r="AF273" s="81">
        <v>2554915.5217761192</v>
      </c>
      <c r="AG273" s="81">
        <v>1230040.174859178</v>
      </c>
      <c r="AH273" s="81">
        <v>4474177.6289762352</v>
      </c>
      <c r="AI273" s="81">
        <v>31620969.702986792</v>
      </c>
      <c r="AJ273" s="81">
        <v>40350187.649547815</v>
      </c>
      <c r="AK273" s="81">
        <v>0</v>
      </c>
      <c r="AL273" s="81">
        <v>0</v>
      </c>
      <c r="AM273" s="81">
        <v>2367344.2166137258</v>
      </c>
      <c r="AN273" s="81">
        <v>0</v>
      </c>
      <c r="AO273" s="81">
        <v>0</v>
      </c>
      <c r="AP273" s="82"/>
      <c r="AQ273" s="81">
        <v>304</v>
      </c>
      <c r="AR273" s="81">
        <v>45</v>
      </c>
      <c r="AS273" s="81">
        <v>1</v>
      </c>
      <c r="AT273" s="81">
        <v>0</v>
      </c>
      <c r="AU273" s="81">
        <v>0</v>
      </c>
      <c r="AV273" s="81">
        <v>0</v>
      </c>
      <c r="AW273" s="81"/>
      <c r="AX273" s="82"/>
      <c r="AY273" s="81">
        <v>1423.77</v>
      </c>
      <c r="AZ273" s="81">
        <v>4578.4999999999982</v>
      </c>
      <c r="BA273" s="81">
        <v>16000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1972</v>
      </c>
      <c r="B274" s="80">
        <v>34</v>
      </c>
      <c r="C274" s="80">
        <v>19</v>
      </c>
      <c r="D274" s="80">
        <v>2</v>
      </c>
      <c r="E274" s="80">
        <v>2022</v>
      </c>
      <c r="F274" s="80" t="s">
        <v>568</v>
      </c>
      <c r="G274" s="174" t="s">
        <v>1953</v>
      </c>
      <c r="H274" s="80" t="s">
        <v>1954</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310</v>
      </c>
      <c r="AR274" s="81">
        <v>45</v>
      </c>
      <c r="AS274" s="81">
        <v>1</v>
      </c>
      <c r="AT274" s="81">
        <v>0</v>
      </c>
      <c r="AU274" s="81">
        <v>0</v>
      </c>
      <c r="AV274" s="81">
        <v>0</v>
      </c>
      <c r="AW274" s="81"/>
      <c r="AX274" s="82"/>
      <c r="AY274" s="81">
        <v>1460.4699999999998</v>
      </c>
      <c r="AZ274" s="81">
        <v>4578.4999999999982</v>
      </c>
      <c r="BA274" s="81">
        <v>16000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1973</v>
      </c>
      <c r="B275" s="80">
        <v>188</v>
      </c>
      <c r="C275" s="80">
        <v>1</v>
      </c>
      <c r="D275" s="80">
        <v>12</v>
      </c>
      <c r="E275" s="80">
        <v>1990</v>
      </c>
      <c r="F275" s="80" t="s">
        <v>562</v>
      </c>
      <c r="G275" s="80" t="s">
        <v>1974</v>
      </c>
      <c r="H275" s="80" t="s">
        <v>1975</v>
      </c>
      <c r="I275" s="177"/>
      <c r="J275" s="81">
        <v>116.30427919445358</v>
      </c>
      <c r="K275" s="81">
        <v>2.3008402575732467</v>
      </c>
      <c r="L275" s="81">
        <v>8.925798149909042</v>
      </c>
      <c r="M275" s="81">
        <v>24.511279143643783</v>
      </c>
      <c r="N275" s="81">
        <v>21.219693946345362</v>
      </c>
      <c r="O275" s="81">
        <v>19.338132421274306</v>
      </c>
      <c r="P275" s="81">
        <v>17.552740033576427</v>
      </c>
      <c r="Q275" s="81">
        <v>1.451411955487484</v>
      </c>
      <c r="R275" s="81">
        <v>0</v>
      </c>
      <c r="S275" s="81">
        <v>1.6542844866787982</v>
      </c>
      <c r="T275" s="82"/>
      <c r="U275" s="81">
        <v>13845106</v>
      </c>
      <c r="V275" s="81">
        <v>821</v>
      </c>
      <c r="W275" s="81">
        <v>88</v>
      </c>
      <c r="X275" s="81">
        <v>8542</v>
      </c>
      <c r="Y275" s="81">
        <v>6753</v>
      </c>
      <c r="Z275" s="81">
        <v>7954</v>
      </c>
      <c r="AA275" s="81">
        <v>4262</v>
      </c>
      <c r="AB275" s="81">
        <v>23566</v>
      </c>
      <c r="AC275" s="81">
        <v>0</v>
      </c>
      <c r="AD275" s="81">
        <v>1.6542844866787982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1976</v>
      </c>
      <c r="B276" s="80">
        <v>189</v>
      </c>
      <c r="C276" s="80">
        <v>2</v>
      </c>
      <c r="D276" s="80">
        <v>12</v>
      </c>
      <c r="E276" s="80">
        <v>2005</v>
      </c>
      <c r="F276" s="80" t="s">
        <v>565</v>
      </c>
      <c r="G276" s="80" t="s">
        <v>1974</v>
      </c>
      <c r="H276" s="80" t="s">
        <v>1975</v>
      </c>
      <c r="I276" s="177"/>
      <c r="J276" s="81">
        <v>104.38294308408852</v>
      </c>
      <c r="K276" s="81">
        <v>1.4881100531473654</v>
      </c>
      <c r="L276" s="81">
        <v>7.4468701317283488</v>
      </c>
      <c r="M276" s="81">
        <v>21.422469810480397</v>
      </c>
      <c r="N276" s="81">
        <v>26.223151372735813</v>
      </c>
      <c r="O276" s="81">
        <v>25.722422603745358</v>
      </c>
      <c r="P276" s="81">
        <v>17.218143851509172</v>
      </c>
      <c r="Q276" s="81">
        <v>1.2403333453182339</v>
      </c>
      <c r="R276" s="81">
        <v>0</v>
      </c>
      <c r="S276" s="81">
        <v>0</v>
      </c>
      <c r="T276" s="82"/>
      <c r="U276" s="81">
        <v>13973011</v>
      </c>
      <c r="V276" s="81">
        <v>637</v>
      </c>
      <c r="W276" s="81">
        <v>65</v>
      </c>
      <c r="X276" s="81">
        <v>4001</v>
      </c>
      <c r="Y276" s="81">
        <v>7480</v>
      </c>
      <c r="Z276" s="81">
        <v>12243</v>
      </c>
      <c r="AA276" s="81">
        <v>3424</v>
      </c>
      <c r="AB276" s="81">
        <v>21053</v>
      </c>
      <c r="AC276" s="81">
        <v>0</v>
      </c>
      <c r="AD276" s="81">
        <v>0</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1977</v>
      </c>
      <c r="B277" s="80">
        <v>190</v>
      </c>
      <c r="C277" s="80">
        <v>3</v>
      </c>
      <c r="D277" s="80">
        <v>12</v>
      </c>
      <c r="E277" s="80">
        <v>2006</v>
      </c>
      <c r="F277" s="80" t="s">
        <v>566</v>
      </c>
      <c r="G277" s="80" t="s">
        <v>1974</v>
      </c>
      <c r="H277" s="80" t="s">
        <v>1975</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1978</v>
      </c>
      <c r="B278" s="80">
        <v>191</v>
      </c>
      <c r="C278" s="80">
        <v>4</v>
      </c>
      <c r="D278" s="80">
        <v>12</v>
      </c>
      <c r="E278" s="80">
        <v>2007</v>
      </c>
      <c r="F278" s="80" t="s">
        <v>567</v>
      </c>
      <c r="G278" s="80" t="s">
        <v>1974</v>
      </c>
      <c r="H278" s="80" t="s">
        <v>1975</v>
      </c>
      <c r="I278" s="177"/>
      <c r="J278" s="81">
        <v>119.44716947548307</v>
      </c>
      <c r="K278" s="81">
        <v>1.4259585102222281</v>
      </c>
      <c r="L278" s="81">
        <v>9.2143985303139431</v>
      </c>
      <c r="M278" s="81">
        <v>33.961665079832493</v>
      </c>
      <c r="N278" s="81">
        <v>26.849500287513713</v>
      </c>
      <c r="O278" s="81">
        <v>24.582082371910431</v>
      </c>
      <c r="P278" s="81">
        <v>17.096566721978302</v>
      </c>
      <c r="Q278" s="81">
        <v>1.2862025839652196</v>
      </c>
      <c r="R278" s="81">
        <v>0</v>
      </c>
      <c r="S278" s="81">
        <v>0</v>
      </c>
      <c r="T278" s="82"/>
      <c r="U278" s="81">
        <v>18832881</v>
      </c>
      <c r="V278" s="81">
        <v>602</v>
      </c>
      <c r="W278" s="81">
        <v>90</v>
      </c>
      <c r="X278" s="81">
        <v>7622</v>
      </c>
      <c r="Y278" s="81">
        <v>7457</v>
      </c>
      <c r="Z278" s="81">
        <v>12163</v>
      </c>
      <c r="AA278" s="81">
        <v>3348</v>
      </c>
      <c r="AB278" s="81">
        <v>20677</v>
      </c>
      <c r="AC278" s="81">
        <v>0</v>
      </c>
      <c r="AD278" s="81">
        <v>0</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1979</v>
      </c>
      <c r="B279" s="80">
        <v>192</v>
      </c>
      <c r="C279" s="80">
        <v>5</v>
      </c>
      <c r="D279" s="80">
        <v>12</v>
      </c>
      <c r="E279" s="80">
        <v>2008</v>
      </c>
      <c r="F279" s="80" t="s">
        <v>84</v>
      </c>
      <c r="G279" s="80" t="s">
        <v>1974</v>
      </c>
      <c r="H279" s="80" t="s">
        <v>1975</v>
      </c>
      <c r="I279" s="177"/>
      <c r="J279" s="81">
        <v>116.81822455719293</v>
      </c>
      <c r="K279" s="81">
        <v>1.0612229542937459</v>
      </c>
      <c r="L279" s="81">
        <v>7.5163784285132396</v>
      </c>
      <c r="M279" s="81">
        <v>37.242020199606479</v>
      </c>
      <c r="N279" s="81">
        <v>28.069235355630525</v>
      </c>
      <c r="O279" s="81">
        <v>23.764170082014385</v>
      </c>
      <c r="P279" s="81">
        <v>16.883256745294879</v>
      </c>
      <c r="Q279" s="81">
        <v>1.2691423033739866</v>
      </c>
      <c r="R279" s="81">
        <v>0</v>
      </c>
      <c r="S279" s="81">
        <v>0</v>
      </c>
      <c r="T279" s="82"/>
      <c r="U279" s="81">
        <v>19088589</v>
      </c>
      <c r="V279" s="81">
        <v>602</v>
      </c>
      <c r="W279" s="81">
        <v>90</v>
      </c>
      <c r="X279" s="81">
        <v>7622</v>
      </c>
      <c r="Y279" s="81">
        <v>7551</v>
      </c>
      <c r="Z279" s="81">
        <v>12171</v>
      </c>
      <c r="AA279" s="81">
        <v>3310</v>
      </c>
      <c r="AB279" s="81">
        <v>20738</v>
      </c>
      <c r="AC279" s="81">
        <v>0</v>
      </c>
      <c r="AD279" s="81">
        <v>0</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1980</v>
      </c>
      <c r="B280" s="80">
        <v>193</v>
      </c>
      <c r="C280" s="80">
        <v>6</v>
      </c>
      <c r="D280" s="80">
        <v>12</v>
      </c>
      <c r="E280" s="80">
        <v>2009</v>
      </c>
      <c r="F280" s="80" t="s">
        <v>85</v>
      </c>
      <c r="G280" s="80" t="s">
        <v>1974</v>
      </c>
      <c r="H280" s="80" t="s">
        <v>1975</v>
      </c>
      <c r="I280" s="177"/>
      <c r="J280" s="81">
        <v>107.63626348061945</v>
      </c>
      <c r="K280" s="81">
        <v>0.88771923417409382</v>
      </c>
      <c r="L280" s="81">
        <v>7.5701201723988953</v>
      </c>
      <c r="M280" s="81">
        <v>37.92264323027991</v>
      </c>
      <c r="N280" s="81">
        <v>24.981145135595572</v>
      </c>
      <c r="O280" s="81">
        <v>24.271824298376668</v>
      </c>
      <c r="P280" s="81">
        <v>16.271696276691134</v>
      </c>
      <c r="Q280" s="81">
        <v>1.2022258445380034</v>
      </c>
      <c r="R280" s="81">
        <v>0</v>
      </c>
      <c r="S280" s="81">
        <v>0</v>
      </c>
      <c r="T280" s="82"/>
      <c r="U280" s="81">
        <v>15114041</v>
      </c>
      <c r="V280" s="81">
        <v>535</v>
      </c>
      <c r="W280" s="81">
        <v>122</v>
      </c>
      <c r="X280" s="81">
        <v>8323</v>
      </c>
      <c r="Y280" s="81">
        <v>7534</v>
      </c>
      <c r="Z280" s="81">
        <v>12270</v>
      </c>
      <c r="AA280" s="81">
        <v>3275</v>
      </c>
      <c r="AB280" s="81">
        <v>20622</v>
      </c>
      <c r="AC280" s="81">
        <v>0</v>
      </c>
      <c r="AD280" s="81">
        <v>0</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57.07</v>
      </c>
      <c r="BJ280" s="81">
        <v>0</v>
      </c>
      <c r="BK280" s="81">
        <v>20.66</v>
      </c>
      <c r="BL280" s="81">
        <v>0</v>
      </c>
      <c r="BM280" s="82"/>
      <c r="BN280" s="81">
        <v>0</v>
      </c>
      <c r="BO280" s="81">
        <v>0</v>
      </c>
      <c r="BP280" s="81">
        <v>5</v>
      </c>
      <c r="BQ280" s="81">
        <v>0</v>
      </c>
      <c r="BR280" s="81">
        <v>2</v>
      </c>
      <c r="BS280" s="81">
        <v>0</v>
      </c>
      <c r="BT280"/>
      <c r="BU280" s="80"/>
      <c r="BV280" s="80"/>
      <c r="BW280" s="80"/>
      <c r="BX280" s="80"/>
      <c r="BY280" s="80"/>
      <c r="BZ280" s="80"/>
      <c r="CA280" s="80"/>
      <c r="CB280" s="80"/>
      <c r="CC280" s="80"/>
    </row>
    <row r="281" spans="1:81">
      <c r="A281" s="80" t="s">
        <v>1981</v>
      </c>
      <c r="B281" s="80">
        <v>194</v>
      </c>
      <c r="C281" s="80">
        <v>7</v>
      </c>
      <c r="D281" s="80">
        <v>12</v>
      </c>
      <c r="E281" s="80">
        <v>2010</v>
      </c>
      <c r="F281" s="80" t="s">
        <v>86</v>
      </c>
      <c r="G281" s="80" t="s">
        <v>1974</v>
      </c>
      <c r="H281" s="80" t="s">
        <v>1975</v>
      </c>
      <c r="I281" s="177"/>
      <c r="J281" s="81">
        <v>98.025174567204971</v>
      </c>
      <c r="K281" s="81">
        <v>0.95164015813310487</v>
      </c>
      <c r="L281" s="81">
        <v>7.0772201865416795</v>
      </c>
      <c r="M281" s="81">
        <v>38.08496200961725</v>
      </c>
      <c r="N281" s="81">
        <v>26.991064735924923</v>
      </c>
      <c r="O281" s="81">
        <v>24.28951328948094</v>
      </c>
      <c r="P281" s="81">
        <v>16.515214583967904</v>
      </c>
      <c r="Q281" s="81">
        <v>1.2413445048630023</v>
      </c>
      <c r="R281" s="81">
        <v>0</v>
      </c>
      <c r="S281" s="81">
        <v>0</v>
      </c>
      <c r="T281" s="82"/>
      <c r="U281" s="81">
        <v>14961870</v>
      </c>
      <c r="V281" s="81">
        <v>535</v>
      </c>
      <c r="W281" s="81">
        <v>122</v>
      </c>
      <c r="X281" s="81">
        <v>8323</v>
      </c>
      <c r="Y281" s="81">
        <v>7447</v>
      </c>
      <c r="Z281" s="81">
        <v>12336</v>
      </c>
      <c r="AA281" s="81">
        <v>3241</v>
      </c>
      <c r="AB281" s="81">
        <v>20403</v>
      </c>
      <c r="AC281" s="81">
        <v>0</v>
      </c>
      <c r="AD281" s="81">
        <v>0</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56.127000000000002</v>
      </c>
      <c r="BJ281" s="81">
        <v>0</v>
      </c>
      <c r="BK281" s="81">
        <v>19.178999999999998</v>
      </c>
      <c r="BL281" s="81">
        <v>0</v>
      </c>
      <c r="BM281" s="82"/>
      <c r="BN281" s="81">
        <v>0</v>
      </c>
      <c r="BO281" s="81">
        <v>0</v>
      </c>
      <c r="BP281" s="81">
        <v>5</v>
      </c>
      <c r="BQ281" s="81">
        <v>0</v>
      </c>
      <c r="BR281" s="81">
        <v>2</v>
      </c>
      <c r="BS281" s="81">
        <v>0</v>
      </c>
      <c r="BT281"/>
      <c r="BU281" s="80">
        <v>75.305999999999997</v>
      </c>
      <c r="BV281" s="80">
        <v>0</v>
      </c>
      <c r="BW281" s="80">
        <v>0</v>
      </c>
      <c r="BX281" s="80">
        <v>0</v>
      </c>
      <c r="BY281" s="80">
        <v>0</v>
      </c>
      <c r="BZ281" s="80">
        <v>0</v>
      </c>
      <c r="CA281" s="80">
        <v>0</v>
      </c>
      <c r="CB281" s="80">
        <v>0</v>
      </c>
      <c r="CC281" s="80">
        <v>0</v>
      </c>
    </row>
    <row r="282" spans="1:81">
      <c r="A282" s="80" t="s">
        <v>1982</v>
      </c>
      <c r="B282" s="80">
        <v>195</v>
      </c>
      <c r="C282" s="80">
        <v>8</v>
      </c>
      <c r="D282" s="80">
        <v>12</v>
      </c>
      <c r="E282" s="80">
        <v>2011</v>
      </c>
      <c r="F282" s="80" t="s">
        <v>87</v>
      </c>
      <c r="G282" s="80" t="s">
        <v>1974</v>
      </c>
      <c r="H282" s="80" t="s">
        <v>1975</v>
      </c>
      <c r="I282" s="177"/>
      <c r="J282" s="81">
        <v>99.478569598240114</v>
      </c>
      <c r="K282" s="81">
        <v>1.3390765175286279</v>
      </c>
      <c r="L282" s="81">
        <v>7.0974962305560405</v>
      </c>
      <c r="M282" s="81">
        <v>43.242099487956011</v>
      </c>
      <c r="N282" s="81">
        <v>30.383722330991915</v>
      </c>
      <c r="O282" s="81">
        <v>23.796169350042625</v>
      </c>
      <c r="P282" s="81">
        <v>16.008259959048004</v>
      </c>
      <c r="Q282" s="81">
        <v>1.4171809086814522</v>
      </c>
      <c r="R282" s="81">
        <v>0</v>
      </c>
      <c r="S282" s="81">
        <v>0</v>
      </c>
      <c r="T282" s="82"/>
      <c r="U282" s="81">
        <v>14011523</v>
      </c>
      <c r="V282" s="81">
        <v>535</v>
      </c>
      <c r="W282" s="81">
        <v>122</v>
      </c>
      <c r="X282" s="81">
        <v>8323</v>
      </c>
      <c r="Y282" s="81">
        <v>7521</v>
      </c>
      <c r="Z282" s="81">
        <v>12348</v>
      </c>
      <c r="AA282" s="81">
        <v>3235</v>
      </c>
      <c r="AB282" s="81">
        <v>20194</v>
      </c>
      <c r="AC282" s="81">
        <v>0</v>
      </c>
      <c r="AD282" s="81">
        <v>0</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56.372999999999998</v>
      </c>
      <c r="BJ282" s="81">
        <v>0</v>
      </c>
      <c r="BK282" s="81">
        <v>19.315000000000001</v>
      </c>
      <c r="BL282" s="81">
        <v>0</v>
      </c>
      <c r="BM282" s="82"/>
      <c r="BN282" s="81">
        <v>0</v>
      </c>
      <c r="BO282" s="81">
        <v>0</v>
      </c>
      <c r="BP282" s="81">
        <v>5</v>
      </c>
      <c r="BQ282" s="81">
        <v>0</v>
      </c>
      <c r="BR282" s="81">
        <v>2</v>
      </c>
      <c r="BS282" s="81">
        <v>0</v>
      </c>
      <c r="BT282"/>
      <c r="BU282" s="80">
        <v>75.688000000000002</v>
      </c>
      <c r="BV282" s="80">
        <v>0</v>
      </c>
      <c r="BW282" s="80">
        <v>0</v>
      </c>
      <c r="BX282" s="80">
        <v>0</v>
      </c>
      <c r="BY282" s="80">
        <v>0</v>
      </c>
      <c r="BZ282" s="80">
        <v>0</v>
      </c>
      <c r="CA282" s="80">
        <v>0</v>
      </c>
      <c r="CB282" s="80">
        <v>0</v>
      </c>
      <c r="CC282" s="80">
        <v>0</v>
      </c>
    </row>
    <row r="283" spans="1:81">
      <c r="A283" s="80" t="s">
        <v>1983</v>
      </c>
      <c r="B283" s="80">
        <v>196</v>
      </c>
      <c r="C283" s="80">
        <v>9</v>
      </c>
      <c r="D283" s="80">
        <v>12</v>
      </c>
      <c r="E283" s="80">
        <v>2012</v>
      </c>
      <c r="F283" s="80" t="s">
        <v>88</v>
      </c>
      <c r="G283" s="80" t="s">
        <v>1974</v>
      </c>
      <c r="H283" s="80" t="s">
        <v>1975</v>
      </c>
      <c r="I283" s="177"/>
      <c r="J283" s="81">
        <v>94.323491177692262</v>
      </c>
      <c r="K283" s="81">
        <v>1.2345919491666129</v>
      </c>
      <c r="L283" s="81">
        <v>7.0806917602596844</v>
      </c>
      <c r="M283" s="81">
        <v>44.453250448213005</v>
      </c>
      <c r="N283" s="81">
        <v>30.094731748590664</v>
      </c>
      <c r="O283" s="81">
        <v>23.681567296006033</v>
      </c>
      <c r="P283" s="81">
        <v>16.054551441387019</v>
      </c>
      <c r="Q283" s="81">
        <v>1.5223488536688867</v>
      </c>
      <c r="R283" s="81">
        <v>0</v>
      </c>
      <c r="S283" s="81">
        <v>0</v>
      </c>
      <c r="T283" s="82"/>
      <c r="U283" s="81">
        <v>13597008</v>
      </c>
      <c r="V283" s="81">
        <v>535</v>
      </c>
      <c r="W283" s="81">
        <v>122</v>
      </c>
      <c r="X283" s="81">
        <v>8323</v>
      </c>
      <c r="Y283" s="81">
        <v>7480</v>
      </c>
      <c r="Z283" s="81">
        <v>12386</v>
      </c>
      <c r="AA283" s="81">
        <v>3226</v>
      </c>
      <c r="AB283" s="81">
        <v>19966</v>
      </c>
      <c r="AC283" s="81">
        <v>0</v>
      </c>
      <c r="AD283" s="81">
        <v>0</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63.445999999999998</v>
      </c>
      <c r="BJ283" s="81">
        <v>0</v>
      </c>
      <c r="BK283" s="81">
        <v>20.21</v>
      </c>
      <c r="BL283" s="81">
        <v>0</v>
      </c>
      <c r="BM283" s="82"/>
      <c r="BN283" s="81">
        <v>0</v>
      </c>
      <c r="BO283" s="81">
        <v>0</v>
      </c>
      <c r="BP283" s="81">
        <v>6</v>
      </c>
      <c r="BQ283" s="81">
        <v>0</v>
      </c>
      <c r="BR283" s="81">
        <v>2</v>
      </c>
      <c r="BS283" s="81">
        <v>0</v>
      </c>
      <c r="BT283"/>
      <c r="BU283" s="80">
        <v>83.656000000000006</v>
      </c>
      <c r="BV283" s="80">
        <v>0</v>
      </c>
      <c r="BW283" s="80">
        <v>0</v>
      </c>
      <c r="BX283" s="80">
        <v>0</v>
      </c>
      <c r="BY283" s="80">
        <v>0</v>
      </c>
      <c r="BZ283" s="80">
        <v>0</v>
      </c>
      <c r="CA283" s="80">
        <v>0</v>
      </c>
      <c r="CB283" s="80">
        <v>0</v>
      </c>
      <c r="CC283" s="80">
        <v>0</v>
      </c>
    </row>
    <row r="284" spans="1:81">
      <c r="A284" s="80" t="s">
        <v>1984</v>
      </c>
      <c r="B284" s="80">
        <v>197</v>
      </c>
      <c r="C284" s="80">
        <v>10</v>
      </c>
      <c r="D284" s="80">
        <v>12</v>
      </c>
      <c r="E284" s="80">
        <v>2013</v>
      </c>
      <c r="F284" s="80" t="s">
        <v>89</v>
      </c>
      <c r="G284" s="80" t="s">
        <v>1974</v>
      </c>
      <c r="H284" s="80" t="s">
        <v>1975</v>
      </c>
      <c r="I284" s="177"/>
      <c r="J284" s="81">
        <v>85.094138278324451</v>
      </c>
      <c r="K284" s="81">
        <v>1.0668493041929179</v>
      </c>
      <c r="L284" s="81">
        <v>6.9758122489530692</v>
      </c>
      <c r="M284" s="81">
        <v>42.715174460086935</v>
      </c>
      <c r="N284" s="81">
        <v>29.251145412865561</v>
      </c>
      <c r="O284" s="81">
        <v>22.841462476828227</v>
      </c>
      <c r="P284" s="81">
        <v>16.095061809671659</v>
      </c>
      <c r="Q284" s="81">
        <v>1.5373774294471581</v>
      </c>
      <c r="R284" s="81">
        <v>0</v>
      </c>
      <c r="S284" s="81">
        <v>0</v>
      </c>
      <c r="T284" s="82"/>
      <c r="U284" s="81">
        <v>12564209</v>
      </c>
      <c r="V284" s="81">
        <v>535</v>
      </c>
      <c r="W284" s="81">
        <v>122</v>
      </c>
      <c r="X284" s="81">
        <v>8323</v>
      </c>
      <c r="Y284" s="81">
        <v>7555</v>
      </c>
      <c r="Z284" s="81">
        <v>12480</v>
      </c>
      <c r="AA284" s="81">
        <v>3222</v>
      </c>
      <c r="AB284" s="81">
        <v>19874</v>
      </c>
      <c r="AC284" s="81">
        <v>0</v>
      </c>
      <c r="AD284" s="81">
        <v>0</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68.787999999999997</v>
      </c>
      <c r="BJ284" s="81">
        <v>0</v>
      </c>
      <c r="BK284" s="81">
        <v>21.561999999999998</v>
      </c>
      <c r="BL284" s="81">
        <v>0</v>
      </c>
      <c r="BM284" s="82"/>
      <c r="BN284" s="81">
        <v>0</v>
      </c>
      <c r="BO284" s="81">
        <v>0</v>
      </c>
      <c r="BP284" s="81">
        <v>6</v>
      </c>
      <c r="BQ284" s="81">
        <v>0</v>
      </c>
      <c r="BR284" s="81">
        <v>2</v>
      </c>
      <c r="BS284" s="81">
        <v>0</v>
      </c>
      <c r="BT284"/>
      <c r="BU284" s="80">
        <v>90.35</v>
      </c>
      <c r="BV284" s="80">
        <v>0</v>
      </c>
      <c r="BW284" s="80">
        <v>0</v>
      </c>
      <c r="BX284" s="80">
        <v>0</v>
      </c>
      <c r="BY284" s="80">
        <v>0</v>
      </c>
      <c r="BZ284" s="80">
        <v>0</v>
      </c>
      <c r="CA284" s="80">
        <v>0</v>
      </c>
      <c r="CB284" s="80">
        <v>0</v>
      </c>
      <c r="CC284" s="80">
        <v>0</v>
      </c>
    </row>
    <row r="285" spans="1:81">
      <c r="A285" s="80" t="s">
        <v>1985</v>
      </c>
      <c r="B285" s="80">
        <v>198</v>
      </c>
      <c r="C285" s="80">
        <v>11</v>
      </c>
      <c r="D285" s="80">
        <v>12</v>
      </c>
      <c r="E285" s="80">
        <v>2014</v>
      </c>
      <c r="F285" s="80" t="s">
        <v>90</v>
      </c>
      <c r="G285" s="80" t="s">
        <v>1974</v>
      </c>
      <c r="H285" s="80" t="s">
        <v>1975</v>
      </c>
      <c r="I285" s="177"/>
      <c r="J285" s="81">
        <v>82.963289505453119</v>
      </c>
      <c r="K285" s="81">
        <v>0.98047843405052404</v>
      </c>
      <c r="L285" s="81">
        <v>8.4821388496371846</v>
      </c>
      <c r="M285" s="81">
        <v>37.686013197073365</v>
      </c>
      <c r="N285" s="81">
        <v>26.87373070617685</v>
      </c>
      <c r="O285" s="81">
        <v>21.61967367423215</v>
      </c>
      <c r="P285" s="81">
        <v>16.053239967097319</v>
      </c>
      <c r="Q285" s="81">
        <v>1.4521845249850727</v>
      </c>
      <c r="R285" s="81">
        <v>0</v>
      </c>
      <c r="S285" s="81">
        <v>0</v>
      </c>
      <c r="T285" s="82"/>
      <c r="U285" s="81">
        <v>12919779</v>
      </c>
      <c r="V285" s="81">
        <v>424</v>
      </c>
      <c r="W285" s="81">
        <v>163</v>
      </c>
      <c r="X285" s="81">
        <v>7820</v>
      </c>
      <c r="Y285" s="81">
        <v>7532</v>
      </c>
      <c r="Z285" s="81">
        <v>12441</v>
      </c>
      <c r="AA285" s="81">
        <v>3197</v>
      </c>
      <c r="AB285" s="81">
        <v>19566</v>
      </c>
      <c r="AC285" s="81">
        <v>0</v>
      </c>
      <c r="AD285" s="81">
        <v>0</v>
      </c>
      <c r="AE285" s="82"/>
      <c r="AF285" s="81">
        <v>94484066.643780202</v>
      </c>
      <c r="AG285" s="81">
        <v>837485.01381648204</v>
      </c>
      <c r="AH285" s="81">
        <v>1029754.7934999464</v>
      </c>
      <c r="AI285" s="81">
        <v>49119878.421190165</v>
      </c>
      <c r="AJ285" s="81">
        <v>40987016.827504084</v>
      </c>
      <c r="AK285" s="81">
        <v>0</v>
      </c>
      <c r="AL285" s="81">
        <v>0</v>
      </c>
      <c r="AM285" s="81">
        <v>2686119.4210559456</v>
      </c>
      <c r="AN285" s="81">
        <v>0</v>
      </c>
      <c r="AO285" s="81">
        <v>0</v>
      </c>
      <c r="AP285" s="82"/>
      <c r="AQ285" s="81">
        <v>127</v>
      </c>
      <c r="AR285" s="81">
        <v>38</v>
      </c>
      <c r="AS285" s="81">
        <v>0</v>
      </c>
      <c r="AT285" s="81">
        <v>0</v>
      </c>
      <c r="AU285" s="81">
        <v>0</v>
      </c>
      <c r="AV285" s="81">
        <v>0</v>
      </c>
      <c r="AW285" s="81" t="s">
        <v>564</v>
      </c>
      <c r="AX285" s="82"/>
      <c r="AY285" s="81">
        <v>589.20000000000005</v>
      </c>
      <c r="AZ285" s="81">
        <v>1818.3</v>
      </c>
      <c r="BA285" s="81">
        <v>0</v>
      </c>
      <c r="BB285" s="81">
        <v>0</v>
      </c>
      <c r="BC285" s="81">
        <v>0</v>
      </c>
      <c r="BD285" s="81">
        <v>0</v>
      </c>
      <c r="BE285" s="81" t="s">
        <v>564</v>
      </c>
      <c r="BF285" s="82"/>
      <c r="BG285" s="81">
        <v>0</v>
      </c>
      <c r="BH285" s="81">
        <v>0</v>
      </c>
      <c r="BI285" s="81">
        <v>66.494</v>
      </c>
      <c r="BJ285" s="81">
        <v>0</v>
      </c>
      <c r="BK285" s="81">
        <v>18.509999999999998</v>
      </c>
      <c r="BL285" s="81">
        <v>0</v>
      </c>
      <c r="BM285" s="82"/>
      <c r="BN285" s="81">
        <v>0</v>
      </c>
      <c r="BO285" s="81">
        <v>0</v>
      </c>
      <c r="BP285" s="81">
        <v>6</v>
      </c>
      <c r="BQ285" s="81">
        <v>0</v>
      </c>
      <c r="BR285" s="81">
        <v>2</v>
      </c>
      <c r="BS285" s="81">
        <v>0</v>
      </c>
      <c r="BT285"/>
      <c r="BU285" s="80">
        <v>85.004000000000005</v>
      </c>
      <c r="BV285" s="80">
        <v>0</v>
      </c>
      <c r="BW285" s="80">
        <v>0</v>
      </c>
      <c r="BX285" s="80">
        <v>0</v>
      </c>
      <c r="BY285" s="80">
        <v>0</v>
      </c>
      <c r="BZ285" s="80">
        <v>0</v>
      </c>
      <c r="CA285" s="80">
        <v>0</v>
      </c>
      <c r="CB285" s="80">
        <v>0</v>
      </c>
      <c r="CC285" s="80">
        <v>0</v>
      </c>
    </row>
    <row r="286" spans="1:81">
      <c r="A286" s="80" t="s">
        <v>1986</v>
      </c>
      <c r="B286" s="80">
        <v>199</v>
      </c>
      <c r="C286" s="80">
        <v>12</v>
      </c>
      <c r="D286" s="80">
        <v>12</v>
      </c>
      <c r="E286" s="80">
        <v>2015</v>
      </c>
      <c r="F286" s="80" t="s">
        <v>91</v>
      </c>
      <c r="G286" s="80" t="s">
        <v>1974</v>
      </c>
      <c r="H286" s="80" t="s">
        <v>1975</v>
      </c>
      <c r="I286" s="177"/>
      <c r="J286" s="81">
        <v>88.338387681570609</v>
      </c>
      <c r="K286" s="81">
        <v>0.9077705729527713</v>
      </c>
      <c r="L286" s="81">
        <v>9.1131585553946444</v>
      </c>
      <c r="M286" s="81">
        <v>34.027511357377016</v>
      </c>
      <c r="N286" s="81">
        <v>25.511318871442182</v>
      </c>
      <c r="O286" s="81">
        <v>21.40991867829003</v>
      </c>
      <c r="P286" s="81">
        <v>16.055820333949313</v>
      </c>
      <c r="Q286" s="81">
        <v>1.4038154720858211</v>
      </c>
      <c r="R286" s="81">
        <v>0</v>
      </c>
      <c r="S286" s="81">
        <v>3.9207155598959433</v>
      </c>
      <c r="T286" s="82"/>
      <c r="U286" s="81">
        <v>15447874</v>
      </c>
      <c r="V286" s="81">
        <v>424</v>
      </c>
      <c r="W286" s="81">
        <v>163</v>
      </c>
      <c r="X286" s="81">
        <v>7820</v>
      </c>
      <c r="Y286" s="81">
        <v>7540</v>
      </c>
      <c r="Z286" s="81">
        <v>12439</v>
      </c>
      <c r="AA286" s="81">
        <v>3195</v>
      </c>
      <c r="AB286" s="81">
        <v>19321</v>
      </c>
      <c r="AC286" s="81">
        <v>0</v>
      </c>
      <c r="AD286" s="81">
        <v>3.9207155598959433</v>
      </c>
      <c r="AE286" s="82"/>
      <c r="AF286" s="81">
        <v>102575318.86044553</v>
      </c>
      <c r="AG286" s="81">
        <v>719660.00364499248</v>
      </c>
      <c r="AH286" s="81">
        <v>1253229.0860277251</v>
      </c>
      <c r="AI286" s="81">
        <v>48867378.570012808</v>
      </c>
      <c r="AJ286" s="81">
        <v>39703049.084049784</v>
      </c>
      <c r="AK286" s="81">
        <v>0</v>
      </c>
      <c r="AL286" s="81">
        <v>0</v>
      </c>
      <c r="AM286" s="81">
        <v>2647862.001453294</v>
      </c>
      <c r="AN286" s="81">
        <v>0</v>
      </c>
      <c r="AO286" s="81">
        <v>0</v>
      </c>
      <c r="AP286" s="82"/>
      <c r="AQ286" s="81">
        <v>178</v>
      </c>
      <c r="AR286" s="81">
        <v>59</v>
      </c>
      <c r="AS286" s="81">
        <v>0</v>
      </c>
      <c r="AT286" s="81">
        <v>0</v>
      </c>
      <c r="AU286" s="81">
        <v>0</v>
      </c>
      <c r="AV286" s="81">
        <v>0</v>
      </c>
      <c r="AW286" s="81" t="s">
        <v>564</v>
      </c>
      <c r="AX286" s="82"/>
      <c r="AY286" s="81">
        <v>852.1</v>
      </c>
      <c r="AZ286" s="81">
        <v>3691.7</v>
      </c>
      <c r="BA286" s="81">
        <v>0</v>
      </c>
      <c r="BB286" s="81">
        <v>0</v>
      </c>
      <c r="BC286" s="81">
        <v>0</v>
      </c>
      <c r="BD286" s="81">
        <v>0</v>
      </c>
      <c r="BE286" s="81" t="s">
        <v>564</v>
      </c>
      <c r="BF286" s="82"/>
      <c r="BG286" s="81">
        <v>0</v>
      </c>
      <c r="BH286" s="81">
        <v>0</v>
      </c>
      <c r="BI286" s="81">
        <v>67.649000000000001</v>
      </c>
      <c r="BJ286" s="81">
        <v>0</v>
      </c>
      <c r="BK286" s="81">
        <v>10.484999999999999</v>
      </c>
      <c r="BL286" s="81">
        <v>0</v>
      </c>
      <c r="BM286" s="82"/>
      <c r="BN286" s="81">
        <v>0</v>
      </c>
      <c r="BO286" s="81">
        <v>0</v>
      </c>
      <c r="BP286" s="81">
        <v>6</v>
      </c>
      <c r="BQ286" s="81">
        <v>0</v>
      </c>
      <c r="BR286" s="81">
        <v>1</v>
      </c>
      <c r="BS286" s="81">
        <v>0</v>
      </c>
      <c r="BT286"/>
      <c r="BU286" s="80">
        <v>78.134</v>
      </c>
      <c r="BV286" s="80">
        <v>0</v>
      </c>
      <c r="BW286" s="80">
        <v>0</v>
      </c>
      <c r="BX286" s="80">
        <v>0</v>
      </c>
      <c r="BY286" s="80">
        <v>0</v>
      </c>
      <c r="BZ286" s="80">
        <v>0</v>
      </c>
      <c r="CA286" s="80">
        <v>0</v>
      </c>
      <c r="CB286" s="80">
        <v>0</v>
      </c>
      <c r="CC286" s="80">
        <v>0</v>
      </c>
    </row>
    <row r="287" spans="1:81">
      <c r="A287" s="80" t="s">
        <v>1987</v>
      </c>
      <c r="B287" s="80">
        <v>200</v>
      </c>
      <c r="C287" s="80">
        <v>13</v>
      </c>
      <c r="D287" s="80">
        <v>12</v>
      </c>
      <c r="E287" s="80">
        <v>2016</v>
      </c>
      <c r="F287" s="80" t="s">
        <v>92</v>
      </c>
      <c r="G287" s="80" t="s">
        <v>1974</v>
      </c>
      <c r="H287" s="80" t="s">
        <v>1975</v>
      </c>
      <c r="I287" s="177"/>
      <c r="J287" s="81">
        <v>82.662005531069738</v>
      </c>
      <c r="K287" s="81">
        <v>0.89153887985688185</v>
      </c>
      <c r="L287" s="81">
        <v>9.5610762660788211</v>
      </c>
      <c r="M287" s="81">
        <v>32.526894237738659</v>
      </c>
      <c r="N287" s="81">
        <v>25.540168920760554</v>
      </c>
      <c r="O287" s="81">
        <v>21.148228178506766</v>
      </c>
      <c r="P287" s="81">
        <v>15.601356130268966</v>
      </c>
      <c r="Q287" s="81">
        <v>1.3514732209068905</v>
      </c>
      <c r="R287" s="81">
        <v>0</v>
      </c>
      <c r="S287" s="81">
        <v>3.1603964614523137</v>
      </c>
      <c r="T287" s="82"/>
      <c r="U287" s="81">
        <v>14707807</v>
      </c>
      <c r="V287" s="81">
        <v>424</v>
      </c>
      <c r="W287" s="81">
        <v>163</v>
      </c>
      <c r="X287" s="81">
        <v>7820</v>
      </c>
      <c r="Y287" s="81">
        <v>7592</v>
      </c>
      <c r="Z287" s="81">
        <v>12438</v>
      </c>
      <c r="AA287" s="81">
        <v>3211</v>
      </c>
      <c r="AB287" s="81">
        <v>19134</v>
      </c>
      <c r="AC287" s="81">
        <v>0</v>
      </c>
      <c r="AD287" s="81">
        <v>3.1603964614523141</v>
      </c>
      <c r="AE287" s="82"/>
      <c r="AF287" s="81">
        <v>96894650.35779272</v>
      </c>
      <c r="AG287" s="81">
        <v>675216.45219084073</v>
      </c>
      <c r="AH287" s="81">
        <v>956322.24846872105</v>
      </c>
      <c r="AI287" s="81">
        <v>50393651.968210101</v>
      </c>
      <c r="AJ287" s="81">
        <v>40015628.289173558</v>
      </c>
      <c r="AK287" s="81">
        <v>0</v>
      </c>
      <c r="AL287" s="81">
        <v>0</v>
      </c>
      <c r="AM287" s="81">
        <v>2624271.6547541399</v>
      </c>
      <c r="AN287" s="81">
        <v>0</v>
      </c>
      <c r="AO287" s="81">
        <v>0</v>
      </c>
      <c r="AP287" s="82"/>
      <c r="AQ287" s="81">
        <v>203</v>
      </c>
      <c r="AR287" s="81">
        <v>70</v>
      </c>
      <c r="AS287" s="81">
        <v>0</v>
      </c>
      <c r="AT287" s="81">
        <v>0</v>
      </c>
      <c r="AU287" s="81">
        <v>0</v>
      </c>
      <c r="AV287" s="81">
        <v>0</v>
      </c>
      <c r="AW287" s="81" t="s">
        <v>564</v>
      </c>
      <c r="AX287" s="82"/>
      <c r="AY287" s="81">
        <v>985.5</v>
      </c>
      <c r="AZ287" s="81">
        <v>3923.8</v>
      </c>
      <c r="BA287" s="81">
        <v>0</v>
      </c>
      <c r="BB287" s="81">
        <v>0</v>
      </c>
      <c r="BC287" s="81">
        <v>0</v>
      </c>
      <c r="BD287" s="81">
        <v>0</v>
      </c>
      <c r="BE287" s="81" t="s">
        <v>564</v>
      </c>
      <c r="BF287" s="82"/>
      <c r="BG287" s="81">
        <v>0</v>
      </c>
      <c r="BH287" s="81">
        <v>0</v>
      </c>
      <c r="BI287" s="81">
        <v>75.822999999999993</v>
      </c>
      <c r="BJ287" s="81">
        <v>0</v>
      </c>
      <c r="BK287" s="81">
        <v>11.624000000000001</v>
      </c>
      <c r="BL287" s="81">
        <v>0</v>
      </c>
      <c r="BM287" s="82"/>
      <c r="BN287" s="81">
        <v>0</v>
      </c>
      <c r="BO287" s="81">
        <v>0</v>
      </c>
      <c r="BP287" s="81">
        <v>7</v>
      </c>
      <c r="BQ287" s="81">
        <v>0</v>
      </c>
      <c r="BR287" s="81">
        <v>1</v>
      </c>
      <c r="BS287" s="81">
        <v>0</v>
      </c>
      <c r="BT287"/>
      <c r="BU287" s="80">
        <v>87.447000000000003</v>
      </c>
      <c r="BV287" s="80">
        <v>0</v>
      </c>
      <c r="BW287" s="80">
        <v>0</v>
      </c>
      <c r="BX287" s="80">
        <v>0</v>
      </c>
      <c r="BY287" s="80">
        <v>0</v>
      </c>
      <c r="BZ287" s="80">
        <v>0</v>
      </c>
      <c r="CA287" s="80">
        <v>0</v>
      </c>
      <c r="CB287" s="80">
        <v>0</v>
      </c>
      <c r="CC287" s="80">
        <v>0</v>
      </c>
    </row>
    <row r="288" spans="1:81">
      <c r="A288" s="80" t="s">
        <v>1988</v>
      </c>
      <c r="B288" s="80">
        <v>201</v>
      </c>
      <c r="C288" s="80">
        <v>14</v>
      </c>
      <c r="D288" s="80">
        <v>12</v>
      </c>
      <c r="E288" s="80">
        <v>2017</v>
      </c>
      <c r="F288" s="80" t="s">
        <v>71</v>
      </c>
      <c r="G288" s="80" t="s">
        <v>1974</v>
      </c>
      <c r="H288" s="80" t="s">
        <v>1975</v>
      </c>
      <c r="I288" s="177"/>
      <c r="J288" s="81">
        <v>77.676659734913116</v>
      </c>
      <c r="K288" s="81">
        <v>0.89237222046225451</v>
      </c>
      <c r="L288" s="81">
        <v>8.651525895263589</v>
      </c>
      <c r="M288" s="81">
        <v>31.219559370193096</v>
      </c>
      <c r="N288" s="81">
        <v>24.489084781839964</v>
      </c>
      <c r="O288" s="81">
        <v>20.764670904629536</v>
      </c>
      <c r="P288" s="81">
        <v>15.589430096207373</v>
      </c>
      <c r="Q288" s="81">
        <v>1.2923850670520391</v>
      </c>
      <c r="R288" s="81">
        <v>0</v>
      </c>
      <c r="S288" s="81">
        <v>3.4652894421437854</v>
      </c>
      <c r="T288" s="82"/>
      <c r="U288" s="81">
        <v>14120825</v>
      </c>
      <c r="V288" s="81">
        <v>424</v>
      </c>
      <c r="W288" s="81">
        <v>163</v>
      </c>
      <c r="X288" s="81">
        <v>7820</v>
      </c>
      <c r="Y288" s="81">
        <v>7598</v>
      </c>
      <c r="Z288" s="81">
        <v>12415</v>
      </c>
      <c r="AA288" s="81">
        <v>3229</v>
      </c>
      <c r="AB288" s="81">
        <v>18922</v>
      </c>
      <c r="AC288" s="81">
        <v>0</v>
      </c>
      <c r="AD288" s="81">
        <v>3.465289442143785</v>
      </c>
      <c r="AE288" s="82"/>
      <c r="AF288" s="81">
        <v>95359433.528529793</v>
      </c>
      <c r="AG288" s="81">
        <v>682586.78913815727</v>
      </c>
      <c r="AH288" s="81">
        <v>1190049.125808117</v>
      </c>
      <c r="AI288" s="81">
        <v>50273651.789596632</v>
      </c>
      <c r="AJ288" s="81">
        <v>38296041.699229032</v>
      </c>
      <c r="AK288" s="81">
        <v>0</v>
      </c>
      <c r="AL288" s="81">
        <v>0</v>
      </c>
      <c r="AM288" s="81">
        <v>2599256.1445234688</v>
      </c>
      <c r="AN288" s="81">
        <v>0</v>
      </c>
      <c r="AO288" s="81">
        <v>0</v>
      </c>
      <c r="AP288" s="82"/>
      <c r="AQ288" s="81">
        <v>245</v>
      </c>
      <c r="AR288" s="81">
        <v>79</v>
      </c>
      <c r="AS288" s="81">
        <v>0</v>
      </c>
      <c r="AT288" s="81">
        <v>0</v>
      </c>
      <c r="AU288" s="81">
        <v>0</v>
      </c>
      <c r="AV288" s="81">
        <v>0</v>
      </c>
      <c r="AW288" s="81" t="s">
        <v>564</v>
      </c>
      <c r="AX288" s="82"/>
      <c r="AY288" s="81">
        <v>1207.5999999999999</v>
      </c>
      <c r="AZ288" s="81">
        <v>18318.7</v>
      </c>
      <c r="BA288" s="81">
        <v>0</v>
      </c>
      <c r="BB288" s="81">
        <v>0</v>
      </c>
      <c r="BC288" s="81">
        <v>0</v>
      </c>
      <c r="BD288" s="81">
        <v>0</v>
      </c>
      <c r="BE288" s="81" t="s">
        <v>564</v>
      </c>
      <c r="BF288" s="82"/>
      <c r="BG288" s="81">
        <v>0</v>
      </c>
      <c r="BH288" s="81">
        <v>0</v>
      </c>
      <c r="BI288" s="81">
        <v>72.126999999999995</v>
      </c>
      <c r="BJ288" s="81">
        <v>0</v>
      </c>
      <c r="BK288" s="81">
        <v>12.411</v>
      </c>
      <c r="BL288" s="81">
        <v>0</v>
      </c>
      <c r="BM288" s="82"/>
      <c r="BN288" s="81">
        <v>0</v>
      </c>
      <c r="BO288" s="81">
        <v>0</v>
      </c>
      <c r="BP288" s="81">
        <v>7</v>
      </c>
      <c r="BQ288" s="81">
        <v>0</v>
      </c>
      <c r="BR288" s="81">
        <v>1</v>
      </c>
      <c r="BS288" s="81">
        <v>0</v>
      </c>
      <c r="BT288"/>
      <c r="BU288" s="80">
        <v>84.537999999999997</v>
      </c>
      <c r="BV288" s="80">
        <v>0</v>
      </c>
      <c r="BW288" s="80">
        <v>0</v>
      </c>
      <c r="BX288" s="80">
        <v>0</v>
      </c>
      <c r="BY288" s="80">
        <v>0</v>
      </c>
      <c r="BZ288" s="80">
        <v>0</v>
      </c>
      <c r="CA288" s="80">
        <v>0</v>
      </c>
      <c r="CB288" s="80">
        <v>0</v>
      </c>
      <c r="CC288" s="80">
        <v>0</v>
      </c>
    </row>
    <row r="289" spans="1:81">
      <c r="A289" s="80" t="s">
        <v>1989</v>
      </c>
      <c r="B289" s="80">
        <v>202</v>
      </c>
      <c r="C289" s="80">
        <v>15</v>
      </c>
      <c r="D289" s="80">
        <v>12</v>
      </c>
      <c r="E289" s="80">
        <v>2018</v>
      </c>
      <c r="F289" s="80" t="s">
        <v>93</v>
      </c>
      <c r="G289" s="80" t="s">
        <v>1974</v>
      </c>
      <c r="H289" s="80" t="s">
        <v>1975</v>
      </c>
      <c r="I289" s="177"/>
      <c r="J289" s="81">
        <v>77.609123743941382</v>
      </c>
      <c r="K289" s="81">
        <v>0.83820735503699972</v>
      </c>
      <c r="L289" s="81">
        <v>7.7152221777967833</v>
      </c>
      <c r="M289" s="81">
        <v>30.468539746147872</v>
      </c>
      <c r="N289" s="81">
        <v>23.264663664823988</v>
      </c>
      <c r="O289" s="81">
        <v>20.377830303020225</v>
      </c>
      <c r="P289" s="81">
        <v>15.39601012742375</v>
      </c>
      <c r="Q289" s="81">
        <v>1.1903316022687631</v>
      </c>
      <c r="R289" s="81">
        <v>0</v>
      </c>
      <c r="S289" s="81">
        <v>3.2620257162834276</v>
      </c>
      <c r="T289" s="82"/>
      <c r="U289" s="81">
        <v>14706721</v>
      </c>
      <c r="V289" s="81">
        <v>424</v>
      </c>
      <c r="W289" s="81">
        <v>163</v>
      </c>
      <c r="X289" s="81">
        <v>7820</v>
      </c>
      <c r="Y289" s="81">
        <v>7717</v>
      </c>
      <c r="Z289" s="81">
        <v>12417</v>
      </c>
      <c r="AA289" s="81">
        <v>3221</v>
      </c>
      <c r="AB289" s="81">
        <v>18781</v>
      </c>
      <c r="AC289" s="81">
        <v>0</v>
      </c>
      <c r="AD289" s="81">
        <v>3.2620257162834281</v>
      </c>
      <c r="AE289" s="82"/>
      <c r="AF289" s="81">
        <v>96545495.107884809</v>
      </c>
      <c r="AG289" s="81">
        <v>606138.22598111909</v>
      </c>
      <c r="AH289" s="81">
        <v>1076280.3700793369</v>
      </c>
      <c r="AI289" s="81">
        <v>48357308.585975617</v>
      </c>
      <c r="AJ289" s="81">
        <v>39044300.822991058</v>
      </c>
      <c r="AK289" s="81">
        <v>0</v>
      </c>
      <c r="AL289" s="81">
        <v>0</v>
      </c>
      <c r="AM289" s="81">
        <v>2585225.5102754771</v>
      </c>
      <c r="AN289" s="81">
        <v>0</v>
      </c>
      <c r="AO289" s="81">
        <v>0</v>
      </c>
      <c r="AP289" s="82"/>
      <c r="AQ289" s="81">
        <v>269</v>
      </c>
      <c r="AR289" s="81">
        <v>89</v>
      </c>
      <c r="AS289" s="81">
        <v>0</v>
      </c>
      <c r="AT289" s="81">
        <v>0</v>
      </c>
      <c r="AU289" s="81">
        <v>0</v>
      </c>
      <c r="AV289" s="81">
        <v>0</v>
      </c>
      <c r="AW289" s="81" t="s">
        <v>564</v>
      </c>
      <c r="AX289" s="82"/>
      <c r="AY289" s="81">
        <v>1327</v>
      </c>
      <c r="AZ289" s="81">
        <v>18531</v>
      </c>
      <c r="BA289" s="81">
        <v>0</v>
      </c>
      <c r="BB289" s="81">
        <v>0</v>
      </c>
      <c r="BC289" s="81">
        <v>0</v>
      </c>
      <c r="BD289" s="81">
        <v>0</v>
      </c>
      <c r="BE289" s="81" t="s">
        <v>564</v>
      </c>
      <c r="BF289" s="82"/>
      <c r="BG289" s="81">
        <v>0</v>
      </c>
      <c r="BH289" s="81">
        <v>0</v>
      </c>
      <c r="BI289" s="81">
        <v>81.471999999999994</v>
      </c>
      <c r="BJ289" s="81">
        <v>0</v>
      </c>
      <c r="BK289" s="81">
        <v>12.221</v>
      </c>
      <c r="BL289" s="81">
        <v>0</v>
      </c>
      <c r="BM289" s="82"/>
      <c r="BN289" s="81">
        <v>0</v>
      </c>
      <c r="BO289" s="81">
        <v>0</v>
      </c>
      <c r="BP289" s="81">
        <v>7</v>
      </c>
      <c r="BQ289" s="81">
        <v>0</v>
      </c>
      <c r="BR289" s="81">
        <v>1</v>
      </c>
      <c r="BS289" s="81">
        <v>0</v>
      </c>
      <c r="BT289"/>
      <c r="BU289" s="80">
        <v>93.692999999999998</v>
      </c>
      <c r="BV289" s="80">
        <v>0</v>
      </c>
      <c r="BW289" s="80">
        <v>0</v>
      </c>
      <c r="BX289" s="80">
        <v>0</v>
      </c>
      <c r="BY289" s="80">
        <v>0</v>
      </c>
      <c r="BZ289" s="80">
        <v>0</v>
      </c>
      <c r="CA289" s="80">
        <v>0</v>
      </c>
      <c r="CB289" s="80">
        <v>0</v>
      </c>
      <c r="CC289" s="80">
        <v>0</v>
      </c>
    </row>
    <row r="290" spans="1:81">
      <c r="A290" s="80" t="s">
        <v>1990</v>
      </c>
      <c r="B290" s="80">
        <v>203</v>
      </c>
      <c r="C290" s="80">
        <v>16</v>
      </c>
      <c r="D290" s="80">
        <v>12</v>
      </c>
      <c r="E290" s="80">
        <v>2019</v>
      </c>
      <c r="F290" s="80" t="s">
        <v>73</v>
      </c>
      <c r="G290" s="80" t="s">
        <v>1974</v>
      </c>
      <c r="H290" s="80" t="s">
        <v>1975</v>
      </c>
      <c r="I290" s="177"/>
      <c r="J290" s="81">
        <v>73.067795994914491</v>
      </c>
      <c r="K290" s="81">
        <v>0.76028739289909097</v>
      </c>
      <c r="L290" s="81">
        <v>7.782370856961994</v>
      </c>
      <c r="M290" s="81">
        <v>28.055436477937334</v>
      </c>
      <c r="N290" s="81">
        <v>19.818239490609525</v>
      </c>
      <c r="O290" s="81">
        <v>19.755026106485122</v>
      </c>
      <c r="P290" s="81">
        <v>15.348368100641462</v>
      </c>
      <c r="Q290" s="81">
        <v>1.1296411082900117</v>
      </c>
      <c r="R290" s="81">
        <v>0</v>
      </c>
      <c r="S290" s="81">
        <v>3.4938355214976746</v>
      </c>
      <c r="T290" s="82"/>
      <c r="U290" s="81">
        <v>14352332</v>
      </c>
      <c r="V290" s="81">
        <v>424</v>
      </c>
      <c r="W290" s="81">
        <v>163</v>
      </c>
      <c r="X290" s="81">
        <v>7820</v>
      </c>
      <c r="Y290" s="81">
        <v>7510</v>
      </c>
      <c r="Z290" s="81">
        <v>12368</v>
      </c>
      <c r="AA290" s="81">
        <v>3187</v>
      </c>
      <c r="AB290" s="81">
        <v>18306</v>
      </c>
      <c r="AC290" s="81">
        <v>0</v>
      </c>
      <c r="AD290" s="81">
        <v>3.4938355214976751</v>
      </c>
      <c r="AE290" s="82"/>
      <c r="AF290" s="81">
        <v>91029483.982939854</v>
      </c>
      <c r="AG290" s="81">
        <v>585105.81192091643</v>
      </c>
      <c r="AH290" s="81">
        <v>1170521.5260259351</v>
      </c>
      <c r="AI290" s="81">
        <v>47193881.350654751</v>
      </c>
      <c r="AJ290" s="81">
        <v>34016993.960407197</v>
      </c>
      <c r="AK290" s="81">
        <v>0</v>
      </c>
      <c r="AL290" s="81">
        <v>0</v>
      </c>
      <c r="AM290" s="81">
        <v>2493139.3925057817</v>
      </c>
      <c r="AN290" s="81">
        <v>0</v>
      </c>
      <c r="AO290" s="81">
        <v>0</v>
      </c>
      <c r="AP290" s="82"/>
      <c r="AQ290" s="81">
        <v>311</v>
      </c>
      <c r="AR290" s="81">
        <v>100</v>
      </c>
      <c r="AS290" s="81">
        <v>0</v>
      </c>
      <c r="AT290" s="81">
        <v>0</v>
      </c>
      <c r="AU290" s="81">
        <v>0</v>
      </c>
      <c r="AV290" s="81">
        <v>2</v>
      </c>
      <c r="AW290" s="81" t="s">
        <v>564</v>
      </c>
      <c r="AX290" s="82"/>
      <c r="AY290" s="81">
        <v>1541.8</v>
      </c>
      <c r="AZ290" s="81">
        <v>20752.5</v>
      </c>
      <c r="BA290" s="81">
        <v>0</v>
      </c>
      <c r="BB290" s="81">
        <v>0</v>
      </c>
      <c r="BC290" s="81">
        <v>0</v>
      </c>
      <c r="BD290" s="81">
        <v>346.5</v>
      </c>
      <c r="BE290" s="81" t="s">
        <v>564</v>
      </c>
      <c r="BF290" s="82"/>
      <c r="BG290" s="81">
        <v>0</v>
      </c>
      <c r="BH290" s="81">
        <v>0</v>
      </c>
      <c r="BI290" s="81">
        <v>76.192999999999998</v>
      </c>
      <c r="BJ290" s="81">
        <v>0</v>
      </c>
      <c r="BK290" s="81">
        <v>19.850999999999999</v>
      </c>
      <c r="BL290" s="81">
        <v>0</v>
      </c>
      <c r="BM290" s="82"/>
      <c r="BN290" s="81">
        <v>0</v>
      </c>
      <c r="BO290" s="81">
        <v>0</v>
      </c>
      <c r="BP290" s="81">
        <v>6</v>
      </c>
      <c r="BQ290" s="81">
        <v>0</v>
      </c>
      <c r="BR290" s="81">
        <v>3</v>
      </c>
      <c r="BS290" s="81">
        <v>0</v>
      </c>
      <c r="BT290"/>
      <c r="BU290" s="80">
        <v>96.043999999999997</v>
      </c>
      <c r="BV290" s="80">
        <v>0</v>
      </c>
      <c r="BW290" s="80">
        <v>0</v>
      </c>
      <c r="BX290" s="80">
        <v>0</v>
      </c>
      <c r="BY290" s="80">
        <v>0</v>
      </c>
      <c r="BZ290" s="80">
        <v>0</v>
      </c>
      <c r="CA290" s="80">
        <v>0</v>
      </c>
      <c r="CB290" s="80">
        <v>0</v>
      </c>
      <c r="CC290" s="80">
        <v>0</v>
      </c>
    </row>
    <row r="291" spans="1:81">
      <c r="A291" s="80" t="s">
        <v>1991</v>
      </c>
      <c r="B291" s="80">
        <v>204</v>
      </c>
      <c r="C291" s="80">
        <v>17</v>
      </c>
      <c r="D291" s="80">
        <v>12</v>
      </c>
      <c r="E291" s="80">
        <v>2020</v>
      </c>
      <c r="F291" s="80" t="s">
        <v>218</v>
      </c>
      <c r="G291" s="80" t="s">
        <v>1974</v>
      </c>
      <c r="H291" s="80" t="s">
        <v>1975</v>
      </c>
      <c r="I291" s="177"/>
      <c r="J291" s="81">
        <v>74.44225647931502</v>
      </c>
      <c r="K291" s="81">
        <v>0.87078215137535231</v>
      </c>
      <c r="L291" s="81">
        <v>4.0455037202944872</v>
      </c>
      <c r="M291" s="81">
        <v>30.288284109043186</v>
      </c>
      <c r="N291" s="81">
        <v>20.414936541237783</v>
      </c>
      <c r="O291" s="81">
        <v>17.243824276900032</v>
      </c>
      <c r="P291" s="81">
        <v>14.37487648639628</v>
      </c>
      <c r="Q291" s="81">
        <v>1.0662310221368974</v>
      </c>
      <c r="R291" s="81">
        <v>0</v>
      </c>
      <c r="S291" s="81">
        <v>4.3262954223932857</v>
      </c>
      <c r="T291" s="82"/>
      <c r="U291" s="81">
        <v>15790971</v>
      </c>
      <c r="V291" s="81">
        <v>427</v>
      </c>
      <c r="W291" s="81">
        <v>82</v>
      </c>
      <c r="X291" s="81">
        <v>9159</v>
      </c>
      <c r="Y291" s="81">
        <v>7557</v>
      </c>
      <c r="Z291" s="81">
        <v>12322</v>
      </c>
      <c r="AA291" s="81">
        <v>3243</v>
      </c>
      <c r="AB291" s="81">
        <v>18083</v>
      </c>
      <c r="AC291" s="81">
        <v>0</v>
      </c>
      <c r="AD291" s="81">
        <v>4.3262954223932857</v>
      </c>
      <c r="AE291" s="82"/>
      <c r="AF291" s="81">
        <v>97808062.448158711</v>
      </c>
      <c r="AG291" s="81">
        <v>635806.5836353919</v>
      </c>
      <c r="AH291" s="81">
        <v>599223.00708162773</v>
      </c>
      <c r="AI291" s="81">
        <v>52207609.810478397</v>
      </c>
      <c r="AJ291" s="81">
        <v>36206240.002693005</v>
      </c>
      <c r="AK291" s="81"/>
      <c r="AL291" s="81"/>
      <c r="AM291" s="81">
        <v>2360032.4063203125</v>
      </c>
      <c r="AN291" s="81"/>
      <c r="AO291" s="81"/>
      <c r="AP291" s="82"/>
      <c r="AQ291" s="81">
        <v>350</v>
      </c>
      <c r="AR291" s="81">
        <v>105</v>
      </c>
      <c r="AS291" s="81">
        <v>0</v>
      </c>
      <c r="AT291" s="81">
        <v>0</v>
      </c>
      <c r="AU291" s="81">
        <v>0</v>
      </c>
      <c r="AV291" s="81">
        <v>2</v>
      </c>
      <c r="AW291" s="81">
        <v>0</v>
      </c>
      <c r="AX291" s="82"/>
      <c r="AY291" s="81">
        <v>1764.700000000001</v>
      </c>
      <c r="AZ291" s="81">
        <v>20921.000000000011</v>
      </c>
      <c r="BA291" s="81">
        <v>0</v>
      </c>
      <c r="BB291" s="81">
        <v>0</v>
      </c>
      <c r="BC291" s="81">
        <v>0</v>
      </c>
      <c r="BD291" s="81">
        <v>346.5</v>
      </c>
      <c r="BE291" s="81">
        <v>0</v>
      </c>
      <c r="BF291" s="82"/>
      <c r="BG291" s="81">
        <v>0</v>
      </c>
      <c r="BH291" s="81">
        <v>0</v>
      </c>
      <c r="BI291" s="81">
        <v>82.037999999999997</v>
      </c>
      <c r="BJ291" s="81">
        <v>0</v>
      </c>
      <c r="BK291" s="81">
        <v>12.597</v>
      </c>
      <c r="BL291" s="81">
        <v>0</v>
      </c>
      <c r="BM291" s="82"/>
      <c r="BN291" s="81">
        <v>0</v>
      </c>
      <c r="BO291" s="81">
        <v>0</v>
      </c>
      <c r="BP291" s="81">
        <v>9</v>
      </c>
      <c r="BQ291" s="81">
        <v>0</v>
      </c>
      <c r="BR291" s="81">
        <v>1</v>
      </c>
      <c r="BS291" s="81">
        <v>0</v>
      </c>
      <c r="BT291"/>
      <c r="BU291" s="80">
        <v>94.635000000000005</v>
      </c>
      <c r="BV291" s="80">
        <v>0</v>
      </c>
      <c r="BW291" s="80">
        <v>0</v>
      </c>
      <c r="BX291" s="80">
        <v>0</v>
      </c>
      <c r="BY291" s="80">
        <v>0</v>
      </c>
      <c r="BZ291" s="80">
        <v>0</v>
      </c>
      <c r="CA291" s="80">
        <v>0</v>
      </c>
      <c r="CB291" s="80">
        <v>0</v>
      </c>
      <c r="CC291" s="80">
        <v>0</v>
      </c>
    </row>
    <row r="292" spans="1:81">
      <c r="A292" s="80" t="s">
        <v>1992</v>
      </c>
      <c r="B292" s="80">
        <v>204</v>
      </c>
      <c r="C292" s="80">
        <v>18</v>
      </c>
      <c r="D292" s="80">
        <v>12</v>
      </c>
      <c r="E292" s="80">
        <v>2021</v>
      </c>
      <c r="F292" s="80" t="s">
        <v>75</v>
      </c>
      <c r="G292" s="174" t="s">
        <v>1974</v>
      </c>
      <c r="H292" s="80" t="s">
        <v>1975</v>
      </c>
      <c r="I292" s="177"/>
      <c r="J292" s="81">
        <v>75.076801252129911</v>
      </c>
      <c r="K292" s="81">
        <v>0.94514380963052591</v>
      </c>
      <c r="L292" s="81">
        <v>3.6469063568957876</v>
      </c>
      <c r="M292" s="81">
        <v>34.495180457539739</v>
      </c>
      <c r="N292" s="81">
        <v>19.238300917199727</v>
      </c>
      <c r="O292" s="81">
        <v>16.584962118666724</v>
      </c>
      <c r="P292" s="81">
        <v>15.313088450788895</v>
      </c>
      <c r="Q292" s="81">
        <v>1.0642879771081168</v>
      </c>
      <c r="R292" s="81">
        <v>0</v>
      </c>
      <c r="S292" s="81">
        <v>4.1939331372986643</v>
      </c>
      <c r="T292" s="82"/>
      <c r="U292" s="81">
        <v>15822592</v>
      </c>
      <c r="V292" s="81">
        <v>427</v>
      </c>
      <c r="W292" s="81">
        <v>82</v>
      </c>
      <c r="X292" s="81">
        <v>9159</v>
      </c>
      <c r="Y292" s="81">
        <v>7547</v>
      </c>
      <c r="Z292" s="81">
        <v>12203</v>
      </c>
      <c r="AA292" s="81">
        <v>3369</v>
      </c>
      <c r="AB292" s="81">
        <v>17836</v>
      </c>
      <c r="AC292" s="81">
        <v>0</v>
      </c>
      <c r="AD292" s="81">
        <v>4.1939331372986643</v>
      </c>
      <c r="AE292" s="82"/>
      <c r="AF292" s="81">
        <v>96319303.037528351</v>
      </c>
      <c r="AG292" s="81">
        <v>675096.16775807284</v>
      </c>
      <c r="AH292" s="81">
        <v>563095.84241996426</v>
      </c>
      <c r="AI292" s="81">
        <v>56939587.146395937</v>
      </c>
      <c r="AJ292" s="81">
        <v>33467842.144522414</v>
      </c>
      <c r="AK292" s="81">
        <v>0</v>
      </c>
      <c r="AL292" s="81">
        <v>0</v>
      </c>
      <c r="AM292" s="81">
        <v>2341222.7029399732</v>
      </c>
      <c r="AN292" s="81">
        <v>0</v>
      </c>
      <c r="AO292" s="81">
        <v>0</v>
      </c>
      <c r="AP292" s="82"/>
      <c r="AQ292" s="81">
        <v>384</v>
      </c>
      <c r="AR292" s="81">
        <v>105</v>
      </c>
      <c r="AS292" s="81">
        <v>0</v>
      </c>
      <c r="AT292" s="81">
        <v>0</v>
      </c>
      <c r="AU292" s="81">
        <v>0</v>
      </c>
      <c r="AV292" s="81">
        <v>2</v>
      </c>
      <c r="AW292" s="81"/>
      <c r="AX292" s="82"/>
      <c r="AY292" s="81">
        <v>1966.4000000000019</v>
      </c>
      <c r="AZ292" s="81">
        <v>20921.100000000009</v>
      </c>
      <c r="BA292" s="81">
        <v>0</v>
      </c>
      <c r="BB292" s="81">
        <v>0</v>
      </c>
      <c r="BC292" s="81">
        <v>0</v>
      </c>
      <c r="BD292" s="81">
        <v>346.5</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1993</v>
      </c>
      <c r="B293" s="80">
        <v>204</v>
      </c>
      <c r="C293" s="80">
        <v>19</v>
      </c>
      <c r="D293" s="80">
        <v>12</v>
      </c>
      <c r="E293" s="80">
        <v>2022</v>
      </c>
      <c r="F293" s="80" t="s">
        <v>568</v>
      </c>
      <c r="G293" s="174" t="s">
        <v>1974</v>
      </c>
      <c r="H293" s="80" t="s">
        <v>1975</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438</v>
      </c>
      <c r="AR293" s="81">
        <v>109</v>
      </c>
      <c r="AS293" s="81">
        <v>0</v>
      </c>
      <c r="AT293" s="81">
        <v>0</v>
      </c>
      <c r="AU293" s="81">
        <v>0</v>
      </c>
      <c r="AV293" s="81">
        <v>2</v>
      </c>
      <c r="AW293" s="81"/>
      <c r="AX293" s="82"/>
      <c r="AY293" s="81">
        <v>2320.1000000000031</v>
      </c>
      <c r="AZ293" s="81">
        <v>21027.30000000001</v>
      </c>
      <c r="BA293" s="81">
        <v>0</v>
      </c>
      <c r="BB293" s="81">
        <v>0</v>
      </c>
      <c r="BC293" s="81">
        <v>0</v>
      </c>
      <c r="BD293" s="81">
        <v>346.5</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1994</v>
      </c>
      <c r="B294" s="80">
        <v>256</v>
      </c>
      <c r="C294" s="80">
        <v>1</v>
      </c>
      <c r="D294" s="80">
        <v>16</v>
      </c>
      <c r="E294" s="80">
        <v>1990</v>
      </c>
      <c r="F294" s="80" t="s">
        <v>562</v>
      </c>
      <c r="G294" s="80" t="s">
        <v>1995</v>
      </c>
      <c r="H294" s="80" t="s">
        <v>1996</v>
      </c>
      <c r="I294" s="177"/>
      <c r="J294" s="81">
        <v>37.626030446415093</v>
      </c>
      <c r="K294" s="81">
        <v>4.0184207228633007</v>
      </c>
      <c r="L294" s="81">
        <v>6.8541015172110162</v>
      </c>
      <c r="M294" s="81">
        <v>7.577513335247934</v>
      </c>
      <c r="N294" s="81">
        <v>16.410417299690867</v>
      </c>
      <c r="O294" s="81">
        <v>15.477313426431005</v>
      </c>
      <c r="P294" s="81">
        <v>30.10570850432747</v>
      </c>
      <c r="Q294" s="81">
        <v>1.3855730613002601</v>
      </c>
      <c r="R294" s="81">
        <v>0</v>
      </c>
      <c r="S294" s="81">
        <v>1.2553871250190538</v>
      </c>
      <c r="T294" s="82"/>
      <c r="U294" s="81">
        <v>2218186</v>
      </c>
      <c r="V294" s="81">
        <v>1162</v>
      </c>
      <c r="W294" s="81">
        <v>76</v>
      </c>
      <c r="X294" s="81">
        <v>2925</v>
      </c>
      <c r="Y294" s="81">
        <v>5929</v>
      </c>
      <c r="Z294" s="81">
        <v>6366</v>
      </c>
      <c r="AA294" s="81">
        <v>7310</v>
      </c>
      <c r="AB294" s="81">
        <v>22497</v>
      </c>
      <c r="AC294" s="81">
        <v>0</v>
      </c>
      <c r="AD294" s="81">
        <v>1.2553871250190538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1997</v>
      </c>
      <c r="B295" s="80">
        <v>257</v>
      </c>
      <c r="C295" s="80">
        <v>2</v>
      </c>
      <c r="D295" s="80">
        <v>16</v>
      </c>
      <c r="E295" s="80">
        <v>2005</v>
      </c>
      <c r="F295" s="80" t="s">
        <v>565</v>
      </c>
      <c r="G295" s="80" t="s">
        <v>1995</v>
      </c>
      <c r="H295" s="80" t="s">
        <v>1996</v>
      </c>
      <c r="I295" s="177"/>
      <c r="J295" s="81">
        <v>39.934617208880944</v>
      </c>
      <c r="K295" s="81">
        <v>2.2485916290291943</v>
      </c>
      <c r="L295" s="81">
        <v>9.7439271656092483</v>
      </c>
      <c r="M295" s="81">
        <v>13.037254282690833</v>
      </c>
      <c r="N295" s="81">
        <v>22.561341030730709</v>
      </c>
      <c r="O295" s="81">
        <v>23.585715604806452</v>
      </c>
      <c r="P295" s="81">
        <v>30.046264460504467</v>
      </c>
      <c r="Q295" s="81">
        <v>1.2242496041282906</v>
      </c>
      <c r="R295" s="81">
        <v>0</v>
      </c>
      <c r="S295" s="81">
        <v>1.2883911807426489</v>
      </c>
      <c r="T295" s="82"/>
      <c r="U295" s="81">
        <v>2176538</v>
      </c>
      <c r="V295" s="81">
        <v>948</v>
      </c>
      <c r="W295" s="81">
        <v>106</v>
      </c>
      <c r="X295" s="81">
        <v>2837</v>
      </c>
      <c r="Y295" s="81">
        <v>6859</v>
      </c>
      <c r="Z295" s="81">
        <v>11226</v>
      </c>
      <c r="AA295" s="81">
        <v>5975</v>
      </c>
      <c r="AB295" s="81">
        <v>20780</v>
      </c>
      <c r="AC295" s="81">
        <v>0</v>
      </c>
      <c r="AD295" s="81">
        <v>1.2883911807426489</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1998</v>
      </c>
      <c r="B296" s="80">
        <v>258</v>
      </c>
      <c r="C296" s="80">
        <v>3</v>
      </c>
      <c r="D296" s="80">
        <v>16</v>
      </c>
      <c r="E296" s="80">
        <v>2006</v>
      </c>
      <c r="F296" s="80" t="s">
        <v>566</v>
      </c>
      <c r="G296" s="80" t="s">
        <v>1995</v>
      </c>
      <c r="H296" s="80" t="s">
        <v>1996</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1999</v>
      </c>
      <c r="B297" s="80">
        <v>259</v>
      </c>
      <c r="C297" s="80">
        <v>4</v>
      </c>
      <c r="D297" s="80">
        <v>16</v>
      </c>
      <c r="E297" s="80">
        <v>2007</v>
      </c>
      <c r="F297" s="80" t="s">
        <v>567</v>
      </c>
      <c r="G297" s="80" t="s">
        <v>1995</v>
      </c>
      <c r="H297" s="80" t="s">
        <v>1996</v>
      </c>
      <c r="I297" s="177"/>
      <c r="J297" s="81">
        <v>37.566755878172877</v>
      </c>
      <c r="K297" s="81">
        <v>1.93257317352283</v>
      </c>
      <c r="L297" s="81">
        <v>6.202731342723478</v>
      </c>
      <c r="M297" s="81">
        <v>15.221243649807487</v>
      </c>
      <c r="N297" s="81">
        <v>22.085417306659725</v>
      </c>
      <c r="O297" s="81">
        <v>22.940986352343604</v>
      </c>
      <c r="P297" s="81">
        <v>28.58108839394043</v>
      </c>
      <c r="Q297" s="81">
        <v>1.2689097311170148</v>
      </c>
      <c r="R297" s="81">
        <v>0</v>
      </c>
      <c r="S297" s="81">
        <v>0.93983745701713595</v>
      </c>
      <c r="T297" s="82"/>
      <c r="U297" s="81">
        <v>2561787</v>
      </c>
      <c r="V297" s="81">
        <v>818</v>
      </c>
      <c r="W297" s="81">
        <v>85</v>
      </c>
      <c r="X297" s="81">
        <v>3632</v>
      </c>
      <c r="Y297" s="81">
        <v>6917</v>
      </c>
      <c r="Z297" s="81">
        <v>11351</v>
      </c>
      <c r="AA297" s="81">
        <v>5597</v>
      </c>
      <c r="AB297" s="81">
        <v>20399</v>
      </c>
      <c r="AC297" s="81">
        <v>0</v>
      </c>
      <c r="AD297" s="81">
        <v>0.93983745701713595</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2000</v>
      </c>
      <c r="B298" s="80">
        <v>260</v>
      </c>
      <c r="C298" s="80">
        <v>5</v>
      </c>
      <c r="D298" s="80">
        <v>16</v>
      </c>
      <c r="E298" s="80">
        <v>2008</v>
      </c>
      <c r="F298" s="80" t="s">
        <v>84</v>
      </c>
      <c r="G298" s="80" t="s">
        <v>1995</v>
      </c>
      <c r="H298" s="80" t="s">
        <v>1996</v>
      </c>
      <c r="I298" s="177"/>
      <c r="J298" s="81">
        <v>35.083353059617934</v>
      </c>
      <c r="K298" s="81">
        <v>1.432400592753976</v>
      </c>
      <c r="L298" s="81">
        <v>5.4704907853157163</v>
      </c>
      <c r="M298" s="81">
        <v>15.920281841459243</v>
      </c>
      <c r="N298" s="81">
        <v>22.171621007350105</v>
      </c>
      <c r="O298" s="81">
        <v>22.4423113074253</v>
      </c>
      <c r="P298" s="81">
        <v>27.977239651946348</v>
      </c>
      <c r="Q298" s="81">
        <v>1.2423371954138263</v>
      </c>
      <c r="R298" s="81">
        <v>0</v>
      </c>
      <c r="S298" s="81">
        <v>1.1373942158923425</v>
      </c>
      <c r="T298" s="82"/>
      <c r="U298" s="81">
        <v>2612160</v>
      </c>
      <c r="V298" s="81">
        <v>818</v>
      </c>
      <c r="W298" s="81">
        <v>85</v>
      </c>
      <c r="X298" s="81">
        <v>3632</v>
      </c>
      <c r="Y298" s="81">
        <v>7017</v>
      </c>
      <c r="Z298" s="81">
        <v>11494</v>
      </c>
      <c r="AA298" s="81">
        <v>5485</v>
      </c>
      <c r="AB298" s="81">
        <v>20300</v>
      </c>
      <c r="AC298" s="81">
        <v>0</v>
      </c>
      <c r="AD298" s="81">
        <v>1.1373942158923425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2001</v>
      </c>
      <c r="B299" s="80">
        <v>261</v>
      </c>
      <c r="C299" s="80">
        <v>6</v>
      </c>
      <c r="D299" s="80">
        <v>16</v>
      </c>
      <c r="E299" s="80">
        <v>2009</v>
      </c>
      <c r="F299" s="80" t="s">
        <v>85</v>
      </c>
      <c r="G299" s="80" t="s">
        <v>1995</v>
      </c>
      <c r="H299" s="80" t="s">
        <v>1996</v>
      </c>
      <c r="I299" s="177"/>
      <c r="J299" s="81">
        <v>37.079064477205549</v>
      </c>
      <c r="K299" s="81">
        <v>1.4944717084031578</v>
      </c>
      <c r="L299" s="81">
        <v>8.2192292365715716</v>
      </c>
      <c r="M299" s="81">
        <v>17.65191316129804</v>
      </c>
      <c r="N299" s="81">
        <v>22.46631922002662</v>
      </c>
      <c r="O299" s="81">
        <v>23.065156586721429</v>
      </c>
      <c r="P299" s="81">
        <v>26.760108746949147</v>
      </c>
      <c r="Q299" s="81">
        <v>1.1766329269862537</v>
      </c>
      <c r="R299" s="81">
        <v>0</v>
      </c>
      <c r="S299" s="81">
        <v>0.90076567891664605</v>
      </c>
      <c r="T299" s="82"/>
      <c r="U299" s="81">
        <v>2739778</v>
      </c>
      <c r="V299" s="81">
        <v>807</v>
      </c>
      <c r="W299" s="81">
        <v>227</v>
      </c>
      <c r="X299" s="81">
        <v>3788</v>
      </c>
      <c r="Y299" s="81">
        <v>7072</v>
      </c>
      <c r="Z299" s="81">
        <v>11660</v>
      </c>
      <c r="AA299" s="81">
        <v>5386</v>
      </c>
      <c r="AB299" s="81">
        <v>20183</v>
      </c>
      <c r="AC299" s="81">
        <v>0</v>
      </c>
      <c r="AD299" s="81">
        <v>0.90076567891664605</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11.025</v>
      </c>
      <c r="BJ299" s="81">
        <v>0</v>
      </c>
      <c r="BK299" s="81">
        <v>0</v>
      </c>
      <c r="BL299" s="81">
        <v>0</v>
      </c>
      <c r="BM299" s="82"/>
      <c r="BN299" s="81">
        <v>0</v>
      </c>
      <c r="BO299" s="81">
        <v>0</v>
      </c>
      <c r="BP299" s="81">
        <v>3</v>
      </c>
      <c r="BQ299" s="81">
        <v>0</v>
      </c>
      <c r="BR299" s="81">
        <v>0</v>
      </c>
      <c r="BS299" s="81">
        <v>0</v>
      </c>
      <c r="BT299"/>
      <c r="BU299" s="80"/>
      <c r="BV299" s="80"/>
      <c r="BW299" s="80"/>
      <c r="BX299" s="80"/>
      <c r="BY299" s="80"/>
      <c r="BZ299" s="80"/>
      <c r="CA299" s="80"/>
      <c r="CB299" s="80"/>
      <c r="CC299" s="80"/>
    </row>
    <row r="300" spans="1:81">
      <c r="A300" s="80" t="s">
        <v>2002</v>
      </c>
      <c r="B300" s="80">
        <v>262</v>
      </c>
      <c r="C300" s="80">
        <v>7</v>
      </c>
      <c r="D300" s="80">
        <v>16</v>
      </c>
      <c r="E300" s="80">
        <v>2010</v>
      </c>
      <c r="F300" s="80" t="s">
        <v>86</v>
      </c>
      <c r="G300" s="80" t="s">
        <v>1995</v>
      </c>
      <c r="H300" s="80" t="s">
        <v>1996</v>
      </c>
      <c r="I300" s="177"/>
      <c r="J300" s="81">
        <v>37.598882824029189</v>
      </c>
      <c r="K300" s="81">
        <v>1.4409609442402862</v>
      </c>
      <c r="L300" s="81">
        <v>7.7930045296830706</v>
      </c>
      <c r="M300" s="81">
        <v>16.87848161493087</v>
      </c>
      <c r="N300" s="81">
        <v>21.319230279481811</v>
      </c>
      <c r="O300" s="81">
        <v>23.060860866277626</v>
      </c>
      <c r="P300" s="81">
        <v>27.11939895583992</v>
      </c>
      <c r="Q300" s="81">
        <v>1.2196241701947625</v>
      </c>
      <c r="R300" s="81">
        <v>0</v>
      </c>
      <c r="S300" s="81">
        <v>1.0007201206332066</v>
      </c>
      <c r="T300" s="82"/>
      <c r="U300" s="81">
        <v>2762130</v>
      </c>
      <c r="V300" s="81">
        <v>807</v>
      </c>
      <c r="W300" s="81">
        <v>227</v>
      </c>
      <c r="X300" s="81">
        <v>3788</v>
      </c>
      <c r="Y300" s="81">
        <v>7147</v>
      </c>
      <c r="Z300" s="81">
        <v>11712</v>
      </c>
      <c r="AA300" s="81">
        <v>5322</v>
      </c>
      <c r="AB300" s="81">
        <v>20046</v>
      </c>
      <c r="AC300" s="81">
        <v>0</v>
      </c>
      <c r="AD300" s="81">
        <v>1.0007201206332066</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15.553000000000001</v>
      </c>
      <c r="BJ300" s="81">
        <v>0</v>
      </c>
      <c r="BK300" s="81">
        <v>0</v>
      </c>
      <c r="BL300" s="81">
        <v>0</v>
      </c>
      <c r="BM300" s="82"/>
      <c r="BN300" s="81">
        <v>0</v>
      </c>
      <c r="BO300" s="81">
        <v>0</v>
      </c>
      <c r="BP300" s="81">
        <v>4</v>
      </c>
      <c r="BQ300" s="81">
        <v>0</v>
      </c>
      <c r="BR300" s="81">
        <v>0</v>
      </c>
      <c r="BS300" s="81">
        <v>0</v>
      </c>
      <c r="BT300"/>
      <c r="BU300" s="80">
        <v>15.553000000000001</v>
      </c>
      <c r="BV300" s="80">
        <v>0</v>
      </c>
      <c r="BW300" s="80">
        <v>0</v>
      </c>
      <c r="BX300" s="80">
        <v>0</v>
      </c>
      <c r="BY300" s="80">
        <v>0</v>
      </c>
      <c r="BZ300" s="80">
        <v>0</v>
      </c>
      <c r="CA300" s="80">
        <v>0</v>
      </c>
      <c r="CB300" s="80">
        <v>0</v>
      </c>
      <c r="CC300" s="80">
        <v>0</v>
      </c>
    </row>
    <row r="301" spans="1:81">
      <c r="A301" s="80" t="s">
        <v>2003</v>
      </c>
      <c r="B301" s="80">
        <v>263</v>
      </c>
      <c r="C301" s="80">
        <v>8</v>
      </c>
      <c r="D301" s="80">
        <v>16</v>
      </c>
      <c r="E301" s="80">
        <v>2011</v>
      </c>
      <c r="F301" s="80" t="s">
        <v>87</v>
      </c>
      <c r="G301" s="80" t="s">
        <v>1995</v>
      </c>
      <c r="H301" s="80" t="s">
        <v>1996</v>
      </c>
      <c r="I301" s="177"/>
      <c r="J301" s="81">
        <v>37.598383564924681</v>
      </c>
      <c r="K301" s="81">
        <v>2.2963758248115078</v>
      </c>
      <c r="L301" s="81">
        <v>10.134348756562783</v>
      </c>
      <c r="M301" s="81">
        <v>22.336870763897728</v>
      </c>
      <c r="N301" s="81">
        <v>29.378117995356526</v>
      </c>
      <c r="O301" s="81">
        <v>22.743957780142782</v>
      </c>
      <c r="P301" s="81">
        <v>25.875484181101083</v>
      </c>
      <c r="Q301" s="81">
        <v>1.3933904596350517</v>
      </c>
      <c r="R301" s="81">
        <v>0</v>
      </c>
      <c r="S301" s="81">
        <v>1.1201731231228533</v>
      </c>
      <c r="T301" s="82"/>
      <c r="U301" s="81">
        <v>2537981</v>
      </c>
      <c r="V301" s="81">
        <v>807</v>
      </c>
      <c r="W301" s="81">
        <v>227</v>
      </c>
      <c r="X301" s="81">
        <v>3788</v>
      </c>
      <c r="Y301" s="81">
        <v>7187</v>
      </c>
      <c r="Z301" s="81">
        <v>11802</v>
      </c>
      <c r="AA301" s="81">
        <v>5229</v>
      </c>
      <c r="AB301" s="81">
        <v>19855</v>
      </c>
      <c r="AC301" s="81">
        <v>0</v>
      </c>
      <c r="AD301" s="81">
        <v>1.1201731231228533</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13.644</v>
      </c>
      <c r="BJ301" s="81">
        <v>0</v>
      </c>
      <c r="BK301" s="81">
        <v>0</v>
      </c>
      <c r="BL301" s="81">
        <v>0</v>
      </c>
      <c r="BM301" s="82"/>
      <c r="BN301" s="81">
        <v>0</v>
      </c>
      <c r="BO301" s="81">
        <v>0</v>
      </c>
      <c r="BP301" s="81">
        <v>4</v>
      </c>
      <c r="BQ301" s="81">
        <v>0</v>
      </c>
      <c r="BR301" s="81">
        <v>0</v>
      </c>
      <c r="BS301" s="81">
        <v>0</v>
      </c>
      <c r="BT301"/>
      <c r="BU301" s="80">
        <v>13.644</v>
      </c>
      <c r="BV301" s="80">
        <v>0</v>
      </c>
      <c r="BW301" s="80">
        <v>0</v>
      </c>
      <c r="BX301" s="80">
        <v>0</v>
      </c>
      <c r="BY301" s="80">
        <v>0</v>
      </c>
      <c r="BZ301" s="80">
        <v>0</v>
      </c>
      <c r="CA301" s="80">
        <v>0</v>
      </c>
      <c r="CB301" s="80">
        <v>0</v>
      </c>
      <c r="CC301" s="80">
        <v>0</v>
      </c>
    </row>
    <row r="302" spans="1:81">
      <c r="A302" s="80" t="s">
        <v>2004</v>
      </c>
      <c r="B302" s="80">
        <v>264</v>
      </c>
      <c r="C302" s="80">
        <v>9</v>
      </c>
      <c r="D302" s="80">
        <v>16</v>
      </c>
      <c r="E302" s="80">
        <v>2012</v>
      </c>
      <c r="F302" s="80" t="s">
        <v>88</v>
      </c>
      <c r="G302" s="80" t="s">
        <v>1995</v>
      </c>
      <c r="H302" s="80" t="s">
        <v>1996</v>
      </c>
      <c r="I302" s="177"/>
      <c r="J302" s="81">
        <v>39.393278916059131</v>
      </c>
      <c r="K302" s="81">
        <v>2.3028876013703696</v>
      </c>
      <c r="L302" s="81">
        <v>10.637739049304816</v>
      </c>
      <c r="M302" s="81">
        <v>24.444977069616623</v>
      </c>
      <c r="N302" s="81">
        <v>38.711542422039422</v>
      </c>
      <c r="O302" s="81">
        <v>22.811624366918132</v>
      </c>
      <c r="P302" s="81">
        <v>25.594717316507577</v>
      </c>
      <c r="Q302" s="81">
        <v>1.5161728415909954</v>
      </c>
      <c r="R302" s="81">
        <v>0</v>
      </c>
      <c r="S302" s="81">
        <v>1.103111208621498</v>
      </c>
      <c r="T302" s="82"/>
      <c r="U302" s="81">
        <v>2706343</v>
      </c>
      <c r="V302" s="81">
        <v>807</v>
      </c>
      <c r="W302" s="81">
        <v>227</v>
      </c>
      <c r="X302" s="81">
        <v>3788</v>
      </c>
      <c r="Y302" s="81">
        <v>7361</v>
      </c>
      <c r="Z302" s="81">
        <v>11931</v>
      </c>
      <c r="AA302" s="81">
        <v>5143</v>
      </c>
      <c r="AB302" s="81">
        <v>19885</v>
      </c>
      <c r="AC302" s="81">
        <v>0</v>
      </c>
      <c r="AD302" s="81">
        <v>1.103111208621498</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22.234999999999999</v>
      </c>
      <c r="BJ302" s="81">
        <v>0</v>
      </c>
      <c r="BK302" s="81">
        <v>0</v>
      </c>
      <c r="BL302" s="81">
        <v>0</v>
      </c>
      <c r="BM302" s="82"/>
      <c r="BN302" s="81">
        <v>0</v>
      </c>
      <c r="BO302" s="81">
        <v>0</v>
      </c>
      <c r="BP302" s="81">
        <v>4</v>
      </c>
      <c r="BQ302" s="81">
        <v>0</v>
      </c>
      <c r="BR302" s="81">
        <v>0</v>
      </c>
      <c r="BS302" s="81">
        <v>0</v>
      </c>
      <c r="BT302"/>
      <c r="BU302" s="80">
        <v>22.234999999999999</v>
      </c>
      <c r="BV302" s="80">
        <v>0</v>
      </c>
      <c r="BW302" s="80">
        <v>0</v>
      </c>
      <c r="BX302" s="80">
        <v>0</v>
      </c>
      <c r="BY302" s="80">
        <v>0</v>
      </c>
      <c r="BZ302" s="80">
        <v>0</v>
      </c>
      <c r="CA302" s="80">
        <v>0</v>
      </c>
      <c r="CB302" s="80">
        <v>0</v>
      </c>
      <c r="CC302" s="80">
        <v>0</v>
      </c>
    </row>
    <row r="303" spans="1:81">
      <c r="A303" s="80" t="s">
        <v>2005</v>
      </c>
      <c r="B303" s="80">
        <v>265</v>
      </c>
      <c r="C303" s="80">
        <v>10</v>
      </c>
      <c r="D303" s="80">
        <v>16</v>
      </c>
      <c r="E303" s="80">
        <v>2013</v>
      </c>
      <c r="F303" s="80" t="s">
        <v>89</v>
      </c>
      <c r="G303" s="80" t="s">
        <v>1995</v>
      </c>
      <c r="H303" s="80" t="s">
        <v>1996</v>
      </c>
      <c r="I303" s="177"/>
      <c r="J303" s="81">
        <v>59.857352114167014</v>
      </c>
      <c r="K303" s="81">
        <v>1.880861263684293</v>
      </c>
      <c r="L303" s="81">
        <v>9.4919142457891681</v>
      </c>
      <c r="M303" s="81">
        <v>24.45499085110076</v>
      </c>
      <c r="N303" s="81">
        <v>42.035872226681441</v>
      </c>
      <c r="O303" s="81">
        <v>22.027003277934913</v>
      </c>
      <c r="P303" s="81">
        <v>25.576262093581285</v>
      </c>
      <c r="Q303" s="81">
        <v>1.5336643310968781</v>
      </c>
      <c r="R303" s="81">
        <v>0</v>
      </c>
      <c r="S303" s="81">
        <v>1.0250744202892417</v>
      </c>
      <c r="T303" s="82"/>
      <c r="U303" s="81">
        <v>3163909</v>
      </c>
      <c r="V303" s="81">
        <v>807</v>
      </c>
      <c r="W303" s="81">
        <v>227</v>
      </c>
      <c r="X303" s="81">
        <v>3788</v>
      </c>
      <c r="Y303" s="81">
        <v>7389</v>
      </c>
      <c r="Z303" s="81">
        <v>12035</v>
      </c>
      <c r="AA303" s="81">
        <v>5120</v>
      </c>
      <c r="AB303" s="81">
        <v>19826</v>
      </c>
      <c r="AC303" s="81">
        <v>0</v>
      </c>
      <c r="AD303" s="81">
        <v>1.0250744202892417</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28.234000000000002</v>
      </c>
      <c r="BJ303" s="81">
        <v>0</v>
      </c>
      <c r="BK303" s="81">
        <v>0</v>
      </c>
      <c r="BL303" s="81">
        <v>0</v>
      </c>
      <c r="BM303" s="82"/>
      <c r="BN303" s="81">
        <v>0</v>
      </c>
      <c r="BO303" s="81">
        <v>0</v>
      </c>
      <c r="BP303" s="81">
        <v>4</v>
      </c>
      <c r="BQ303" s="81">
        <v>0</v>
      </c>
      <c r="BR303" s="81">
        <v>0</v>
      </c>
      <c r="BS303" s="81">
        <v>0</v>
      </c>
      <c r="BT303"/>
      <c r="BU303" s="80">
        <v>28.234000000000002</v>
      </c>
      <c r="BV303" s="80">
        <v>0</v>
      </c>
      <c r="BW303" s="80">
        <v>0</v>
      </c>
      <c r="BX303" s="80">
        <v>0</v>
      </c>
      <c r="BY303" s="80">
        <v>0</v>
      </c>
      <c r="BZ303" s="80">
        <v>0</v>
      </c>
      <c r="CA303" s="80">
        <v>0</v>
      </c>
      <c r="CB303" s="80">
        <v>0</v>
      </c>
      <c r="CC303" s="80">
        <v>0</v>
      </c>
    </row>
    <row r="304" spans="1:81">
      <c r="A304" s="80" t="s">
        <v>2006</v>
      </c>
      <c r="B304" s="80">
        <v>266</v>
      </c>
      <c r="C304" s="80">
        <v>11</v>
      </c>
      <c r="D304" s="80">
        <v>16</v>
      </c>
      <c r="E304" s="80">
        <v>2014</v>
      </c>
      <c r="F304" s="80" t="s">
        <v>90</v>
      </c>
      <c r="G304" s="80" t="s">
        <v>1995</v>
      </c>
      <c r="H304" s="80" t="s">
        <v>1996</v>
      </c>
      <c r="I304" s="177"/>
      <c r="J304" s="81">
        <v>63.041702029438362</v>
      </c>
      <c r="K304" s="81">
        <v>1.9619934617326389</v>
      </c>
      <c r="L304" s="81">
        <v>10.143222948946864</v>
      </c>
      <c r="M304" s="81">
        <v>22.132260811341627</v>
      </c>
      <c r="N304" s="81">
        <v>35.652863836721657</v>
      </c>
      <c r="O304" s="81">
        <v>20.969745376333041</v>
      </c>
      <c r="P304" s="81">
        <v>25.272429388301784</v>
      </c>
      <c r="Q304" s="81">
        <v>1.4514423270268875</v>
      </c>
      <c r="R304" s="81">
        <v>0</v>
      </c>
      <c r="S304" s="81">
        <v>0.96340925153797097</v>
      </c>
      <c r="T304" s="82"/>
      <c r="U304" s="81">
        <v>3684053</v>
      </c>
      <c r="V304" s="81">
        <v>738</v>
      </c>
      <c r="W304" s="81">
        <v>204</v>
      </c>
      <c r="X304" s="81">
        <v>3760</v>
      </c>
      <c r="Y304" s="81">
        <v>7397</v>
      </c>
      <c r="Z304" s="81">
        <v>12067</v>
      </c>
      <c r="AA304" s="81">
        <v>5033</v>
      </c>
      <c r="AB304" s="81">
        <v>19556</v>
      </c>
      <c r="AC304" s="81">
        <v>0</v>
      </c>
      <c r="AD304" s="81">
        <v>0.96340925153797097</v>
      </c>
      <c r="AE304" s="82"/>
      <c r="AF304" s="81">
        <v>35808909.821131036</v>
      </c>
      <c r="AG304" s="81">
        <v>1446067.750389403</v>
      </c>
      <c r="AH304" s="81">
        <v>2516038.2684631427</v>
      </c>
      <c r="AI304" s="81">
        <v>21547388.309140909</v>
      </c>
      <c r="AJ304" s="81">
        <v>43589149.16584301</v>
      </c>
      <c r="AK304" s="81">
        <v>0</v>
      </c>
      <c r="AL304" s="81">
        <v>0</v>
      </c>
      <c r="AM304" s="81">
        <v>2684746.5704880948</v>
      </c>
      <c r="AN304" s="81">
        <v>0</v>
      </c>
      <c r="AO304" s="81">
        <v>0</v>
      </c>
      <c r="AP304" s="82"/>
      <c r="AQ304" s="81">
        <v>532</v>
      </c>
      <c r="AR304" s="81">
        <v>114</v>
      </c>
      <c r="AS304" s="81">
        <v>0</v>
      </c>
      <c r="AT304" s="81">
        <v>0</v>
      </c>
      <c r="AU304" s="81">
        <v>0</v>
      </c>
      <c r="AV304" s="81">
        <v>0</v>
      </c>
      <c r="AW304" s="81" t="s">
        <v>564</v>
      </c>
      <c r="AX304" s="82"/>
      <c r="AY304" s="81">
        <v>2432.0969999999998</v>
      </c>
      <c r="AZ304" s="81">
        <v>8442.4</v>
      </c>
      <c r="BA304" s="81">
        <v>0</v>
      </c>
      <c r="BB304" s="81">
        <v>0</v>
      </c>
      <c r="BC304" s="81">
        <v>0</v>
      </c>
      <c r="BD304" s="81">
        <v>0</v>
      </c>
      <c r="BE304" s="81" t="s">
        <v>564</v>
      </c>
      <c r="BF304" s="82"/>
      <c r="BG304" s="81">
        <v>0</v>
      </c>
      <c r="BH304" s="81">
        <v>0</v>
      </c>
      <c r="BI304" s="81">
        <v>27.317</v>
      </c>
      <c r="BJ304" s="81">
        <v>0</v>
      </c>
      <c r="BK304" s="81">
        <v>0</v>
      </c>
      <c r="BL304" s="81">
        <v>0</v>
      </c>
      <c r="BM304" s="82"/>
      <c r="BN304" s="81">
        <v>0</v>
      </c>
      <c r="BO304" s="81">
        <v>0</v>
      </c>
      <c r="BP304" s="81">
        <v>4</v>
      </c>
      <c r="BQ304" s="81">
        <v>0</v>
      </c>
      <c r="BR304" s="81">
        <v>0</v>
      </c>
      <c r="BS304" s="81">
        <v>0</v>
      </c>
      <c r="BT304"/>
      <c r="BU304" s="80">
        <v>27.317</v>
      </c>
      <c r="BV304" s="80">
        <v>0</v>
      </c>
      <c r="BW304" s="80">
        <v>0</v>
      </c>
      <c r="BX304" s="80">
        <v>0</v>
      </c>
      <c r="BY304" s="80">
        <v>0</v>
      </c>
      <c r="BZ304" s="80">
        <v>0</v>
      </c>
      <c r="CA304" s="80">
        <v>0</v>
      </c>
      <c r="CB304" s="80">
        <v>0</v>
      </c>
      <c r="CC304" s="80">
        <v>0</v>
      </c>
    </row>
    <row r="305" spans="1:81">
      <c r="A305" s="80" t="s">
        <v>2007</v>
      </c>
      <c r="B305" s="80">
        <v>267</v>
      </c>
      <c r="C305" s="80">
        <v>12</v>
      </c>
      <c r="D305" s="80">
        <v>16</v>
      </c>
      <c r="E305" s="80">
        <v>2015</v>
      </c>
      <c r="F305" s="80" t="s">
        <v>91</v>
      </c>
      <c r="G305" s="80" t="s">
        <v>1995</v>
      </c>
      <c r="H305" s="80" t="s">
        <v>1996</v>
      </c>
      <c r="I305" s="177"/>
      <c r="J305" s="81">
        <v>49.598092814100269</v>
      </c>
      <c r="K305" s="81">
        <v>1.8782359832567175</v>
      </c>
      <c r="L305" s="81">
        <v>11.969039419593994</v>
      </c>
      <c r="M305" s="81">
        <v>23.104460265802803</v>
      </c>
      <c r="N305" s="81">
        <v>30.206593527570764</v>
      </c>
      <c r="O305" s="81">
        <v>20.776519685315453</v>
      </c>
      <c r="P305" s="81">
        <v>24.96566992771837</v>
      </c>
      <c r="Q305" s="81">
        <v>1.4081022643249943</v>
      </c>
      <c r="R305" s="81">
        <v>0</v>
      </c>
      <c r="S305" s="81">
        <v>1.6015600496707274</v>
      </c>
      <c r="T305" s="82"/>
      <c r="U305" s="81">
        <v>3131297</v>
      </c>
      <c r="V305" s="81">
        <v>738</v>
      </c>
      <c r="W305" s="81">
        <v>204</v>
      </c>
      <c r="X305" s="81">
        <v>3760</v>
      </c>
      <c r="Y305" s="81">
        <v>7424</v>
      </c>
      <c r="Z305" s="81">
        <v>12071</v>
      </c>
      <c r="AA305" s="81">
        <v>4968</v>
      </c>
      <c r="AB305" s="81">
        <v>19380</v>
      </c>
      <c r="AC305" s="81">
        <v>0</v>
      </c>
      <c r="AD305" s="81">
        <v>1.6015600496707274</v>
      </c>
      <c r="AE305" s="82"/>
      <c r="AF305" s="81">
        <v>30877863.989234645</v>
      </c>
      <c r="AG305" s="81">
        <v>1301941.8556254546</v>
      </c>
      <c r="AH305" s="81">
        <v>2399816.3611815134</v>
      </c>
      <c r="AI305" s="81">
        <v>22951460.936133891</v>
      </c>
      <c r="AJ305" s="81">
        <v>39209891.367967345</v>
      </c>
      <c r="AK305" s="81">
        <v>0</v>
      </c>
      <c r="AL305" s="81">
        <v>0</v>
      </c>
      <c r="AM305" s="81">
        <v>2655947.7039576028</v>
      </c>
      <c r="AN305" s="81">
        <v>0</v>
      </c>
      <c r="AO305" s="81">
        <v>0</v>
      </c>
      <c r="AP305" s="82"/>
      <c r="AQ305" s="81">
        <v>576</v>
      </c>
      <c r="AR305" s="81">
        <v>160</v>
      </c>
      <c r="AS305" s="81">
        <v>0</v>
      </c>
      <c r="AT305" s="81">
        <v>0</v>
      </c>
      <c r="AU305" s="81">
        <v>0</v>
      </c>
      <c r="AV305" s="81">
        <v>0</v>
      </c>
      <c r="AW305" s="81" t="s">
        <v>564</v>
      </c>
      <c r="AX305" s="82"/>
      <c r="AY305" s="81">
        <v>2709.3780000000002</v>
      </c>
      <c r="AZ305" s="81">
        <v>18890.900000000001</v>
      </c>
      <c r="BA305" s="81">
        <v>0</v>
      </c>
      <c r="BB305" s="81">
        <v>0</v>
      </c>
      <c r="BC305" s="81">
        <v>0</v>
      </c>
      <c r="BD305" s="81">
        <v>0</v>
      </c>
      <c r="BE305" s="81" t="s">
        <v>564</v>
      </c>
      <c r="BF305" s="82"/>
      <c r="BG305" s="81">
        <v>0</v>
      </c>
      <c r="BH305" s="81">
        <v>0</v>
      </c>
      <c r="BI305" s="81">
        <v>26.864999999999998</v>
      </c>
      <c r="BJ305" s="81">
        <v>0</v>
      </c>
      <c r="BK305" s="81">
        <v>0</v>
      </c>
      <c r="BL305" s="81">
        <v>0</v>
      </c>
      <c r="BM305" s="82"/>
      <c r="BN305" s="81">
        <v>0</v>
      </c>
      <c r="BO305" s="81">
        <v>0</v>
      </c>
      <c r="BP305" s="81">
        <v>4</v>
      </c>
      <c r="BQ305" s="81">
        <v>0</v>
      </c>
      <c r="BR305" s="81">
        <v>0</v>
      </c>
      <c r="BS305" s="81">
        <v>0</v>
      </c>
      <c r="BT305"/>
      <c r="BU305" s="80">
        <v>26.864999999999998</v>
      </c>
      <c r="BV305" s="80">
        <v>0</v>
      </c>
      <c r="BW305" s="80">
        <v>0</v>
      </c>
      <c r="BX305" s="80">
        <v>0</v>
      </c>
      <c r="BY305" s="80">
        <v>0</v>
      </c>
      <c r="BZ305" s="80">
        <v>0</v>
      </c>
      <c r="CA305" s="80">
        <v>0</v>
      </c>
      <c r="CB305" s="80">
        <v>0</v>
      </c>
      <c r="CC305" s="80">
        <v>0</v>
      </c>
    </row>
    <row r="306" spans="1:81">
      <c r="A306" s="80" t="s">
        <v>2008</v>
      </c>
      <c r="B306" s="80">
        <v>268</v>
      </c>
      <c r="C306" s="80">
        <v>13</v>
      </c>
      <c r="D306" s="80">
        <v>16</v>
      </c>
      <c r="E306" s="80">
        <v>2016</v>
      </c>
      <c r="F306" s="80" t="s">
        <v>92</v>
      </c>
      <c r="G306" s="80" t="s">
        <v>1995</v>
      </c>
      <c r="H306" s="80" t="s">
        <v>1996</v>
      </c>
      <c r="I306" s="177"/>
      <c r="J306" s="81">
        <v>62.019919084302579</v>
      </c>
      <c r="K306" s="81">
        <v>1.7429016236358896</v>
      </c>
      <c r="L306" s="81">
        <v>13.000101420946178</v>
      </c>
      <c r="M306" s="81">
        <v>17.317334876101292</v>
      </c>
      <c r="N306" s="81">
        <v>26.334173733003588</v>
      </c>
      <c r="O306" s="81">
        <v>20.544624624609842</v>
      </c>
      <c r="P306" s="81">
        <v>24.108978236809286</v>
      </c>
      <c r="Q306" s="81">
        <v>1.3583245276084672</v>
      </c>
      <c r="R306" s="81">
        <v>0</v>
      </c>
      <c r="S306" s="81">
        <v>1.0763968519564635</v>
      </c>
      <c r="T306" s="82"/>
      <c r="U306" s="81">
        <v>4206650</v>
      </c>
      <c r="V306" s="81">
        <v>738</v>
      </c>
      <c r="W306" s="81">
        <v>204</v>
      </c>
      <c r="X306" s="81">
        <v>3760</v>
      </c>
      <c r="Y306" s="81">
        <v>7477</v>
      </c>
      <c r="Z306" s="81">
        <v>12083</v>
      </c>
      <c r="AA306" s="81">
        <v>4962</v>
      </c>
      <c r="AB306" s="81">
        <v>19231</v>
      </c>
      <c r="AC306" s="81">
        <v>0</v>
      </c>
      <c r="AD306" s="81">
        <v>1.076396851956464</v>
      </c>
      <c r="AE306" s="82"/>
      <c r="AF306" s="81">
        <v>41214699.736572087</v>
      </c>
      <c r="AG306" s="81">
        <v>1276158.305280857</v>
      </c>
      <c r="AH306" s="81">
        <v>2180670.7099067499</v>
      </c>
      <c r="AI306" s="81">
        <v>26269032.96633327</v>
      </c>
      <c r="AJ306" s="81">
        <v>41948287.226648264</v>
      </c>
      <c r="AK306" s="81">
        <v>0</v>
      </c>
      <c r="AL306" s="81">
        <v>0</v>
      </c>
      <c r="AM306" s="81">
        <v>2637575.4255553922</v>
      </c>
      <c r="AN306" s="81">
        <v>0</v>
      </c>
      <c r="AO306" s="81">
        <v>0</v>
      </c>
      <c r="AP306" s="82"/>
      <c r="AQ306" s="81">
        <v>610</v>
      </c>
      <c r="AR306" s="81">
        <v>172</v>
      </c>
      <c r="AS306" s="81">
        <v>0</v>
      </c>
      <c r="AT306" s="81">
        <v>0</v>
      </c>
      <c r="AU306" s="81">
        <v>0</v>
      </c>
      <c r="AV306" s="81">
        <v>0</v>
      </c>
      <c r="AW306" s="81" t="s">
        <v>564</v>
      </c>
      <c r="AX306" s="82"/>
      <c r="AY306" s="81">
        <v>2913.078</v>
      </c>
      <c r="AZ306" s="81">
        <v>27325</v>
      </c>
      <c r="BA306" s="81">
        <v>0</v>
      </c>
      <c r="BB306" s="81">
        <v>0</v>
      </c>
      <c r="BC306" s="81">
        <v>0</v>
      </c>
      <c r="BD306" s="81">
        <v>0</v>
      </c>
      <c r="BE306" s="81" t="s">
        <v>564</v>
      </c>
      <c r="BF306" s="82"/>
      <c r="BG306" s="81">
        <v>0</v>
      </c>
      <c r="BH306" s="81">
        <v>0</v>
      </c>
      <c r="BI306" s="81">
        <v>27.007000000000001</v>
      </c>
      <c r="BJ306" s="81">
        <v>0</v>
      </c>
      <c r="BK306" s="81">
        <v>0</v>
      </c>
      <c r="BL306" s="81">
        <v>0</v>
      </c>
      <c r="BM306" s="82"/>
      <c r="BN306" s="81">
        <v>0</v>
      </c>
      <c r="BO306" s="81">
        <v>0</v>
      </c>
      <c r="BP306" s="81">
        <v>4</v>
      </c>
      <c r="BQ306" s="81">
        <v>0</v>
      </c>
      <c r="BR306" s="81">
        <v>0</v>
      </c>
      <c r="BS306" s="81">
        <v>0</v>
      </c>
      <c r="BT306"/>
      <c r="BU306" s="80">
        <v>27.007000000000001</v>
      </c>
      <c r="BV306" s="80">
        <v>0</v>
      </c>
      <c r="BW306" s="80">
        <v>0</v>
      </c>
      <c r="BX306" s="80">
        <v>0</v>
      </c>
      <c r="BY306" s="80">
        <v>0</v>
      </c>
      <c r="BZ306" s="80">
        <v>0</v>
      </c>
      <c r="CA306" s="80">
        <v>0</v>
      </c>
      <c r="CB306" s="80">
        <v>0</v>
      </c>
      <c r="CC306" s="80">
        <v>0</v>
      </c>
    </row>
    <row r="307" spans="1:81">
      <c r="A307" s="80" t="s">
        <v>2009</v>
      </c>
      <c r="B307" s="80">
        <v>269</v>
      </c>
      <c r="C307" s="80">
        <v>14</v>
      </c>
      <c r="D307" s="80">
        <v>16</v>
      </c>
      <c r="E307" s="80">
        <v>2017</v>
      </c>
      <c r="F307" s="80" t="s">
        <v>71</v>
      </c>
      <c r="G307" s="80" t="s">
        <v>1995</v>
      </c>
      <c r="H307" s="80" t="s">
        <v>1996</v>
      </c>
      <c r="I307" s="177"/>
      <c r="J307" s="81">
        <v>63.696550910906126</v>
      </c>
      <c r="K307" s="81">
        <v>1.7088909245191812</v>
      </c>
      <c r="L307" s="81">
        <v>12.280394846194506</v>
      </c>
      <c r="M307" s="81">
        <v>14.692556441356146</v>
      </c>
      <c r="N307" s="81">
        <v>27.582812488204311</v>
      </c>
      <c r="O307" s="81">
        <v>20.134120688677434</v>
      </c>
      <c r="P307" s="81">
        <v>23.681063679745176</v>
      </c>
      <c r="Q307" s="81">
        <v>1.2932046749584245</v>
      </c>
      <c r="R307" s="81">
        <v>0</v>
      </c>
      <c r="S307" s="81">
        <v>1.141066235304713</v>
      </c>
      <c r="T307" s="82"/>
      <c r="U307" s="81">
        <v>4495244</v>
      </c>
      <c r="V307" s="81">
        <v>738</v>
      </c>
      <c r="W307" s="81">
        <v>204</v>
      </c>
      <c r="X307" s="81">
        <v>3760</v>
      </c>
      <c r="Y307" s="81">
        <v>7416</v>
      </c>
      <c r="Z307" s="81">
        <v>12038</v>
      </c>
      <c r="AA307" s="81">
        <v>4905</v>
      </c>
      <c r="AB307" s="81">
        <v>18934</v>
      </c>
      <c r="AC307" s="81">
        <v>0</v>
      </c>
      <c r="AD307" s="81">
        <v>1.141066235304713</v>
      </c>
      <c r="AE307" s="82"/>
      <c r="AF307" s="81">
        <v>43299075.923465051</v>
      </c>
      <c r="AG307" s="81">
        <v>1265774.9528840589</v>
      </c>
      <c r="AH307" s="81">
        <v>2753615.7577120978</v>
      </c>
      <c r="AI307" s="81">
        <v>21846412.48674373</v>
      </c>
      <c r="AJ307" s="81">
        <v>41358952.802447222</v>
      </c>
      <c r="AK307" s="81">
        <v>0</v>
      </c>
      <c r="AL307" s="81">
        <v>0</v>
      </c>
      <c r="AM307" s="81">
        <v>2600904.547109575</v>
      </c>
      <c r="AN307" s="81">
        <v>0</v>
      </c>
      <c r="AO307" s="81">
        <v>0</v>
      </c>
      <c r="AP307" s="82"/>
      <c r="AQ307" s="81">
        <v>646</v>
      </c>
      <c r="AR307" s="81">
        <v>187</v>
      </c>
      <c r="AS307" s="81">
        <v>0</v>
      </c>
      <c r="AT307" s="81">
        <v>0</v>
      </c>
      <c r="AU307" s="81">
        <v>0</v>
      </c>
      <c r="AV307" s="81">
        <v>0</v>
      </c>
      <c r="AW307" s="81" t="s">
        <v>564</v>
      </c>
      <c r="AX307" s="82"/>
      <c r="AY307" s="81">
        <v>3140.1979999999999</v>
      </c>
      <c r="AZ307" s="81">
        <v>27844.1</v>
      </c>
      <c r="BA307" s="81">
        <v>0</v>
      </c>
      <c r="BB307" s="81">
        <v>0</v>
      </c>
      <c r="BC307" s="81">
        <v>0</v>
      </c>
      <c r="BD307" s="81">
        <v>0</v>
      </c>
      <c r="BE307" s="81" t="s">
        <v>564</v>
      </c>
      <c r="BF307" s="82"/>
      <c r="BG307" s="81">
        <v>0</v>
      </c>
      <c r="BH307" s="81">
        <v>0</v>
      </c>
      <c r="BI307" s="81">
        <v>23.74</v>
      </c>
      <c r="BJ307" s="81">
        <v>0</v>
      </c>
      <c r="BK307" s="81">
        <v>0</v>
      </c>
      <c r="BL307" s="81">
        <v>0</v>
      </c>
      <c r="BM307" s="82"/>
      <c r="BN307" s="81">
        <v>0</v>
      </c>
      <c r="BO307" s="81">
        <v>0</v>
      </c>
      <c r="BP307" s="81">
        <v>4</v>
      </c>
      <c r="BQ307" s="81">
        <v>0</v>
      </c>
      <c r="BR307" s="81">
        <v>0</v>
      </c>
      <c r="BS307" s="81">
        <v>0</v>
      </c>
      <c r="BT307"/>
      <c r="BU307" s="80">
        <v>23.74</v>
      </c>
      <c r="BV307" s="80">
        <v>0</v>
      </c>
      <c r="BW307" s="80">
        <v>0</v>
      </c>
      <c r="BX307" s="80">
        <v>0</v>
      </c>
      <c r="BY307" s="80">
        <v>0</v>
      </c>
      <c r="BZ307" s="80">
        <v>0</v>
      </c>
      <c r="CA307" s="80">
        <v>0</v>
      </c>
      <c r="CB307" s="80">
        <v>0</v>
      </c>
      <c r="CC307" s="80">
        <v>0</v>
      </c>
    </row>
    <row r="308" spans="1:81">
      <c r="A308" s="80" t="s">
        <v>2010</v>
      </c>
      <c r="B308" s="80">
        <v>270</v>
      </c>
      <c r="C308" s="80">
        <v>15</v>
      </c>
      <c r="D308" s="80">
        <v>16</v>
      </c>
      <c r="E308" s="80">
        <v>2018</v>
      </c>
      <c r="F308" s="80" t="s">
        <v>93</v>
      </c>
      <c r="G308" s="80" t="s">
        <v>1995</v>
      </c>
      <c r="H308" s="80" t="s">
        <v>1996</v>
      </c>
      <c r="I308" s="177"/>
      <c r="J308" s="81">
        <v>58.484302649408832</v>
      </c>
      <c r="K308" s="81">
        <v>1.6087619124016355</v>
      </c>
      <c r="L308" s="81">
        <v>11.458033609468664</v>
      </c>
      <c r="M308" s="81">
        <v>15.195701426148389</v>
      </c>
      <c r="N308" s="81">
        <v>24.759054020109865</v>
      </c>
      <c r="O308" s="81">
        <v>19.808360454010959</v>
      </c>
      <c r="P308" s="81">
        <v>23.426217210339583</v>
      </c>
      <c r="Q308" s="81">
        <v>1.1826626749552804</v>
      </c>
      <c r="R308" s="81">
        <v>0</v>
      </c>
      <c r="S308" s="81">
        <v>1.4190804902533651</v>
      </c>
      <c r="T308" s="82"/>
      <c r="U308" s="81">
        <v>4557090</v>
      </c>
      <c r="V308" s="81">
        <v>738</v>
      </c>
      <c r="W308" s="81">
        <v>204</v>
      </c>
      <c r="X308" s="81">
        <v>3760</v>
      </c>
      <c r="Y308" s="81">
        <v>7417</v>
      </c>
      <c r="Z308" s="81">
        <v>12070</v>
      </c>
      <c r="AA308" s="81">
        <v>4901</v>
      </c>
      <c r="AB308" s="81">
        <v>18660</v>
      </c>
      <c r="AC308" s="81">
        <v>0</v>
      </c>
      <c r="AD308" s="81">
        <v>1.4190804902533649</v>
      </c>
      <c r="AE308" s="82"/>
      <c r="AF308" s="81">
        <v>38268094.018920027</v>
      </c>
      <c r="AG308" s="81">
        <v>1127619.706735794</v>
      </c>
      <c r="AH308" s="81">
        <v>2536693.775414695</v>
      </c>
      <c r="AI308" s="81">
        <v>22852287.108184662</v>
      </c>
      <c r="AJ308" s="81">
        <v>38275437.263808087</v>
      </c>
      <c r="AK308" s="81">
        <v>0</v>
      </c>
      <c r="AL308" s="81">
        <v>0</v>
      </c>
      <c r="AM308" s="81">
        <v>2568569.7258793679</v>
      </c>
      <c r="AN308" s="81">
        <v>0</v>
      </c>
      <c r="AO308" s="81">
        <v>0</v>
      </c>
      <c r="AP308" s="82"/>
      <c r="AQ308" s="81">
        <v>698</v>
      </c>
      <c r="AR308" s="81">
        <v>201</v>
      </c>
      <c r="AS308" s="81">
        <v>0</v>
      </c>
      <c r="AT308" s="81">
        <v>0</v>
      </c>
      <c r="AU308" s="81">
        <v>0</v>
      </c>
      <c r="AV308" s="81">
        <v>0</v>
      </c>
      <c r="AW308" s="81" t="s">
        <v>564</v>
      </c>
      <c r="AX308" s="82"/>
      <c r="AY308" s="81">
        <v>3451.1329999999989</v>
      </c>
      <c r="AZ308" s="81">
        <v>31512</v>
      </c>
      <c r="BA308" s="81">
        <v>0</v>
      </c>
      <c r="BB308" s="81">
        <v>0</v>
      </c>
      <c r="BC308" s="81">
        <v>0</v>
      </c>
      <c r="BD308" s="81">
        <v>0</v>
      </c>
      <c r="BE308" s="81" t="s">
        <v>564</v>
      </c>
      <c r="BF308" s="82"/>
      <c r="BG308" s="81">
        <v>0</v>
      </c>
      <c r="BH308" s="81">
        <v>0</v>
      </c>
      <c r="BI308" s="81">
        <v>24.242999999999999</v>
      </c>
      <c r="BJ308" s="81">
        <v>0</v>
      </c>
      <c r="BK308" s="81">
        <v>0</v>
      </c>
      <c r="BL308" s="81">
        <v>0</v>
      </c>
      <c r="BM308" s="82"/>
      <c r="BN308" s="81">
        <v>0</v>
      </c>
      <c r="BO308" s="81">
        <v>0</v>
      </c>
      <c r="BP308" s="81">
        <v>4</v>
      </c>
      <c r="BQ308" s="81">
        <v>0</v>
      </c>
      <c r="BR308" s="81">
        <v>0</v>
      </c>
      <c r="BS308" s="81">
        <v>0</v>
      </c>
      <c r="BT308"/>
      <c r="BU308" s="80">
        <v>24.242999999999999</v>
      </c>
      <c r="BV308" s="80">
        <v>0</v>
      </c>
      <c r="BW308" s="80">
        <v>0</v>
      </c>
      <c r="BX308" s="80">
        <v>0</v>
      </c>
      <c r="BY308" s="80">
        <v>0</v>
      </c>
      <c r="BZ308" s="80">
        <v>0</v>
      </c>
      <c r="CA308" s="80">
        <v>0</v>
      </c>
      <c r="CB308" s="80">
        <v>0</v>
      </c>
      <c r="CC308" s="80">
        <v>0</v>
      </c>
    </row>
    <row r="309" spans="1:81">
      <c r="A309" s="80" t="s">
        <v>2011</v>
      </c>
      <c r="B309" s="80">
        <v>271</v>
      </c>
      <c r="C309" s="80">
        <v>16</v>
      </c>
      <c r="D309" s="80">
        <v>16</v>
      </c>
      <c r="E309" s="80">
        <v>2019</v>
      </c>
      <c r="F309" s="80" t="s">
        <v>73</v>
      </c>
      <c r="G309" s="80" t="s">
        <v>1995</v>
      </c>
      <c r="H309" s="80" t="s">
        <v>1996</v>
      </c>
      <c r="I309" s="177"/>
      <c r="J309" s="81">
        <v>51.166662002083015</v>
      </c>
      <c r="K309" s="81">
        <v>1.3559079909298846</v>
      </c>
      <c r="L309" s="81">
        <v>11.265120365763885</v>
      </c>
      <c r="M309" s="81">
        <v>11.839839543595094</v>
      </c>
      <c r="N309" s="81">
        <v>18.841688798085283</v>
      </c>
      <c r="O309" s="81">
        <v>19.119312944261551</v>
      </c>
      <c r="P309" s="81">
        <v>23.468025652471241</v>
      </c>
      <c r="Q309" s="81">
        <v>1.1395762234672595</v>
      </c>
      <c r="R309" s="81">
        <v>0</v>
      </c>
      <c r="S309" s="81">
        <v>1.2550514973787541</v>
      </c>
      <c r="T309" s="82"/>
      <c r="U309" s="81">
        <v>4491333</v>
      </c>
      <c r="V309" s="81">
        <v>738</v>
      </c>
      <c r="W309" s="81">
        <v>204</v>
      </c>
      <c r="X309" s="81">
        <v>3760</v>
      </c>
      <c r="Y309" s="81">
        <v>7509</v>
      </c>
      <c r="Z309" s="81">
        <v>11970</v>
      </c>
      <c r="AA309" s="81">
        <v>4873</v>
      </c>
      <c r="AB309" s="81">
        <v>18467</v>
      </c>
      <c r="AC309" s="81">
        <v>0</v>
      </c>
      <c r="AD309" s="81">
        <v>1.2550514973787541</v>
      </c>
      <c r="AE309" s="82"/>
      <c r="AF309" s="81">
        <v>38820839.514504857</v>
      </c>
      <c r="AG309" s="81">
        <v>1089766.8737616041</v>
      </c>
      <c r="AH309" s="81">
        <v>2812087.964702324</v>
      </c>
      <c r="AI309" s="81">
        <v>21656492.345465422</v>
      </c>
      <c r="AJ309" s="81">
        <v>35929774.110022679</v>
      </c>
      <c r="AK309" s="81">
        <v>0</v>
      </c>
      <c r="AL309" s="81">
        <v>0</v>
      </c>
      <c r="AM309" s="81">
        <v>2515066.3804984307</v>
      </c>
      <c r="AN309" s="81">
        <v>0</v>
      </c>
      <c r="AO309" s="81">
        <v>0</v>
      </c>
      <c r="AP309" s="82"/>
      <c r="AQ309" s="81">
        <v>751</v>
      </c>
      <c r="AR309" s="81">
        <v>211</v>
      </c>
      <c r="AS309" s="81">
        <v>0</v>
      </c>
      <c r="AT309" s="81">
        <v>0</v>
      </c>
      <c r="AU309" s="81">
        <v>0</v>
      </c>
      <c r="AV309" s="81">
        <v>0</v>
      </c>
      <c r="AW309" s="81" t="s">
        <v>564</v>
      </c>
      <c r="AX309" s="82"/>
      <c r="AY309" s="81">
        <v>3746.5930000000012</v>
      </c>
      <c r="AZ309" s="81">
        <v>31858.5</v>
      </c>
      <c r="BA309" s="81">
        <v>0</v>
      </c>
      <c r="BB309" s="81">
        <v>0</v>
      </c>
      <c r="BC309" s="81">
        <v>0</v>
      </c>
      <c r="BD309" s="81">
        <v>0</v>
      </c>
      <c r="BE309" s="81" t="s">
        <v>564</v>
      </c>
      <c r="BF309" s="82"/>
      <c r="BG309" s="81">
        <v>0</v>
      </c>
      <c r="BH309" s="81">
        <v>0</v>
      </c>
      <c r="BI309" s="81">
        <v>25.213999999999999</v>
      </c>
      <c r="BJ309" s="81">
        <v>0</v>
      </c>
      <c r="BK309" s="81">
        <v>0</v>
      </c>
      <c r="BL309" s="81">
        <v>0</v>
      </c>
      <c r="BM309" s="82"/>
      <c r="BN309" s="81">
        <v>0</v>
      </c>
      <c r="BO309" s="81">
        <v>0</v>
      </c>
      <c r="BP309" s="81">
        <v>4</v>
      </c>
      <c r="BQ309" s="81">
        <v>0</v>
      </c>
      <c r="BR309" s="81">
        <v>0</v>
      </c>
      <c r="BS309" s="81">
        <v>0</v>
      </c>
      <c r="BT309"/>
      <c r="BU309" s="80">
        <v>25.213999999999999</v>
      </c>
      <c r="BV309" s="80">
        <v>0</v>
      </c>
      <c r="BW309" s="80">
        <v>0</v>
      </c>
      <c r="BX309" s="80">
        <v>0</v>
      </c>
      <c r="BY309" s="80">
        <v>0</v>
      </c>
      <c r="BZ309" s="80">
        <v>0</v>
      </c>
      <c r="CA309" s="80">
        <v>0</v>
      </c>
      <c r="CB309" s="80">
        <v>0</v>
      </c>
      <c r="CC309" s="80">
        <v>0</v>
      </c>
    </row>
    <row r="310" spans="1:81">
      <c r="A310" s="80" t="s">
        <v>2012</v>
      </c>
      <c r="B310" s="80">
        <v>272</v>
      </c>
      <c r="C310" s="80">
        <v>17</v>
      </c>
      <c r="D310" s="80">
        <v>16</v>
      </c>
      <c r="E310" s="80">
        <v>2020</v>
      </c>
      <c r="F310" s="80" t="s">
        <v>218</v>
      </c>
      <c r="G310" s="80" t="s">
        <v>1995</v>
      </c>
      <c r="H310" s="80" t="s">
        <v>1996</v>
      </c>
      <c r="I310" s="177"/>
      <c r="J310" s="81">
        <v>55.7357397849566</v>
      </c>
      <c r="K310" s="81">
        <v>1.5838491862461916</v>
      </c>
      <c r="L310" s="81">
        <v>17.585059566847583</v>
      </c>
      <c r="M310" s="81">
        <v>15.353669337909487</v>
      </c>
      <c r="N310" s="81">
        <v>26.75968336813543</v>
      </c>
      <c r="O310" s="81">
        <v>16.749824117044025</v>
      </c>
      <c r="P310" s="81">
        <v>21.883677216570597</v>
      </c>
      <c r="Q310" s="81">
        <v>1.0756651295052488</v>
      </c>
      <c r="R310" s="81">
        <v>0</v>
      </c>
      <c r="S310" s="81">
        <v>1.7656530567538049</v>
      </c>
      <c r="T310" s="82"/>
      <c r="U310" s="81">
        <v>4465812</v>
      </c>
      <c r="V310" s="81">
        <v>705</v>
      </c>
      <c r="W310" s="81">
        <v>317</v>
      </c>
      <c r="X310" s="81">
        <v>3785</v>
      </c>
      <c r="Y310" s="81">
        <v>7528</v>
      </c>
      <c r="Z310" s="81">
        <v>11969</v>
      </c>
      <c r="AA310" s="81">
        <v>4937</v>
      </c>
      <c r="AB310" s="81">
        <v>18243</v>
      </c>
      <c r="AC310" s="81">
        <v>0</v>
      </c>
      <c r="AD310" s="81">
        <v>1.7656530567538049</v>
      </c>
      <c r="AE310" s="82"/>
      <c r="AF310" s="81">
        <v>39235351.324381433</v>
      </c>
      <c r="AG310" s="81">
        <v>1058401.0661794152</v>
      </c>
      <c r="AH310" s="81">
        <v>4663525.3974320041</v>
      </c>
      <c r="AI310" s="81">
        <v>21653853.046636455</v>
      </c>
      <c r="AJ310" s="81">
        <v>38847298.950888835</v>
      </c>
      <c r="AK310" s="81"/>
      <c r="AL310" s="81"/>
      <c r="AM310" s="81">
        <v>2380914.1839573886</v>
      </c>
      <c r="AN310" s="81"/>
      <c r="AO310" s="81"/>
      <c r="AP310" s="82"/>
      <c r="AQ310" s="81">
        <v>798</v>
      </c>
      <c r="AR310" s="81">
        <v>218</v>
      </c>
      <c r="AS310" s="81">
        <v>0</v>
      </c>
      <c r="AT310" s="81">
        <v>0</v>
      </c>
      <c r="AU310" s="81">
        <v>0</v>
      </c>
      <c r="AV310" s="81">
        <v>0</v>
      </c>
      <c r="AW310" s="81">
        <v>0</v>
      </c>
      <c r="AX310" s="82"/>
      <c r="AY310" s="81">
        <v>4035.9929999999999</v>
      </c>
      <c r="AZ310" s="81">
        <v>54437.999999999993</v>
      </c>
      <c r="BA310" s="81">
        <v>0</v>
      </c>
      <c r="BB310" s="81">
        <v>0</v>
      </c>
      <c r="BC310" s="81">
        <v>0</v>
      </c>
      <c r="BD310" s="81">
        <v>0</v>
      </c>
      <c r="BE310" s="81">
        <v>0</v>
      </c>
      <c r="BF310" s="82"/>
      <c r="BG310" s="81">
        <v>0</v>
      </c>
      <c r="BH310" s="81">
        <v>0</v>
      </c>
      <c r="BI310" s="81">
        <v>21.702999999999999</v>
      </c>
      <c r="BJ310" s="81">
        <v>0</v>
      </c>
      <c r="BK310" s="81">
        <v>0</v>
      </c>
      <c r="BL310" s="81">
        <v>0</v>
      </c>
      <c r="BM310" s="82"/>
      <c r="BN310" s="81">
        <v>0</v>
      </c>
      <c r="BO310" s="81">
        <v>0</v>
      </c>
      <c r="BP310" s="81">
        <v>4</v>
      </c>
      <c r="BQ310" s="81">
        <v>0</v>
      </c>
      <c r="BR310" s="81">
        <v>0</v>
      </c>
      <c r="BS310" s="81">
        <v>0</v>
      </c>
      <c r="BT310"/>
      <c r="BU310" s="80">
        <v>21.702999999999999</v>
      </c>
      <c r="BV310" s="80">
        <v>0</v>
      </c>
      <c r="BW310" s="80">
        <v>0</v>
      </c>
      <c r="BX310" s="80">
        <v>0</v>
      </c>
      <c r="BY310" s="80">
        <v>0</v>
      </c>
      <c r="BZ310" s="80">
        <v>0</v>
      </c>
      <c r="CA310" s="80">
        <v>0</v>
      </c>
      <c r="CB310" s="80">
        <v>0</v>
      </c>
      <c r="CC310" s="80">
        <v>0</v>
      </c>
    </row>
    <row r="311" spans="1:81">
      <c r="A311" s="80" t="s">
        <v>2013</v>
      </c>
      <c r="B311" s="80">
        <v>272</v>
      </c>
      <c r="C311" s="80">
        <v>18</v>
      </c>
      <c r="D311" s="80">
        <v>16</v>
      </c>
      <c r="E311" s="80">
        <v>2021</v>
      </c>
      <c r="F311" s="80" t="s">
        <v>75</v>
      </c>
      <c r="G311" s="174" t="s">
        <v>1995</v>
      </c>
      <c r="H311" s="80" t="s">
        <v>1996</v>
      </c>
      <c r="I311" s="177"/>
      <c r="J311" s="81">
        <v>53.521573665166052</v>
      </c>
      <c r="K311" s="81">
        <v>1.5737607010473009</v>
      </c>
      <c r="L311" s="81">
        <v>13.99543785411951</v>
      </c>
      <c r="M311" s="81">
        <v>15.258012313419195</v>
      </c>
      <c r="N311" s="81">
        <v>24.076512626428794</v>
      </c>
      <c r="O311" s="81">
        <v>16.196262686892677</v>
      </c>
      <c r="P311" s="81">
        <v>22.594646093461439</v>
      </c>
      <c r="Q311" s="81">
        <v>1.0666151374079158</v>
      </c>
      <c r="R311" s="81">
        <v>0</v>
      </c>
      <c r="S311" s="81">
        <v>1.64506782479122</v>
      </c>
      <c r="T311" s="82"/>
      <c r="U311" s="81">
        <v>5367013</v>
      </c>
      <c r="V311" s="81">
        <v>705</v>
      </c>
      <c r="W311" s="81">
        <v>317</v>
      </c>
      <c r="X311" s="81">
        <v>3785</v>
      </c>
      <c r="Y311" s="81">
        <v>7445</v>
      </c>
      <c r="Z311" s="81">
        <v>11917</v>
      </c>
      <c r="AA311" s="81">
        <v>4971</v>
      </c>
      <c r="AB311" s="81">
        <v>17875</v>
      </c>
      <c r="AC311" s="81">
        <v>0</v>
      </c>
      <c r="AD311" s="81">
        <v>1.64506782479122</v>
      </c>
      <c r="AE311" s="82"/>
      <c r="AF311" s="81">
        <v>41073307.469786219</v>
      </c>
      <c r="AG311" s="81">
        <v>1097325.345312943</v>
      </c>
      <c r="AH311" s="81">
        <v>3812681.2085463754</v>
      </c>
      <c r="AI311" s="81">
        <v>23668628.223451886</v>
      </c>
      <c r="AJ311" s="81">
        <v>37134973.912561022</v>
      </c>
      <c r="AK311" s="81">
        <v>0</v>
      </c>
      <c r="AL311" s="81">
        <v>0</v>
      </c>
      <c r="AM311" s="81">
        <v>2346341.9945644774</v>
      </c>
      <c r="AN311" s="81">
        <v>0</v>
      </c>
      <c r="AO311" s="81">
        <v>0</v>
      </c>
      <c r="AP311" s="82"/>
      <c r="AQ311" s="81">
        <v>828</v>
      </c>
      <c r="AR311" s="81">
        <v>221</v>
      </c>
      <c r="AS311" s="81">
        <v>0</v>
      </c>
      <c r="AT311" s="81">
        <v>0</v>
      </c>
      <c r="AU311" s="81">
        <v>0</v>
      </c>
      <c r="AV311" s="81">
        <v>0</v>
      </c>
      <c r="AW311" s="81"/>
      <c r="AX311" s="82"/>
      <c r="AY311" s="81">
        <v>4235.0820000000012</v>
      </c>
      <c r="AZ311" s="81">
        <v>54516.69999999999</v>
      </c>
      <c r="BA311" s="81">
        <v>0</v>
      </c>
      <c r="BB311" s="81">
        <v>0</v>
      </c>
      <c r="BC311" s="81">
        <v>0</v>
      </c>
      <c r="BD311" s="81">
        <v>0</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2014</v>
      </c>
      <c r="B312" s="80">
        <v>272</v>
      </c>
      <c r="C312" s="80">
        <v>19</v>
      </c>
      <c r="D312" s="80">
        <v>16</v>
      </c>
      <c r="E312" s="80">
        <v>2022</v>
      </c>
      <c r="F312" s="80" t="s">
        <v>568</v>
      </c>
      <c r="G312" s="174" t="s">
        <v>1995</v>
      </c>
      <c r="H312" s="80" t="s">
        <v>1996</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872</v>
      </c>
      <c r="AR312" s="81">
        <v>221</v>
      </c>
      <c r="AS312" s="81">
        <v>0</v>
      </c>
      <c r="AT312" s="81">
        <v>0</v>
      </c>
      <c r="AU312" s="81">
        <v>0</v>
      </c>
      <c r="AV312" s="81">
        <v>0</v>
      </c>
      <c r="AW312" s="81"/>
      <c r="AX312" s="82"/>
      <c r="AY312" s="81">
        <v>4507.1610000000019</v>
      </c>
      <c r="AZ312" s="81">
        <v>54516.69999999999</v>
      </c>
      <c r="BA312" s="81">
        <v>0</v>
      </c>
      <c r="BB312" s="81">
        <v>0</v>
      </c>
      <c r="BC312" s="81">
        <v>0</v>
      </c>
      <c r="BD312" s="81">
        <v>0</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2015</v>
      </c>
      <c r="B313" s="80">
        <v>86</v>
      </c>
      <c r="C313" s="80">
        <v>1</v>
      </c>
      <c r="D313" s="80">
        <v>6</v>
      </c>
      <c r="E313" s="80">
        <v>1990</v>
      </c>
      <c r="F313" s="80" t="s">
        <v>562</v>
      </c>
      <c r="G313" s="80" t="s">
        <v>2016</v>
      </c>
      <c r="H313" s="80" t="s">
        <v>2017</v>
      </c>
      <c r="I313" s="177"/>
      <c r="J313" s="81">
        <v>14.194893093971864</v>
      </c>
      <c r="K313" s="81">
        <v>4.3907221427554415</v>
      </c>
      <c r="L313" s="81">
        <v>10.802023722820344</v>
      </c>
      <c r="M313" s="81">
        <v>23.260538141770358</v>
      </c>
      <c r="N313" s="81">
        <v>23.422055792599156</v>
      </c>
      <c r="O313" s="81">
        <v>23.391019867372403</v>
      </c>
      <c r="P313" s="81">
        <v>29.945089813264712</v>
      </c>
      <c r="Q313" s="81">
        <v>1.6345783458642886</v>
      </c>
      <c r="R313" s="81">
        <v>0</v>
      </c>
      <c r="S313" s="81">
        <v>1.7362032524608839</v>
      </c>
      <c r="T313" s="82"/>
      <c r="U313" s="81">
        <v>2749072</v>
      </c>
      <c r="V313" s="81">
        <v>1548</v>
      </c>
      <c r="W313" s="81">
        <v>148</v>
      </c>
      <c r="X313" s="81">
        <v>9248</v>
      </c>
      <c r="Y313" s="81">
        <v>8192</v>
      </c>
      <c r="Z313" s="81">
        <v>9621</v>
      </c>
      <c r="AA313" s="81">
        <v>7271</v>
      </c>
      <c r="AB313" s="81">
        <v>26540</v>
      </c>
      <c r="AC313" s="81">
        <v>0</v>
      </c>
      <c r="AD313" s="81">
        <v>1.7362032524608839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2018</v>
      </c>
      <c r="B314" s="80">
        <v>87</v>
      </c>
      <c r="C314" s="80">
        <v>2</v>
      </c>
      <c r="D314" s="80">
        <v>6</v>
      </c>
      <c r="E314" s="80">
        <v>2005</v>
      </c>
      <c r="F314" s="80" t="s">
        <v>565</v>
      </c>
      <c r="G314" s="80" t="s">
        <v>2016</v>
      </c>
      <c r="H314" s="80" t="s">
        <v>2017</v>
      </c>
      <c r="I314" s="177"/>
      <c r="J314" s="81">
        <v>15.930429314781863</v>
      </c>
      <c r="K314" s="81">
        <v>2.3492141828013211</v>
      </c>
      <c r="L314" s="81">
        <v>2.5028421115041475</v>
      </c>
      <c r="M314" s="81">
        <v>33.615544533217026</v>
      </c>
      <c r="N314" s="81">
        <v>28.618558271936937</v>
      </c>
      <c r="O314" s="81">
        <v>29.674385106207584</v>
      </c>
      <c r="P314" s="81">
        <v>29.307050924823439</v>
      </c>
      <c r="Q314" s="81">
        <v>1.4200824089465023</v>
      </c>
      <c r="R314" s="81">
        <v>0</v>
      </c>
      <c r="S314" s="81">
        <v>1.2430750380000002</v>
      </c>
      <c r="T314" s="82"/>
      <c r="U314" s="81">
        <v>2829141</v>
      </c>
      <c r="V314" s="81">
        <v>1043</v>
      </c>
      <c r="W314" s="81">
        <v>32</v>
      </c>
      <c r="X314" s="81">
        <v>7315</v>
      </c>
      <c r="Y314" s="81">
        <v>8368</v>
      </c>
      <c r="Z314" s="81">
        <v>14124</v>
      </c>
      <c r="AA314" s="81">
        <v>5828</v>
      </c>
      <c r="AB314" s="81">
        <v>24104</v>
      </c>
      <c r="AC314" s="81">
        <v>0</v>
      </c>
      <c r="AD314" s="81">
        <v>1.2430750380000002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2019</v>
      </c>
      <c r="B315" s="80">
        <v>88</v>
      </c>
      <c r="C315" s="80">
        <v>3</v>
      </c>
      <c r="D315" s="80">
        <v>6</v>
      </c>
      <c r="E315" s="80">
        <v>2006</v>
      </c>
      <c r="F315" s="80" t="s">
        <v>566</v>
      </c>
      <c r="G315" s="80" t="s">
        <v>2016</v>
      </c>
      <c r="H315" s="80" t="s">
        <v>2017</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2020</v>
      </c>
      <c r="B316" s="80">
        <v>89</v>
      </c>
      <c r="C316" s="80">
        <v>4</v>
      </c>
      <c r="D316" s="80">
        <v>6</v>
      </c>
      <c r="E316" s="80">
        <v>2007</v>
      </c>
      <c r="F316" s="80" t="s">
        <v>567</v>
      </c>
      <c r="G316" s="80" t="s">
        <v>2016</v>
      </c>
      <c r="H316" s="80" t="s">
        <v>2017</v>
      </c>
      <c r="I316" s="177"/>
      <c r="J316" s="81">
        <v>26.257973542902526</v>
      </c>
      <c r="K316" s="81">
        <v>2.1449559117740935</v>
      </c>
      <c r="L316" s="81">
        <v>2.1054087117640403</v>
      </c>
      <c r="M316" s="81">
        <v>33.284926648929563</v>
      </c>
      <c r="N316" s="81">
        <v>27.8198133649705</v>
      </c>
      <c r="O316" s="81">
        <v>28.411980102303446</v>
      </c>
      <c r="P316" s="81">
        <v>29.193868563186964</v>
      </c>
      <c r="Q316" s="81">
        <v>1.4399721243996164</v>
      </c>
      <c r="R316" s="81">
        <v>0</v>
      </c>
      <c r="S316" s="81">
        <v>0</v>
      </c>
      <c r="T316" s="82"/>
      <c r="U316" s="81">
        <v>4703449</v>
      </c>
      <c r="V316" s="81">
        <v>916</v>
      </c>
      <c r="W316" s="81">
        <v>50</v>
      </c>
      <c r="X316" s="81">
        <v>7762</v>
      </c>
      <c r="Y316" s="81">
        <v>8271</v>
      </c>
      <c r="Z316" s="81">
        <v>14058</v>
      </c>
      <c r="AA316" s="81">
        <v>5717</v>
      </c>
      <c r="AB316" s="81">
        <v>23149</v>
      </c>
      <c r="AC316" s="81">
        <v>0</v>
      </c>
      <c r="AD316" s="81">
        <v>0</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2021</v>
      </c>
      <c r="B317" s="80">
        <v>90</v>
      </c>
      <c r="C317" s="80">
        <v>5</v>
      </c>
      <c r="D317" s="80">
        <v>6</v>
      </c>
      <c r="E317" s="80">
        <v>2008</v>
      </c>
      <c r="F317" s="80" t="s">
        <v>84</v>
      </c>
      <c r="G317" s="80" t="s">
        <v>2016</v>
      </c>
      <c r="H317" s="80" t="s">
        <v>2017</v>
      </c>
      <c r="I317" s="177"/>
      <c r="J317" s="81">
        <v>23.707540200444601</v>
      </c>
      <c r="K317" s="81">
        <v>1.6024384208126685</v>
      </c>
      <c r="L317" s="81">
        <v>1.8555354720189832</v>
      </c>
      <c r="M317" s="81">
        <v>35.287255179783791</v>
      </c>
      <c r="N317" s="81">
        <v>28.675167588357855</v>
      </c>
      <c r="O317" s="81">
        <v>27.483728376833003</v>
      </c>
      <c r="P317" s="81">
        <v>28.512811240543318</v>
      </c>
      <c r="Q317" s="81">
        <v>1.3922132442595632</v>
      </c>
      <c r="R317" s="81">
        <v>0</v>
      </c>
      <c r="S317" s="81">
        <v>0</v>
      </c>
      <c r="T317" s="82"/>
      <c r="U317" s="81">
        <v>4453246</v>
      </c>
      <c r="V317" s="81">
        <v>916</v>
      </c>
      <c r="W317" s="81">
        <v>50</v>
      </c>
      <c r="X317" s="81">
        <v>7762</v>
      </c>
      <c r="Y317" s="81">
        <v>8250</v>
      </c>
      <c r="Z317" s="81">
        <v>14076</v>
      </c>
      <c r="AA317" s="81">
        <v>5590</v>
      </c>
      <c r="AB317" s="81">
        <v>22749</v>
      </c>
      <c r="AC317" s="81">
        <v>0</v>
      </c>
      <c r="AD317" s="81">
        <v>0</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2022</v>
      </c>
      <c r="B318" s="80">
        <v>91</v>
      </c>
      <c r="C318" s="80">
        <v>6</v>
      </c>
      <c r="D318" s="80">
        <v>6</v>
      </c>
      <c r="E318" s="80">
        <v>2009</v>
      </c>
      <c r="F318" s="80" t="s">
        <v>85</v>
      </c>
      <c r="G318" s="80" t="s">
        <v>2016</v>
      </c>
      <c r="H318" s="80" t="s">
        <v>2017</v>
      </c>
      <c r="I318" s="177"/>
      <c r="J318" s="81">
        <v>17.633725998641353</v>
      </c>
      <c r="K318" s="81">
        <v>1.4431001035227111</v>
      </c>
      <c r="L318" s="81">
        <v>1.8968502154638389</v>
      </c>
      <c r="M318" s="81">
        <v>34.675441768454235</v>
      </c>
      <c r="N318" s="81">
        <v>25.342202842874595</v>
      </c>
      <c r="O318" s="81">
        <v>27.682144191644912</v>
      </c>
      <c r="P318" s="81">
        <v>27.172490667854603</v>
      </c>
      <c r="Q318" s="81">
        <v>1.3069877416689699</v>
      </c>
      <c r="R318" s="81">
        <v>0</v>
      </c>
      <c r="S318" s="81">
        <v>0</v>
      </c>
      <c r="T318" s="82"/>
      <c r="U318" s="81">
        <v>2983180</v>
      </c>
      <c r="V318" s="81">
        <v>872</v>
      </c>
      <c r="W318" s="81">
        <v>74</v>
      </c>
      <c r="X318" s="81">
        <v>8161</v>
      </c>
      <c r="Y318" s="81">
        <v>8222</v>
      </c>
      <c r="Z318" s="81">
        <v>13994</v>
      </c>
      <c r="AA318" s="81">
        <v>5469</v>
      </c>
      <c r="AB318" s="81">
        <v>22419</v>
      </c>
      <c r="AC318" s="81">
        <v>0</v>
      </c>
      <c r="AD318" s="81">
        <v>0</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20.757999999999999</v>
      </c>
      <c r="BJ318" s="81">
        <v>0</v>
      </c>
      <c r="BK318" s="81">
        <v>4.28</v>
      </c>
      <c r="BL318" s="81">
        <v>0</v>
      </c>
      <c r="BM318" s="82"/>
      <c r="BN318" s="81">
        <v>0</v>
      </c>
      <c r="BO318" s="81">
        <v>0</v>
      </c>
      <c r="BP318" s="81">
        <v>4</v>
      </c>
      <c r="BQ318" s="81">
        <v>0</v>
      </c>
      <c r="BR318" s="81">
        <v>1</v>
      </c>
      <c r="BS318" s="81">
        <v>0</v>
      </c>
      <c r="BT318"/>
      <c r="BU318" s="80"/>
      <c r="BV318" s="80"/>
      <c r="BW318" s="80"/>
      <c r="BX318" s="80"/>
      <c r="BY318" s="80"/>
      <c r="BZ318" s="80"/>
      <c r="CA318" s="80"/>
      <c r="CB318" s="80"/>
      <c r="CC318" s="80"/>
    </row>
    <row r="319" spans="1:81">
      <c r="A319" s="80" t="s">
        <v>2023</v>
      </c>
      <c r="B319" s="80">
        <v>92</v>
      </c>
      <c r="C319" s="80">
        <v>7</v>
      </c>
      <c r="D319" s="80">
        <v>6</v>
      </c>
      <c r="E319" s="80">
        <v>2010</v>
      </c>
      <c r="F319" s="80" t="s">
        <v>86</v>
      </c>
      <c r="G319" s="80" t="s">
        <v>2016</v>
      </c>
      <c r="H319" s="80" t="s">
        <v>2017</v>
      </c>
      <c r="I319" s="177"/>
      <c r="J319" s="81">
        <v>15.86988699424176</v>
      </c>
      <c r="K319" s="81">
        <v>1.538854274580403</v>
      </c>
      <c r="L319" s="81">
        <v>1.822959551334749</v>
      </c>
      <c r="M319" s="81">
        <v>35.896818289688447</v>
      </c>
      <c r="N319" s="81">
        <v>26.784987973644146</v>
      </c>
      <c r="O319" s="81">
        <v>27.388710267240587</v>
      </c>
      <c r="P319" s="81">
        <v>27.491386201945954</v>
      </c>
      <c r="Q319" s="81">
        <v>1.3389339076861291</v>
      </c>
      <c r="R319" s="81">
        <v>0</v>
      </c>
      <c r="S319" s="81">
        <v>0</v>
      </c>
      <c r="T319" s="82"/>
      <c r="U319" s="81">
        <v>2887125</v>
      </c>
      <c r="V319" s="81">
        <v>872</v>
      </c>
      <c r="W319" s="81">
        <v>74</v>
      </c>
      <c r="X319" s="81">
        <v>8161</v>
      </c>
      <c r="Y319" s="81">
        <v>8166</v>
      </c>
      <c r="Z319" s="81">
        <v>13910</v>
      </c>
      <c r="AA319" s="81">
        <v>5395</v>
      </c>
      <c r="AB319" s="81">
        <v>22007</v>
      </c>
      <c r="AC319" s="81">
        <v>0</v>
      </c>
      <c r="AD319" s="81">
        <v>0</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23.9</v>
      </c>
      <c r="BJ319" s="81">
        <v>0</v>
      </c>
      <c r="BK319" s="81">
        <v>8.0459999999999994</v>
      </c>
      <c r="BL319" s="81">
        <v>0</v>
      </c>
      <c r="BM319" s="82"/>
      <c r="BN319" s="81">
        <v>0</v>
      </c>
      <c r="BO319" s="81">
        <v>0</v>
      </c>
      <c r="BP319" s="81">
        <v>4</v>
      </c>
      <c r="BQ319" s="81">
        <v>0</v>
      </c>
      <c r="BR319" s="81">
        <v>2</v>
      </c>
      <c r="BS319" s="81">
        <v>0</v>
      </c>
      <c r="BT319"/>
      <c r="BU319" s="80">
        <v>31.946000000000002</v>
      </c>
      <c r="BV319" s="80">
        <v>0</v>
      </c>
      <c r="BW319" s="80">
        <v>0</v>
      </c>
      <c r="BX319" s="80">
        <v>0</v>
      </c>
      <c r="BY319" s="80">
        <v>0</v>
      </c>
      <c r="BZ319" s="80">
        <v>0</v>
      </c>
      <c r="CA319" s="80">
        <v>0</v>
      </c>
      <c r="CB319" s="80">
        <v>0</v>
      </c>
      <c r="CC319" s="80">
        <v>0</v>
      </c>
    </row>
    <row r="320" spans="1:81">
      <c r="A320" s="80" t="s">
        <v>2024</v>
      </c>
      <c r="B320" s="80">
        <v>93</v>
      </c>
      <c r="C320" s="80">
        <v>8</v>
      </c>
      <c r="D320" s="80">
        <v>6</v>
      </c>
      <c r="E320" s="80">
        <v>2011</v>
      </c>
      <c r="F320" s="80" t="s">
        <v>87</v>
      </c>
      <c r="G320" s="80" t="s">
        <v>2016</v>
      </c>
      <c r="H320" s="80" t="s">
        <v>2017</v>
      </c>
      <c r="I320" s="177"/>
      <c r="J320" s="81">
        <v>20.88563051401098</v>
      </c>
      <c r="K320" s="81">
        <v>2.0112990288611687</v>
      </c>
      <c r="L320" s="81">
        <v>2.8705179907651823</v>
      </c>
      <c r="M320" s="81">
        <v>42.367784464504616</v>
      </c>
      <c r="N320" s="81">
        <v>28.164057074275117</v>
      </c>
      <c r="O320" s="81">
        <v>26.831395032446022</v>
      </c>
      <c r="P320" s="81">
        <v>26.439608334217457</v>
      </c>
      <c r="Q320" s="81">
        <v>1.5110794951831745</v>
      </c>
      <c r="R320" s="81">
        <v>0</v>
      </c>
      <c r="S320" s="81">
        <v>0</v>
      </c>
      <c r="T320" s="82"/>
      <c r="U320" s="81">
        <v>3373373</v>
      </c>
      <c r="V320" s="81">
        <v>872</v>
      </c>
      <c r="W320" s="81">
        <v>74</v>
      </c>
      <c r="X320" s="81">
        <v>8161</v>
      </c>
      <c r="Y320" s="81">
        <v>8091</v>
      </c>
      <c r="Z320" s="81">
        <v>13923</v>
      </c>
      <c r="AA320" s="81">
        <v>5343</v>
      </c>
      <c r="AB320" s="81">
        <v>21532</v>
      </c>
      <c r="AC320" s="81">
        <v>0</v>
      </c>
      <c r="AD320" s="81">
        <v>0</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13.064</v>
      </c>
      <c r="BJ320" s="81">
        <v>0</v>
      </c>
      <c r="BK320" s="81">
        <v>3.339</v>
      </c>
      <c r="BL320" s="81">
        <v>0</v>
      </c>
      <c r="BM320" s="82"/>
      <c r="BN320" s="81">
        <v>0</v>
      </c>
      <c r="BO320" s="81">
        <v>0</v>
      </c>
      <c r="BP320" s="81">
        <v>3</v>
      </c>
      <c r="BQ320" s="81">
        <v>0</v>
      </c>
      <c r="BR320" s="81">
        <v>1</v>
      </c>
      <c r="BS320" s="81">
        <v>0</v>
      </c>
      <c r="BT320"/>
      <c r="BU320" s="80">
        <v>16.402999999999999</v>
      </c>
      <c r="BV320" s="80">
        <v>0</v>
      </c>
      <c r="BW320" s="80">
        <v>0</v>
      </c>
      <c r="BX320" s="80">
        <v>0</v>
      </c>
      <c r="BY320" s="80">
        <v>0</v>
      </c>
      <c r="BZ320" s="80">
        <v>0</v>
      </c>
      <c r="CA320" s="80">
        <v>0</v>
      </c>
      <c r="CB320" s="80">
        <v>0</v>
      </c>
      <c r="CC320" s="80">
        <v>0</v>
      </c>
    </row>
    <row r="321" spans="1:81">
      <c r="A321" s="80" t="s">
        <v>2025</v>
      </c>
      <c r="B321" s="80">
        <v>94</v>
      </c>
      <c r="C321" s="80">
        <v>9</v>
      </c>
      <c r="D321" s="80">
        <v>6</v>
      </c>
      <c r="E321" s="80">
        <v>2012</v>
      </c>
      <c r="F321" s="80" t="s">
        <v>88</v>
      </c>
      <c r="G321" s="80" t="s">
        <v>2016</v>
      </c>
      <c r="H321" s="80" t="s">
        <v>2017</v>
      </c>
      <c r="I321" s="177"/>
      <c r="J321" s="81">
        <v>24.522529256935403</v>
      </c>
      <c r="K321" s="81">
        <v>1.9136893536167223</v>
      </c>
      <c r="L321" s="81">
        <v>2.8418652772643149</v>
      </c>
      <c r="M321" s="81">
        <v>43.187616015667693</v>
      </c>
      <c r="N321" s="81">
        <v>33.30497741792324</v>
      </c>
      <c r="O321" s="81">
        <v>26.74070726642503</v>
      </c>
      <c r="P321" s="81">
        <v>26.211817247918606</v>
      </c>
      <c r="Q321" s="81">
        <v>1.6229187293570198</v>
      </c>
      <c r="R321" s="81">
        <v>0</v>
      </c>
      <c r="S321" s="81">
        <v>0</v>
      </c>
      <c r="T321" s="82"/>
      <c r="U321" s="81">
        <v>3746556</v>
      </c>
      <c r="V321" s="81">
        <v>872</v>
      </c>
      <c r="W321" s="81">
        <v>74</v>
      </c>
      <c r="X321" s="81">
        <v>8161</v>
      </c>
      <c r="Y321" s="81">
        <v>8152</v>
      </c>
      <c r="Z321" s="81">
        <v>13986</v>
      </c>
      <c r="AA321" s="81">
        <v>5267</v>
      </c>
      <c r="AB321" s="81">
        <v>21285</v>
      </c>
      <c r="AC321" s="81">
        <v>0</v>
      </c>
      <c r="AD321" s="81">
        <v>0</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28.532</v>
      </c>
      <c r="BJ321" s="81">
        <v>0</v>
      </c>
      <c r="BK321" s="81">
        <v>7.048</v>
      </c>
      <c r="BL321" s="81">
        <v>0</v>
      </c>
      <c r="BM321" s="82"/>
      <c r="BN321" s="81">
        <v>0</v>
      </c>
      <c r="BO321" s="81">
        <v>0</v>
      </c>
      <c r="BP321" s="81">
        <v>5</v>
      </c>
      <c r="BQ321" s="81">
        <v>0</v>
      </c>
      <c r="BR321" s="81">
        <v>2</v>
      </c>
      <c r="BS321" s="81">
        <v>0</v>
      </c>
      <c r="BT321"/>
      <c r="BU321" s="80">
        <v>35.58</v>
      </c>
      <c r="BV321" s="80">
        <v>0</v>
      </c>
      <c r="BW321" s="80">
        <v>0</v>
      </c>
      <c r="BX321" s="80">
        <v>0</v>
      </c>
      <c r="BY321" s="80">
        <v>0</v>
      </c>
      <c r="BZ321" s="80">
        <v>0</v>
      </c>
      <c r="CA321" s="80">
        <v>0</v>
      </c>
      <c r="CB321" s="80">
        <v>0</v>
      </c>
      <c r="CC321" s="80">
        <v>0</v>
      </c>
    </row>
    <row r="322" spans="1:81">
      <c r="A322" s="80" t="s">
        <v>2026</v>
      </c>
      <c r="B322" s="80">
        <v>95</v>
      </c>
      <c r="C322" s="80">
        <v>10</v>
      </c>
      <c r="D322" s="80">
        <v>6</v>
      </c>
      <c r="E322" s="80">
        <v>2013</v>
      </c>
      <c r="F322" s="80" t="s">
        <v>89</v>
      </c>
      <c r="G322" s="80" t="s">
        <v>2016</v>
      </c>
      <c r="H322" s="80" t="s">
        <v>2017</v>
      </c>
      <c r="I322" s="177"/>
      <c r="J322" s="81">
        <v>26.375025196752617</v>
      </c>
      <c r="K322" s="81">
        <v>1.6480961867985418</v>
      </c>
      <c r="L322" s="81">
        <v>2.7467078454349592</v>
      </c>
      <c r="M322" s="81">
        <v>41.053753998146881</v>
      </c>
      <c r="N322" s="81">
        <v>27.575548213914477</v>
      </c>
      <c r="O322" s="81">
        <v>25.59781203533009</v>
      </c>
      <c r="P322" s="81">
        <v>26.170710372709443</v>
      </c>
      <c r="Q322" s="81">
        <v>1.6284256952446476</v>
      </c>
      <c r="R322" s="81">
        <v>0</v>
      </c>
      <c r="S322" s="81">
        <v>0</v>
      </c>
      <c r="T322" s="82"/>
      <c r="U322" s="81">
        <v>3879591</v>
      </c>
      <c r="V322" s="81">
        <v>872</v>
      </c>
      <c r="W322" s="81">
        <v>74</v>
      </c>
      <c r="X322" s="81">
        <v>8161</v>
      </c>
      <c r="Y322" s="81">
        <v>8175</v>
      </c>
      <c r="Z322" s="81">
        <v>13986</v>
      </c>
      <c r="AA322" s="81">
        <v>5239</v>
      </c>
      <c r="AB322" s="81">
        <v>21051</v>
      </c>
      <c r="AC322" s="81">
        <v>0</v>
      </c>
      <c r="AD322" s="81">
        <v>0</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29.475999999999999</v>
      </c>
      <c r="BJ322" s="81">
        <v>0</v>
      </c>
      <c r="BK322" s="81">
        <v>7.1379999999999999</v>
      </c>
      <c r="BL322" s="81">
        <v>0</v>
      </c>
      <c r="BM322" s="82"/>
      <c r="BN322" s="81">
        <v>0</v>
      </c>
      <c r="BO322" s="81">
        <v>0</v>
      </c>
      <c r="BP322" s="81">
        <v>5</v>
      </c>
      <c r="BQ322" s="81">
        <v>0</v>
      </c>
      <c r="BR322" s="81">
        <v>2</v>
      </c>
      <c r="BS322" s="81">
        <v>0</v>
      </c>
      <c r="BT322"/>
      <c r="BU322" s="80">
        <v>36.613999999999997</v>
      </c>
      <c r="BV322" s="80">
        <v>0</v>
      </c>
      <c r="BW322" s="80">
        <v>0</v>
      </c>
      <c r="BX322" s="80">
        <v>0</v>
      </c>
      <c r="BY322" s="80">
        <v>0</v>
      </c>
      <c r="BZ322" s="80">
        <v>0</v>
      </c>
      <c r="CA322" s="80">
        <v>0</v>
      </c>
      <c r="CB322" s="80">
        <v>0</v>
      </c>
      <c r="CC322" s="80">
        <v>0</v>
      </c>
    </row>
    <row r="323" spans="1:81">
      <c r="A323" s="80" t="s">
        <v>2027</v>
      </c>
      <c r="B323" s="80">
        <v>96</v>
      </c>
      <c r="C323" s="80">
        <v>11</v>
      </c>
      <c r="D323" s="80">
        <v>6</v>
      </c>
      <c r="E323" s="80">
        <v>2014</v>
      </c>
      <c r="F323" s="80" t="s">
        <v>90</v>
      </c>
      <c r="G323" s="80" t="s">
        <v>2016</v>
      </c>
      <c r="H323" s="80" t="s">
        <v>2017</v>
      </c>
      <c r="I323" s="177"/>
      <c r="J323" s="81">
        <v>24.916862786876159</v>
      </c>
      <c r="K323" s="81">
        <v>1.5551754894153889</v>
      </c>
      <c r="L323" s="81">
        <v>2.3074997287128367</v>
      </c>
      <c r="M323" s="81">
        <v>34.632045284118554</v>
      </c>
      <c r="N323" s="81">
        <v>28.381848569670566</v>
      </c>
      <c r="O323" s="81">
        <v>24.349720080647931</v>
      </c>
      <c r="P323" s="81">
        <v>25.930225583387724</v>
      </c>
      <c r="Q323" s="81">
        <v>1.5344200587519876</v>
      </c>
      <c r="R323" s="81">
        <v>0</v>
      </c>
      <c r="S323" s="81">
        <v>0</v>
      </c>
      <c r="T323" s="82"/>
      <c r="U323" s="81">
        <v>4387809</v>
      </c>
      <c r="V323" s="81">
        <v>732</v>
      </c>
      <c r="W323" s="81">
        <v>98</v>
      </c>
      <c r="X323" s="81">
        <v>7100</v>
      </c>
      <c r="Y323" s="81">
        <v>8138</v>
      </c>
      <c r="Z323" s="81">
        <v>14012</v>
      </c>
      <c r="AA323" s="81">
        <v>5164</v>
      </c>
      <c r="AB323" s="81">
        <v>20674</v>
      </c>
      <c r="AC323" s="81">
        <v>0</v>
      </c>
      <c r="AD323" s="81">
        <v>0</v>
      </c>
      <c r="AE323" s="82"/>
      <c r="AF323" s="81">
        <v>33137548.8318961</v>
      </c>
      <c r="AG323" s="81">
        <v>1334228.8177099314</v>
      </c>
      <c r="AH323" s="81">
        <v>578624.75981330557</v>
      </c>
      <c r="AI323" s="81">
        <v>45926941.300988317</v>
      </c>
      <c r="AJ323" s="81">
        <v>36642061.779210828</v>
      </c>
      <c r="AK323" s="81">
        <v>0</v>
      </c>
      <c r="AL323" s="81">
        <v>0</v>
      </c>
      <c r="AM323" s="81">
        <v>2838231.2639737609</v>
      </c>
      <c r="AN323" s="81">
        <v>0</v>
      </c>
      <c r="AO323" s="81">
        <v>0</v>
      </c>
      <c r="AP323" s="82"/>
      <c r="AQ323" s="81">
        <v>87</v>
      </c>
      <c r="AR323" s="81">
        <v>58</v>
      </c>
      <c r="AS323" s="81">
        <v>0</v>
      </c>
      <c r="AT323" s="81">
        <v>1</v>
      </c>
      <c r="AU323" s="81">
        <v>0</v>
      </c>
      <c r="AV323" s="81">
        <v>0</v>
      </c>
      <c r="AW323" s="81" t="s">
        <v>564</v>
      </c>
      <c r="AX323" s="82"/>
      <c r="AY323" s="81">
        <v>418.4</v>
      </c>
      <c r="AZ323" s="81">
        <v>7394.9</v>
      </c>
      <c r="BA323" s="81">
        <v>0</v>
      </c>
      <c r="BB323" s="81">
        <v>120</v>
      </c>
      <c r="BC323" s="81">
        <v>0</v>
      </c>
      <c r="BD323" s="81">
        <v>0</v>
      </c>
      <c r="BE323" s="81" t="s">
        <v>564</v>
      </c>
      <c r="BF323" s="82"/>
      <c r="BG323" s="81">
        <v>0</v>
      </c>
      <c r="BH323" s="81">
        <v>0</v>
      </c>
      <c r="BI323" s="81">
        <v>28.725999999999999</v>
      </c>
      <c r="BJ323" s="81">
        <v>0</v>
      </c>
      <c r="BK323" s="81">
        <v>6.8380000000000001</v>
      </c>
      <c r="BL323" s="81">
        <v>0</v>
      </c>
      <c r="BM323" s="82"/>
      <c r="BN323" s="81">
        <v>0</v>
      </c>
      <c r="BO323" s="81">
        <v>0</v>
      </c>
      <c r="BP323" s="81">
        <v>5</v>
      </c>
      <c r="BQ323" s="81">
        <v>0</v>
      </c>
      <c r="BR323" s="81">
        <v>2</v>
      </c>
      <c r="BS323" s="81">
        <v>0</v>
      </c>
      <c r="BT323"/>
      <c r="BU323" s="80">
        <v>35.564</v>
      </c>
      <c r="BV323" s="80">
        <v>0</v>
      </c>
      <c r="BW323" s="80">
        <v>0</v>
      </c>
      <c r="BX323" s="80">
        <v>0</v>
      </c>
      <c r="BY323" s="80">
        <v>0</v>
      </c>
      <c r="BZ323" s="80">
        <v>0</v>
      </c>
      <c r="CA323" s="80">
        <v>0</v>
      </c>
      <c r="CB323" s="80">
        <v>0</v>
      </c>
      <c r="CC323" s="80">
        <v>0</v>
      </c>
    </row>
    <row r="324" spans="1:81">
      <c r="A324" s="80" t="s">
        <v>2028</v>
      </c>
      <c r="B324" s="80">
        <v>97</v>
      </c>
      <c r="C324" s="80">
        <v>12</v>
      </c>
      <c r="D324" s="80">
        <v>6</v>
      </c>
      <c r="E324" s="80">
        <v>2015</v>
      </c>
      <c r="F324" s="80" t="s">
        <v>91</v>
      </c>
      <c r="G324" s="80" t="s">
        <v>2016</v>
      </c>
      <c r="H324" s="80" t="s">
        <v>2017</v>
      </c>
      <c r="I324" s="177"/>
      <c r="J324" s="81">
        <v>24.086998975186265</v>
      </c>
      <c r="K324" s="81">
        <v>1.5614235137346149</v>
      </c>
      <c r="L324" s="81">
        <v>2.4811136862811747</v>
      </c>
      <c r="M324" s="81">
        <v>34.430240714569678</v>
      </c>
      <c r="N324" s="81">
        <v>26.070511024444677</v>
      </c>
      <c r="O324" s="81">
        <v>23.965890158092321</v>
      </c>
      <c r="P324" s="81">
        <v>25.860172594210695</v>
      </c>
      <c r="Q324" s="81">
        <v>1.4702244230452146</v>
      </c>
      <c r="R324" s="81">
        <v>0</v>
      </c>
      <c r="S324" s="81">
        <v>0</v>
      </c>
      <c r="T324" s="82"/>
      <c r="U324" s="81">
        <v>4874058</v>
      </c>
      <c r="V324" s="81">
        <v>732</v>
      </c>
      <c r="W324" s="81">
        <v>98</v>
      </c>
      <c r="X324" s="81">
        <v>7100</v>
      </c>
      <c r="Y324" s="81">
        <v>8113</v>
      </c>
      <c r="Z324" s="81">
        <v>13924</v>
      </c>
      <c r="AA324" s="81">
        <v>5146</v>
      </c>
      <c r="AB324" s="81">
        <v>20235</v>
      </c>
      <c r="AC324" s="81">
        <v>0</v>
      </c>
      <c r="AD324" s="81">
        <v>0</v>
      </c>
      <c r="AE324" s="82"/>
      <c r="AF324" s="81">
        <v>33247382.644204482</v>
      </c>
      <c r="AG324" s="81">
        <v>1218554.707063718</v>
      </c>
      <c r="AH324" s="81">
        <v>523886.56588529563</v>
      </c>
      <c r="AI324" s="81">
        <v>45248127.513972148</v>
      </c>
      <c r="AJ324" s="81">
        <v>36278243.303462096</v>
      </c>
      <c r="AK324" s="81">
        <v>0</v>
      </c>
      <c r="AL324" s="81">
        <v>0</v>
      </c>
      <c r="AM324" s="81">
        <v>2773121.8673674967</v>
      </c>
      <c r="AN324" s="81">
        <v>0</v>
      </c>
      <c r="AO324" s="81">
        <v>0</v>
      </c>
      <c r="AP324" s="82"/>
      <c r="AQ324" s="81">
        <v>115</v>
      </c>
      <c r="AR324" s="81">
        <v>121</v>
      </c>
      <c r="AS324" s="81">
        <v>0</v>
      </c>
      <c r="AT324" s="81">
        <v>1</v>
      </c>
      <c r="AU324" s="81">
        <v>0</v>
      </c>
      <c r="AV324" s="81">
        <v>0</v>
      </c>
      <c r="AW324" s="81" t="s">
        <v>564</v>
      </c>
      <c r="AX324" s="82"/>
      <c r="AY324" s="81">
        <v>566.70000000000005</v>
      </c>
      <c r="AZ324" s="81">
        <v>12121.2</v>
      </c>
      <c r="BA324" s="81">
        <v>0</v>
      </c>
      <c r="BB324" s="81">
        <v>120</v>
      </c>
      <c r="BC324" s="81">
        <v>0</v>
      </c>
      <c r="BD324" s="81">
        <v>0</v>
      </c>
      <c r="BE324" s="81" t="s">
        <v>564</v>
      </c>
      <c r="BF324" s="82"/>
      <c r="BG324" s="81">
        <v>0</v>
      </c>
      <c r="BH324" s="81">
        <v>0</v>
      </c>
      <c r="BI324" s="81">
        <v>30.585000000000001</v>
      </c>
      <c r="BJ324" s="81">
        <v>0</v>
      </c>
      <c r="BK324" s="81">
        <v>6.8819999999999997</v>
      </c>
      <c r="BL324" s="81">
        <v>0</v>
      </c>
      <c r="BM324" s="82"/>
      <c r="BN324" s="81">
        <v>0</v>
      </c>
      <c r="BO324" s="81">
        <v>0</v>
      </c>
      <c r="BP324" s="81">
        <v>5</v>
      </c>
      <c r="BQ324" s="81">
        <v>0</v>
      </c>
      <c r="BR324" s="81">
        <v>2</v>
      </c>
      <c r="BS324" s="81">
        <v>0</v>
      </c>
      <c r="BT324"/>
      <c r="BU324" s="80">
        <v>37.466999999999999</v>
      </c>
      <c r="BV324" s="80">
        <v>0</v>
      </c>
      <c r="BW324" s="80">
        <v>0</v>
      </c>
      <c r="BX324" s="80">
        <v>0</v>
      </c>
      <c r="BY324" s="80">
        <v>0</v>
      </c>
      <c r="BZ324" s="80">
        <v>0</v>
      </c>
      <c r="CA324" s="80">
        <v>0</v>
      </c>
      <c r="CB324" s="80">
        <v>0</v>
      </c>
      <c r="CC324" s="80">
        <v>0</v>
      </c>
    </row>
    <row r="325" spans="1:81">
      <c r="A325" s="80" t="s">
        <v>2029</v>
      </c>
      <c r="B325" s="80">
        <v>98</v>
      </c>
      <c r="C325" s="80">
        <v>13</v>
      </c>
      <c r="D325" s="80">
        <v>6</v>
      </c>
      <c r="E325" s="80">
        <v>2016</v>
      </c>
      <c r="F325" s="80" t="s">
        <v>92</v>
      </c>
      <c r="G325" s="80" t="s">
        <v>2016</v>
      </c>
      <c r="H325" s="80" t="s">
        <v>2017</v>
      </c>
      <c r="I325" s="177"/>
      <c r="J325" s="81">
        <v>35.392246325428353</v>
      </c>
      <c r="K325" s="81">
        <v>1.5592609067555425</v>
      </c>
      <c r="L325" s="81">
        <v>2.6801319448460164</v>
      </c>
      <c r="M325" s="81">
        <v>28.834730181487661</v>
      </c>
      <c r="N325" s="81">
        <v>25.840097094451476</v>
      </c>
      <c r="O325" s="81">
        <v>23.574544436002274</v>
      </c>
      <c r="P325" s="81">
        <v>25.493713988016587</v>
      </c>
      <c r="Q325" s="81">
        <v>1.4009156404028047</v>
      </c>
      <c r="R325" s="81">
        <v>0</v>
      </c>
      <c r="S325" s="81">
        <v>0</v>
      </c>
      <c r="T325" s="82"/>
      <c r="U325" s="81">
        <v>6972195</v>
      </c>
      <c r="V325" s="81">
        <v>732</v>
      </c>
      <c r="W325" s="81">
        <v>98</v>
      </c>
      <c r="X325" s="81">
        <v>7100</v>
      </c>
      <c r="Y325" s="81">
        <v>8146</v>
      </c>
      <c r="Z325" s="81">
        <v>13865</v>
      </c>
      <c r="AA325" s="81">
        <v>5247</v>
      </c>
      <c r="AB325" s="81">
        <v>19834</v>
      </c>
      <c r="AC325" s="81">
        <v>0</v>
      </c>
      <c r="AD325" s="81">
        <v>0</v>
      </c>
      <c r="AE325" s="82"/>
      <c r="AF325" s="81">
        <v>48564179.583123401</v>
      </c>
      <c r="AG325" s="81">
        <v>1171736.593853907</v>
      </c>
      <c r="AH325" s="81">
        <v>435045.21823501273</v>
      </c>
      <c r="AI325" s="81">
        <v>44676981.141979016</v>
      </c>
      <c r="AJ325" s="81">
        <v>36530605.902476847</v>
      </c>
      <c r="AK325" s="81">
        <v>0</v>
      </c>
      <c r="AL325" s="81">
        <v>0</v>
      </c>
      <c r="AM325" s="81">
        <v>2720278.2481652349</v>
      </c>
      <c r="AN325" s="81">
        <v>0</v>
      </c>
      <c r="AO325" s="81">
        <v>0</v>
      </c>
      <c r="AP325" s="82"/>
      <c r="AQ325" s="81">
        <v>134</v>
      </c>
      <c r="AR325" s="81">
        <v>133</v>
      </c>
      <c r="AS325" s="81">
        <v>0</v>
      </c>
      <c r="AT325" s="81">
        <v>2</v>
      </c>
      <c r="AU325" s="81">
        <v>0</v>
      </c>
      <c r="AV325" s="81">
        <v>0</v>
      </c>
      <c r="AW325" s="81" t="s">
        <v>564</v>
      </c>
      <c r="AX325" s="82"/>
      <c r="AY325" s="81">
        <v>672.30000000000007</v>
      </c>
      <c r="AZ325" s="81">
        <v>12480.4</v>
      </c>
      <c r="BA325" s="81">
        <v>0</v>
      </c>
      <c r="BB325" s="81">
        <v>139.9</v>
      </c>
      <c r="BC325" s="81">
        <v>0</v>
      </c>
      <c r="BD325" s="81">
        <v>0</v>
      </c>
      <c r="BE325" s="81" t="s">
        <v>564</v>
      </c>
      <c r="BF325" s="82"/>
      <c r="BG325" s="81">
        <v>0</v>
      </c>
      <c r="BH325" s="81">
        <v>0</v>
      </c>
      <c r="BI325" s="81">
        <v>33.398000000000003</v>
      </c>
      <c r="BJ325" s="81">
        <v>0</v>
      </c>
      <c r="BK325" s="81">
        <v>6.26</v>
      </c>
      <c r="BL325" s="81">
        <v>0</v>
      </c>
      <c r="BM325" s="82"/>
      <c r="BN325" s="81">
        <v>0</v>
      </c>
      <c r="BO325" s="81">
        <v>0</v>
      </c>
      <c r="BP325" s="81">
        <v>5</v>
      </c>
      <c r="BQ325" s="81">
        <v>0</v>
      </c>
      <c r="BR325" s="81">
        <v>2</v>
      </c>
      <c r="BS325" s="81">
        <v>0</v>
      </c>
      <c r="BT325"/>
      <c r="BU325" s="80">
        <v>39.658000000000001</v>
      </c>
      <c r="BV325" s="80">
        <v>0</v>
      </c>
      <c r="BW325" s="80">
        <v>0</v>
      </c>
      <c r="BX325" s="80">
        <v>0</v>
      </c>
      <c r="BY325" s="80">
        <v>0</v>
      </c>
      <c r="BZ325" s="80">
        <v>0</v>
      </c>
      <c r="CA325" s="80">
        <v>0</v>
      </c>
      <c r="CB325" s="80">
        <v>0</v>
      </c>
      <c r="CC325" s="80">
        <v>0</v>
      </c>
    </row>
    <row r="326" spans="1:81">
      <c r="A326" s="80" t="s">
        <v>2030</v>
      </c>
      <c r="B326" s="80">
        <v>99</v>
      </c>
      <c r="C326" s="80">
        <v>14</v>
      </c>
      <c r="D326" s="80">
        <v>6</v>
      </c>
      <c r="E326" s="80">
        <v>2017</v>
      </c>
      <c r="F326" s="80" t="s">
        <v>71</v>
      </c>
      <c r="G326" s="80" t="s">
        <v>2016</v>
      </c>
      <c r="H326" s="80" t="s">
        <v>2017</v>
      </c>
      <c r="I326" s="177"/>
      <c r="J326" s="81">
        <v>31.170487399639253</v>
      </c>
      <c r="K326" s="81">
        <v>1.5718013902521428</v>
      </c>
      <c r="L326" s="81">
        <v>2.3644661582515103</v>
      </c>
      <c r="M326" s="81">
        <v>27.226990975679339</v>
      </c>
      <c r="N326" s="81">
        <v>24.748387530074428</v>
      </c>
      <c r="O326" s="81">
        <v>23.046025001602125</v>
      </c>
      <c r="P326" s="81">
        <v>25.230833596401283</v>
      </c>
      <c r="Q326" s="81">
        <v>1.3282429129564002</v>
      </c>
      <c r="R326" s="81">
        <v>0</v>
      </c>
      <c r="S326" s="81">
        <v>0</v>
      </c>
      <c r="T326" s="82"/>
      <c r="U326" s="81">
        <v>6459853</v>
      </c>
      <c r="V326" s="81">
        <v>732</v>
      </c>
      <c r="W326" s="81">
        <v>98</v>
      </c>
      <c r="X326" s="81">
        <v>7100</v>
      </c>
      <c r="Y326" s="81">
        <v>8114</v>
      </c>
      <c r="Z326" s="81">
        <v>13779</v>
      </c>
      <c r="AA326" s="81">
        <v>5226</v>
      </c>
      <c r="AB326" s="81">
        <v>19447</v>
      </c>
      <c r="AC326" s="81">
        <v>0</v>
      </c>
      <c r="AD326" s="81">
        <v>0</v>
      </c>
      <c r="AE326" s="82"/>
      <c r="AF326" s="81">
        <v>44667034.3298719</v>
      </c>
      <c r="AG326" s="81">
        <v>1188221.6005448231</v>
      </c>
      <c r="AH326" s="81">
        <v>506151.33218494023</v>
      </c>
      <c r="AI326" s="81">
        <v>43912792.240916438</v>
      </c>
      <c r="AJ326" s="81">
        <v>34953818.403433442</v>
      </c>
      <c r="AK326" s="81">
        <v>0</v>
      </c>
      <c r="AL326" s="81">
        <v>0</v>
      </c>
      <c r="AM326" s="81">
        <v>2671373.757665569</v>
      </c>
      <c r="AN326" s="81">
        <v>0</v>
      </c>
      <c r="AO326" s="81">
        <v>0</v>
      </c>
      <c r="AP326" s="82"/>
      <c r="AQ326" s="81">
        <v>156</v>
      </c>
      <c r="AR326" s="81">
        <v>166</v>
      </c>
      <c r="AS326" s="81">
        <v>0</v>
      </c>
      <c r="AT326" s="81">
        <v>3</v>
      </c>
      <c r="AU326" s="81">
        <v>0</v>
      </c>
      <c r="AV326" s="81">
        <v>0</v>
      </c>
      <c r="AW326" s="81" t="s">
        <v>564</v>
      </c>
      <c r="AX326" s="82"/>
      <c r="AY326" s="81">
        <v>797.5</v>
      </c>
      <c r="AZ326" s="81">
        <v>32443.1</v>
      </c>
      <c r="BA326" s="81">
        <v>0</v>
      </c>
      <c r="BB326" s="81">
        <v>146.6</v>
      </c>
      <c r="BC326" s="81">
        <v>0</v>
      </c>
      <c r="BD326" s="81">
        <v>0</v>
      </c>
      <c r="BE326" s="81" t="s">
        <v>564</v>
      </c>
      <c r="BF326" s="82"/>
      <c r="BG326" s="81">
        <v>0</v>
      </c>
      <c r="BH326" s="81">
        <v>0</v>
      </c>
      <c r="BI326" s="81">
        <v>33.511000000000003</v>
      </c>
      <c r="BJ326" s="81">
        <v>0</v>
      </c>
      <c r="BK326" s="81">
        <v>2.6459999999999999</v>
      </c>
      <c r="BL326" s="81">
        <v>0</v>
      </c>
      <c r="BM326" s="82"/>
      <c r="BN326" s="81">
        <v>0</v>
      </c>
      <c r="BO326" s="81">
        <v>0</v>
      </c>
      <c r="BP326" s="81">
        <v>5</v>
      </c>
      <c r="BQ326" s="81">
        <v>0</v>
      </c>
      <c r="BR326" s="81">
        <v>2</v>
      </c>
      <c r="BS326" s="81">
        <v>0</v>
      </c>
      <c r="BT326"/>
      <c r="BU326" s="80">
        <v>36.156999999999996</v>
      </c>
      <c r="BV326" s="80">
        <v>0</v>
      </c>
      <c r="BW326" s="80">
        <v>0</v>
      </c>
      <c r="BX326" s="80">
        <v>0</v>
      </c>
      <c r="BY326" s="80">
        <v>0</v>
      </c>
      <c r="BZ326" s="80">
        <v>0</v>
      </c>
      <c r="CA326" s="80">
        <v>0</v>
      </c>
      <c r="CB326" s="80">
        <v>0</v>
      </c>
      <c r="CC326" s="80">
        <v>0</v>
      </c>
    </row>
    <row r="327" spans="1:81">
      <c r="A327" s="80" t="s">
        <v>2031</v>
      </c>
      <c r="B327" s="80">
        <v>100</v>
      </c>
      <c r="C327" s="80">
        <v>15</v>
      </c>
      <c r="D327" s="80">
        <v>6</v>
      </c>
      <c r="E327" s="80">
        <v>2018</v>
      </c>
      <c r="F327" s="80" t="s">
        <v>93</v>
      </c>
      <c r="G327" s="80" t="s">
        <v>2016</v>
      </c>
      <c r="H327" s="80" t="s">
        <v>2017</v>
      </c>
      <c r="I327" s="177"/>
      <c r="J327" s="81">
        <v>29.830641680042422</v>
      </c>
      <c r="K327" s="81">
        <v>1.4772505556647275</v>
      </c>
      <c r="L327" s="81">
        <v>2.1307718843681576</v>
      </c>
      <c r="M327" s="81">
        <v>26.849164852424003</v>
      </c>
      <c r="N327" s="81">
        <v>25.504349208394007</v>
      </c>
      <c r="O327" s="81">
        <v>22.343896237063731</v>
      </c>
      <c r="P327" s="81">
        <v>24.798044253671037</v>
      </c>
      <c r="Q327" s="81">
        <v>1.2065567707997682</v>
      </c>
      <c r="R327" s="81">
        <v>0</v>
      </c>
      <c r="S327" s="81">
        <v>0</v>
      </c>
      <c r="T327" s="82"/>
      <c r="U327" s="81">
        <v>6108852</v>
      </c>
      <c r="V327" s="81">
        <v>732</v>
      </c>
      <c r="W327" s="81">
        <v>98</v>
      </c>
      <c r="X327" s="81">
        <v>7100</v>
      </c>
      <c r="Y327" s="81">
        <v>8049</v>
      </c>
      <c r="Z327" s="81">
        <v>13615</v>
      </c>
      <c r="AA327" s="81">
        <v>5188</v>
      </c>
      <c r="AB327" s="81">
        <v>19037</v>
      </c>
      <c r="AC327" s="81">
        <v>0</v>
      </c>
      <c r="AD327" s="81">
        <v>0</v>
      </c>
      <c r="AE327" s="82"/>
      <c r="AF327" s="81">
        <v>43047148.003204294</v>
      </c>
      <c r="AG327" s="81">
        <v>1050703.5592042899</v>
      </c>
      <c r="AH327" s="81">
        <v>478913.77802400879</v>
      </c>
      <c r="AI327" s="81">
        <v>42090040.063878343</v>
      </c>
      <c r="AJ327" s="81">
        <v>36059774.340583339</v>
      </c>
      <c r="AK327" s="81">
        <v>0</v>
      </c>
      <c r="AL327" s="81">
        <v>0</v>
      </c>
      <c r="AM327" s="81">
        <v>2620464.1946176589</v>
      </c>
      <c r="AN327" s="81">
        <v>0</v>
      </c>
      <c r="AO327" s="81">
        <v>0</v>
      </c>
      <c r="AP327" s="82"/>
      <c r="AQ327" s="81">
        <v>175</v>
      </c>
      <c r="AR327" s="81">
        <v>174</v>
      </c>
      <c r="AS327" s="81">
        <v>0</v>
      </c>
      <c r="AT327" s="81">
        <v>3</v>
      </c>
      <c r="AU327" s="81">
        <v>0</v>
      </c>
      <c r="AV327" s="81">
        <v>0</v>
      </c>
      <c r="AW327" s="81" t="s">
        <v>564</v>
      </c>
      <c r="AX327" s="82"/>
      <c r="AY327" s="81">
        <v>901.6</v>
      </c>
      <c r="AZ327" s="81">
        <v>33070</v>
      </c>
      <c r="BA327" s="81">
        <v>0</v>
      </c>
      <c r="BB327" s="81">
        <v>147</v>
      </c>
      <c r="BC327" s="81">
        <v>0</v>
      </c>
      <c r="BD327" s="81">
        <v>0</v>
      </c>
      <c r="BE327" s="81" t="s">
        <v>564</v>
      </c>
      <c r="BF327" s="82"/>
      <c r="BG327" s="81">
        <v>0</v>
      </c>
      <c r="BH327" s="81">
        <v>0</v>
      </c>
      <c r="BI327" s="81">
        <v>33.768000000000001</v>
      </c>
      <c r="BJ327" s="81">
        <v>0</v>
      </c>
      <c r="BK327" s="81">
        <v>5.2709999999999999</v>
      </c>
      <c r="BL327" s="81">
        <v>0</v>
      </c>
      <c r="BM327" s="82"/>
      <c r="BN327" s="81">
        <v>0</v>
      </c>
      <c r="BO327" s="81">
        <v>0</v>
      </c>
      <c r="BP327" s="81">
        <v>5</v>
      </c>
      <c r="BQ327" s="81">
        <v>0</v>
      </c>
      <c r="BR327" s="81">
        <v>2</v>
      </c>
      <c r="BS327" s="81">
        <v>0</v>
      </c>
      <c r="BT327"/>
      <c r="BU327" s="80">
        <v>39.039000000000001</v>
      </c>
      <c r="BV327" s="80">
        <v>0</v>
      </c>
      <c r="BW327" s="80">
        <v>0</v>
      </c>
      <c r="BX327" s="80">
        <v>0</v>
      </c>
      <c r="BY327" s="80">
        <v>0</v>
      </c>
      <c r="BZ327" s="80">
        <v>0</v>
      </c>
      <c r="CA327" s="80">
        <v>0</v>
      </c>
      <c r="CB327" s="80">
        <v>0</v>
      </c>
      <c r="CC327" s="80">
        <v>0</v>
      </c>
    </row>
    <row r="328" spans="1:81">
      <c r="A328" s="80" t="s">
        <v>2032</v>
      </c>
      <c r="B328" s="80">
        <v>101</v>
      </c>
      <c r="C328" s="80">
        <v>16</v>
      </c>
      <c r="D328" s="80">
        <v>6</v>
      </c>
      <c r="E328" s="80">
        <v>2019</v>
      </c>
      <c r="F328" s="80" t="s">
        <v>73</v>
      </c>
      <c r="G328" s="80" t="s">
        <v>2016</v>
      </c>
      <c r="H328" s="80" t="s">
        <v>2017</v>
      </c>
      <c r="I328" s="177"/>
      <c r="J328" s="81">
        <v>27.823557934260382</v>
      </c>
      <c r="K328" s="81">
        <v>1.3533405465136676</v>
      </c>
      <c r="L328" s="81">
        <v>2.1478162585118845</v>
      </c>
      <c r="M328" s="81">
        <v>25.380192583416747</v>
      </c>
      <c r="N328" s="81">
        <v>22.187691879687154</v>
      </c>
      <c r="O328" s="81">
        <v>21.535981322262199</v>
      </c>
      <c r="P328" s="81">
        <v>23.93998676758353</v>
      </c>
      <c r="Q328" s="81">
        <v>1.1534607011994376</v>
      </c>
      <c r="R328" s="81">
        <v>0</v>
      </c>
      <c r="S328" s="81">
        <v>0</v>
      </c>
      <c r="T328" s="82"/>
      <c r="U328" s="81">
        <v>5949073</v>
      </c>
      <c r="V328" s="81">
        <v>732</v>
      </c>
      <c r="W328" s="81">
        <v>98</v>
      </c>
      <c r="X328" s="81">
        <v>7100</v>
      </c>
      <c r="Y328" s="81">
        <v>7999</v>
      </c>
      <c r="Z328" s="81">
        <v>13483</v>
      </c>
      <c r="AA328" s="81">
        <v>4971</v>
      </c>
      <c r="AB328" s="81">
        <v>18692</v>
      </c>
      <c r="AC328" s="81">
        <v>0</v>
      </c>
      <c r="AD328" s="81">
        <v>0</v>
      </c>
      <c r="AE328" s="82"/>
      <c r="AF328" s="81">
        <v>41035996.175754778</v>
      </c>
      <c r="AG328" s="81">
        <v>1015930.803862283</v>
      </c>
      <c r="AH328" s="81">
        <v>505825.28963315231</v>
      </c>
      <c r="AI328" s="81">
        <v>41313580.830476157</v>
      </c>
      <c r="AJ328" s="81">
        <v>31327527.312390376</v>
      </c>
      <c r="AK328" s="81">
        <v>0</v>
      </c>
      <c r="AL328" s="81">
        <v>0</v>
      </c>
      <c r="AM328" s="81">
        <v>2545709.6866993373</v>
      </c>
      <c r="AN328" s="81">
        <v>0</v>
      </c>
      <c r="AO328" s="81">
        <v>0</v>
      </c>
      <c r="AP328" s="82"/>
      <c r="AQ328" s="81">
        <v>199</v>
      </c>
      <c r="AR328" s="81">
        <v>184</v>
      </c>
      <c r="AS328" s="81">
        <v>0</v>
      </c>
      <c r="AT328" s="81">
        <v>3</v>
      </c>
      <c r="AU328" s="81">
        <v>0</v>
      </c>
      <c r="AV328" s="81">
        <v>0</v>
      </c>
      <c r="AW328" s="81" t="s">
        <v>564</v>
      </c>
      <c r="AX328" s="82"/>
      <c r="AY328" s="81">
        <v>1023.6</v>
      </c>
      <c r="AZ328" s="81">
        <v>43358.5</v>
      </c>
      <c r="BA328" s="81">
        <v>0</v>
      </c>
      <c r="BB328" s="81">
        <v>146.6</v>
      </c>
      <c r="BC328" s="81">
        <v>0</v>
      </c>
      <c r="BD328" s="81">
        <v>0</v>
      </c>
      <c r="BE328" s="81" t="s">
        <v>564</v>
      </c>
      <c r="BF328" s="82"/>
      <c r="BG328" s="81">
        <v>0</v>
      </c>
      <c r="BH328" s="81">
        <v>0</v>
      </c>
      <c r="BI328" s="81">
        <v>31.405999999999999</v>
      </c>
      <c r="BJ328" s="81">
        <v>0</v>
      </c>
      <c r="BK328" s="81">
        <v>6.6920000000000002</v>
      </c>
      <c r="BL328" s="81">
        <v>0</v>
      </c>
      <c r="BM328" s="82"/>
      <c r="BN328" s="81">
        <v>0</v>
      </c>
      <c r="BO328" s="81">
        <v>0</v>
      </c>
      <c r="BP328" s="81">
        <v>5</v>
      </c>
      <c r="BQ328" s="81">
        <v>0</v>
      </c>
      <c r="BR328" s="81">
        <v>1</v>
      </c>
      <c r="BS328" s="81">
        <v>0</v>
      </c>
      <c r="BT328"/>
      <c r="BU328" s="80">
        <v>38.097999999999999</v>
      </c>
      <c r="BV328" s="80">
        <v>0</v>
      </c>
      <c r="BW328" s="80">
        <v>0</v>
      </c>
      <c r="BX328" s="80">
        <v>0</v>
      </c>
      <c r="BY328" s="80">
        <v>0</v>
      </c>
      <c r="BZ328" s="80">
        <v>0</v>
      </c>
      <c r="CA328" s="80">
        <v>0</v>
      </c>
      <c r="CB328" s="80">
        <v>0</v>
      </c>
      <c r="CC328" s="80">
        <v>0</v>
      </c>
    </row>
    <row r="329" spans="1:81">
      <c r="A329" s="80" t="s">
        <v>2033</v>
      </c>
      <c r="B329" s="80">
        <v>102</v>
      </c>
      <c r="C329" s="80">
        <v>17</v>
      </c>
      <c r="D329" s="80">
        <v>6</v>
      </c>
      <c r="E329" s="80">
        <v>2020</v>
      </c>
      <c r="F329" s="80" t="s">
        <v>218</v>
      </c>
      <c r="G329" s="174" t="s">
        <v>2016</v>
      </c>
      <c r="H329" s="80" t="s">
        <v>2017</v>
      </c>
      <c r="I329" s="177"/>
      <c r="J329" s="81">
        <v>25.82809320303252</v>
      </c>
      <c r="K329" s="81">
        <v>1.3605078530373804</v>
      </c>
      <c r="L329" s="81">
        <v>2.0544625719103937</v>
      </c>
      <c r="M329" s="81">
        <v>21.152866609581846</v>
      </c>
      <c r="N329" s="81">
        <v>20.70754559322372</v>
      </c>
      <c r="O329" s="81">
        <v>18.752414000199675</v>
      </c>
      <c r="P329" s="81">
        <v>22.894306830785318</v>
      </c>
      <c r="Q329" s="81">
        <v>1.0779646931762845</v>
      </c>
      <c r="R329" s="81">
        <v>0</v>
      </c>
      <c r="S329" s="81">
        <v>0</v>
      </c>
      <c r="T329" s="82"/>
      <c r="U329" s="81">
        <v>4966779</v>
      </c>
      <c r="V329" s="81">
        <v>635</v>
      </c>
      <c r="W329" s="81">
        <v>115</v>
      </c>
      <c r="X329" s="81">
        <v>6193</v>
      </c>
      <c r="Y329" s="81">
        <v>7920</v>
      </c>
      <c r="Z329" s="81">
        <v>13400</v>
      </c>
      <c r="AA329" s="81">
        <v>5165</v>
      </c>
      <c r="AB329" s="81">
        <v>18282</v>
      </c>
      <c r="AC329" s="81">
        <v>0</v>
      </c>
      <c r="AD329" s="81">
        <v>0</v>
      </c>
      <c r="AE329" s="82"/>
      <c r="AF329" s="81">
        <v>38653004.501524553</v>
      </c>
      <c r="AG329" s="81">
        <v>960858.67154255882</v>
      </c>
      <c r="AH329" s="81">
        <v>516517.05814783822</v>
      </c>
      <c r="AI329" s="81">
        <v>35041935.857605956</v>
      </c>
      <c r="AJ329" s="81">
        <v>30626336.402488541</v>
      </c>
      <c r="AK329" s="81"/>
      <c r="AL329" s="81"/>
      <c r="AM329" s="81">
        <v>2386004.1172564263</v>
      </c>
      <c r="AN329" s="81"/>
      <c r="AO329" s="81"/>
      <c r="AP329" s="82"/>
      <c r="AQ329" s="81">
        <v>215</v>
      </c>
      <c r="AR329" s="81">
        <v>197</v>
      </c>
      <c r="AS329" s="81">
        <v>0</v>
      </c>
      <c r="AT329" s="81">
        <v>3</v>
      </c>
      <c r="AU329" s="81">
        <v>0</v>
      </c>
      <c r="AV329" s="81">
        <v>0</v>
      </c>
      <c r="AW329" s="81">
        <v>0</v>
      </c>
      <c r="AX329" s="82"/>
      <c r="AY329" s="81">
        <v>1121.8</v>
      </c>
      <c r="AZ329" s="81">
        <v>43913.999999999993</v>
      </c>
      <c r="BA329" s="81">
        <v>0</v>
      </c>
      <c r="BB329" s="81">
        <v>146.6</v>
      </c>
      <c r="BC329" s="81">
        <v>0</v>
      </c>
      <c r="BD329" s="81">
        <v>0</v>
      </c>
      <c r="BE329" s="81">
        <v>0</v>
      </c>
      <c r="BF329" s="82"/>
      <c r="BG329" s="81">
        <v>0</v>
      </c>
      <c r="BH329" s="81">
        <v>0</v>
      </c>
      <c r="BI329" s="81">
        <v>30.751999999999999</v>
      </c>
      <c r="BJ329" s="81">
        <v>0</v>
      </c>
      <c r="BK329" s="81">
        <v>2.129</v>
      </c>
      <c r="BL329" s="81">
        <v>0</v>
      </c>
      <c r="BM329" s="82"/>
      <c r="BN329" s="81">
        <v>0</v>
      </c>
      <c r="BO329" s="81">
        <v>0</v>
      </c>
      <c r="BP329" s="81">
        <v>5</v>
      </c>
      <c r="BQ329" s="81">
        <v>0</v>
      </c>
      <c r="BR329" s="81">
        <v>1</v>
      </c>
      <c r="BS329" s="81">
        <v>0</v>
      </c>
      <c r="BT329"/>
      <c r="BU329" s="80">
        <v>32.881</v>
      </c>
      <c r="BV329" s="80">
        <v>0</v>
      </c>
      <c r="BW329" s="80">
        <v>0</v>
      </c>
      <c r="BX329" s="80">
        <v>0</v>
      </c>
      <c r="BY329" s="80">
        <v>0</v>
      </c>
      <c r="BZ329" s="80">
        <v>0</v>
      </c>
      <c r="CA329" s="80">
        <v>0</v>
      </c>
      <c r="CB329" s="80">
        <v>0</v>
      </c>
      <c r="CC329" s="80">
        <v>0</v>
      </c>
    </row>
    <row r="330" spans="1:81">
      <c r="A330" s="80" t="s">
        <v>2034</v>
      </c>
      <c r="B330" s="80">
        <v>102</v>
      </c>
      <c r="C330" s="80">
        <v>18</v>
      </c>
      <c r="D330" s="80">
        <v>6</v>
      </c>
      <c r="E330" s="80">
        <v>2021</v>
      </c>
      <c r="F330" s="80" t="s">
        <v>75</v>
      </c>
      <c r="G330" s="174" t="s">
        <v>2016</v>
      </c>
      <c r="H330" s="80" t="s">
        <v>2017</v>
      </c>
      <c r="I330" s="177"/>
      <c r="J330" s="81">
        <v>39.443950265928933</v>
      </c>
      <c r="K330" s="81">
        <v>1.4933138936803054</v>
      </c>
      <c r="L330" s="81">
        <v>2.0121668500857277</v>
      </c>
      <c r="M330" s="81">
        <v>23.414441728564164</v>
      </c>
      <c r="N330" s="81">
        <v>21.745597669895758</v>
      </c>
      <c r="O330" s="81">
        <v>17.938614685264447</v>
      </c>
      <c r="P330" s="81">
        <v>23.612791481700299</v>
      </c>
      <c r="Q330" s="81">
        <v>1.070553408684499</v>
      </c>
      <c r="R330" s="81">
        <v>0</v>
      </c>
      <c r="S330" s="81">
        <v>0</v>
      </c>
      <c r="T330" s="82"/>
      <c r="U330" s="81">
        <v>8055990</v>
      </c>
      <c r="V330" s="81">
        <v>635</v>
      </c>
      <c r="W330" s="81">
        <v>115</v>
      </c>
      <c r="X330" s="81">
        <v>6193</v>
      </c>
      <c r="Y330" s="81">
        <v>7909</v>
      </c>
      <c r="Z330" s="81">
        <v>13199</v>
      </c>
      <c r="AA330" s="81">
        <v>5195</v>
      </c>
      <c r="AB330" s="81">
        <v>17941</v>
      </c>
      <c r="AC330" s="81">
        <v>0</v>
      </c>
      <c r="AD330" s="81">
        <v>0</v>
      </c>
      <c r="AE330" s="82"/>
      <c r="AF330" s="81">
        <v>58036518.812376887</v>
      </c>
      <c r="AG330" s="81">
        <v>1038395.0089438072</v>
      </c>
      <c r="AH330" s="81">
        <v>482815.68582419446</v>
      </c>
      <c r="AI330" s="81">
        <v>38359872.265900545</v>
      </c>
      <c r="AJ330" s="81">
        <v>31516963.699059103</v>
      </c>
      <c r="AK330" s="81">
        <v>0</v>
      </c>
      <c r="AL330" s="81">
        <v>0</v>
      </c>
      <c r="AM330" s="81">
        <v>2355005.4111597924</v>
      </c>
      <c r="AN330" s="81">
        <v>0</v>
      </c>
      <c r="AO330" s="81">
        <v>0</v>
      </c>
      <c r="AP330" s="82"/>
      <c r="AQ330" s="81">
        <v>234</v>
      </c>
      <c r="AR330" s="81">
        <v>201</v>
      </c>
      <c r="AS330" s="81">
        <v>0</v>
      </c>
      <c r="AT330" s="81">
        <v>3</v>
      </c>
      <c r="AU330" s="81">
        <v>0</v>
      </c>
      <c r="AV330" s="81">
        <v>0</v>
      </c>
      <c r="AW330" s="81"/>
      <c r="AX330" s="82"/>
      <c r="AY330" s="81">
        <v>1256.700000000001</v>
      </c>
      <c r="AZ330" s="81">
        <v>45852.69999999999</v>
      </c>
      <c r="BA330" s="81">
        <v>0</v>
      </c>
      <c r="BB330" s="81">
        <v>146.6</v>
      </c>
      <c r="BC330" s="81">
        <v>0</v>
      </c>
      <c r="BD330" s="81">
        <v>0</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2035</v>
      </c>
      <c r="B331" s="80">
        <v>102</v>
      </c>
      <c r="C331" s="80">
        <v>19</v>
      </c>
      <c r="D331" s="80">
        <v>6</v>
      </c>
      <c r="E331" s="80">
        <v>2022</v>
      </c>
      <c r="F331" s="80" t="s">
        <v>568</v>
      </c>
      <c r="G331" s="80" t="s">
        <v>2016</v>
      </c>
      <c r="H331" s="80" t="s">
        <v>2017</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251</v>
      </c>
      <c r="AR331" s="81">
        <v>207</v>
      </c>
      <c r="AS331" s="81">
        <v>0</v>
      </c>
      <c r="AT331" s="81">
        <v>5</v>
      </c>
      <c r="AU331" s="81">
        <v>0</v>
      </c>
      <c r="AV331" s="81">
        <v>0</v>
      </c>
      <c r="AW331" s="81"/>
      <c r="AX331" s="82"/>
      <c r="AY331" s="81">
        <v>1366.7000000000007</v>
      </c>
      <c r="AZ331" s="81">
        <v>49044.69999999999</v>
      </c>
      <c r="BA331" s="81">
        <v>0</v>
      </c>
      <c r="BB331" s="81">
        <v>22545.599999999999</v>
      </c>
      <c r="BC331" s="81">
        <v>0</v>
      </c>
      <c r="BD331" s="81">
        <v>0</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2036</v>
      </c>
      <c r="B332" s="80">
        <v>477</v>
      </c>
      <c r="C332" s="80">
        <v>1</v>
      </c>
      <c r="D332" s="80">
        <v>29</v>
      </c>
      <c r="E332" s="80">
        <v>1990</v>
      </c>
      <c r="F332" s="80" t="s">
        <v>562</v>
      </c>
      <c r="G332" s="80" t="s">
        <v>2037</v>
      </c>
      <c r="H332" s="80" t="s">
        <v>2038</v>
      </c>
      <c r="I332" s="177"/>
      <c r="J332" s="81">
        <v>19.584571409694746</v>
      </c>
      <c r="K332" s="81">
        <v>1.7874720365080234</v>
      </c>
      <c r="L332" s="81">
        <v>3.8140646490205636</v>
      </c>
      <c r="M332" s="81">
        <v>8.9756493747286399</v>
      </c>
      <c r="N332" s="81">
        <v>12.741670146599702</v>
      </c>
      <c r="O332" s="81">
        <v>14.935145519724424</v>
      </c>
      <c r="P332" s="81">
        <v>12.944219128468024</v>
      </c>
      <c r="Q332" s="81">
        <v>1.1249274109725407</v>
      </c>
      <c r="R332" s="81">
        <v>0</v>
      </c>
      <c r="S332" s="81">
        <v>1.3032027579578784</v>
      </c>
      <c r="T332" s="82"/>
      <c r="U332" s="81">
        <v>3238205</v>
      </c>
      <c r="V332" s="81">
        <v>642</v>
      </c>
      <c r="W332" s="81">
        <v>40</v>
      </c>
      <c r="X332" s="81">
        <v>3076</v>
      </c>
      <c r="Y332" s="81">
        <v>4957</v>
      </c>
      <c r="Z332" s="81">
        <v>6143</v>
      </c>
      <c r="AA332" s="81">
        <v>3143</v>
      </c>
      <c r="AB332" s="81">
        <v>18265</v>
      </c>
      <c r="AC332" s="81">
        <v>0</v>
      </c>
      <c r="AD332" s="81">
        <v>1.3032027579578784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2039</v>
      </c>
      <c r="B333" s="80">
        <v>478</v>
      </c>
      <c r="C333" s="80">
        <v>2</v>
      </c>
      <c r="D333" s="80">
        <v>29</v>
      </c>
      <c r="E333" s="80">
        <v>2005</v>
      </c>
      <c r="F333" s="80" t="s">
        <v>565</v>
      </c>
      <c r="G333" s="80" t="s">
        <v>2037</v>
      </c>
      <c r="H333" s="80" t="s">
        <v>2038</v>
      </c>
      <c r="I333" s="177"/>
      <c r="J333" s="81">
        <v>62.589546383564141</v>
      </c>
      <c r="K333" s="81">
        <v>1.1258113426729701</v>
      </c>
      <c r="L333" s="81">
        <v>5.4600490226364435</v>
      </c>
      <c r="M333" s="81">
        <v>23.013568179735312</v>
      </c>
      <c r="N333" s="81">
        <v>20.337877754064053</v>
      </c>
      <c r="O333" s="81">
        <v>22.879782908991828</v>
      </c>
      <c r="P333" s="81">
        <v>13.336015623306755</v>
      </c>
      <c r="Q333" s="81">
        <v>1.1304572379217344</v>
      </c>
      <c r="R333" s="81">
        <v>0</v>
      </c>
      <c r="S333" s="81">
        <v>1.4013013638206528</v>
      </c>
      <c r="T333" s="82"/>
      <c r="U333" s="81">
        <v>9483252</v>
      </c>
      <c r="V333" s="81">
        <v>477</v>
      </c>
      <c r="W333" s="81">
        <v>73</v>
      </c>
      <c r="X333" s="81">
        <v>4260</v>
      </c>
      <c r="Y333" s="81">
        <v>6824</v>
      </c>
      <c r="Z333" s="81">
        <v>10890</v>
      </c>
      <c r="AA333" s="81">
        <v>2652</v>
      </c>
      <c r="AB333" s="81">
        <v>19188</v>
      </c>
      <c r="AC333" s="81">
        <v>0</v>
      </c>
      <c r="AD333" s="81">
        <v>1.4013013638206528</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2040</v>
      </c>
      <c r="B334" s="80">
        <v>479</v>
      </c>
      <c r="C334" s="80">
        <v>3</v>
      </c>
      <c r="D334" s="80">
        <v>29</v>
      </c>
      <c r="E334" s="80">
        <v>2006</v>
      </c>
      <c r="F334" s="80" t="s">
        <v>566</v>
      </c>
      <c r="G334" s="80" t="s">
        <v>2037</v>
      </c>
      <c r="H334" s="80" t="s">
        <v>2038</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2041</v>
      </c>
      <c r="B335" s="80">
        <v>480</v>
      </c>
      <c r="C335" s="80">
        <v>4</v>
      </c>
      <c r="D335" s="80">
        <v>29</v>
      </c>
      <c r="E335" s="80">
        <v>2007</v>
      </c>
      <c r="F335" s="80" t="s">
        <v>567</v>
      </c>
      <c r="G335" s="80" t="s">
        <v>2037</v>
      </c>
      <c r="H335" s="80" t="s">
        <v>2038</v>
      </c>
      <c r="I335" s="177"/>
      <c r="J335" s="81">
        <v>93.262131612731267</v>
      </c>
      <c r="K335" s="81">
        <v>1.0813897667055929</v>
      </c>
      <c r="L335" s="81">
        <v>2.0447798969084348</v>
      </c>
      <c r="M335" s="81">
        <v>23.553573121031167</v>
      </c>
      <c r="N335" s="81">
        <v>22.174664322301439</v>
      </c>
      <c r="O335" s="81">
        <v>22.261912137350436</v>
      </c>
      <c r="P335" s="81">
        <v>13.287116669829015</v>
      </c>
      <c r="Q335" s="81">
        <v>1.1852446696751606</v>
      </c>
      <c r="R335" s="81">
        <v>0</v>
      </c>
      <c r="S335" s="81">
        <v>1.0912581059627118</v>
      </c>
      <c r="T335" s="82"/>
      <c r="U335" s="81">
        <v>14487746</v>
      </c>
      <c r="V335" s="81">
        <v>470</v>
      </c>
      <c r="W335" s="81">
        <v>26</v>
      </c>
      <c r="X335" s="81">
        <v>5495</v>
      </c>
      <c r="Y335" s="81">
        <v>7035</v>
      </c>
      <c r="Z335" s="81">
        <v>11015</v>
      </c>
      <c r="AA335" s="81">
        <v>2602</v>
      </c>
      <c r="AB335" s="81">
        <v>19054</v>
      </c>
      <c r="AC335" s="81">
        <v>0</v>
      </c>
      <c r="AD335" s="81">
        <v>1.0912581059627118</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2042</v>
      </c>
      <c r="B336" s="80">
        <v>481</v>
      </c>
      <c r="C336" s="80">
        <v>5</v>
      </c>
      <c r="D336" s="80">
        <v>29</v>
      </c>
      <c r="E336" s="80">
        <v>2008</v>
      </c>
      <c r="F336" s="80" t="s">
        <v>84</v>
      </c>
      <c r="G336" s="80" t="s">
        <v>2037</v>
      </c>
      <c r="H336" s="80" t="s">
        <v>2038</v>
      </c>
      <c r="I336" s="177"/>
      <c r="J336" s="81">
        <v>76.908525315140196</v>
      </c>
      <c r="K336" s="81">
        <v>0.86286060546592769</v>
      </c>
      <c r="L336" s="81">
        <v>5.2656601028593286</v>
      </c>
      <c r="M336" s="81">
        <v>24.85022257744788</v>
      </c>
      <c r="N336" s="81">
        <v>22.526961980710794</v>
      </c>
      <c r="O336" s="81">
        <v>21.628108783047683</v>
      </c>
      <c r="P336" s="81">
        <v>12.889422898900351</v>
      </c>
      <c r="Q336" s="81">
        <v>1.1597799108515969</v>
      </c>
      <c r="R336" s="81">
        <v>0</v>
      </c>
      <c r="S336" s="81">
        <v>0.9553093684786883</v>
      </c>
      <c r="T336" s="82"/>
      <c r="U336" s="81">
        <v>13112096</v>
      </c>
      <c r="V336" s="81">
        <v>470</v>
      </c>
      <c r="W336" s="81">
        <v>74</v>
      </c>
      <c r="X336" s="81">
        <v>5495</v>
      </c>
      <c r="Y336" s="81">
        <v>7119</v>
      </c>
      <c r="Z336" s="81">
        <v>11077</v>
      </c>
      <c r="AA336" s="81">
        <v>2527</v>
      </c>
      <c r="AB336" s="81">
        <v>18951</v>
      </c>
      <c r="AC336" s="81">
        <v>0</v>
      </c>
      <c r="AD336" s="81">
        <v>0.9553093684786883</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2043</v>
      </c>
      <c r="B337" s="80">
        <v>482</v>
      </c>
      <c r="C337" s="80">
        <v>6</v>
      </c>
      <c r="D337" s="80">
        <v>29</v>
      </c>
      <c r="E337" s="80">
        <v>2009</v>
      </c>
      <c r="F337" s="80" t="s">
        <v>85</v>
      </c>
      <c r="G337" s="80" t="s">
        <v>2037</v>
      </c>
      <c r="H337" s="80" t="s">
        <v>2038</v>
      </c>
      <c r="I337" s="177"/>
      <c r="J337" s="81">
        <v>69.870140670538532</v>
      </c>
      <c r="K337" s="81">
        <v>0.86256956691287756</v>
      </c>
      <c r="L337" s="81">
        <v>3.7782786508801172</v>
      </c>
      <c r="M337" s="81">
        <v>20.748261018232121</v>
      </c>
      <c r="N337" s="81">
        <v>20.970397201057366</v>
      </c>
      <c r="O337" s="81">
        <v>21.844641868539</v>
      </c>
      <c r="P337" s="81">
        <v>12.316804601501474</v>
      </c>
      <c r="Q337" s="81">
        <v>1.0899434773291878</v>
      </c>
      <c r="R337" s="81">
        <v>0</v>
      </c>
      <c r="S337" s="81">
        <v>0.74087772885325498</v>
      </c>
      <c r="T337" s="82"/>
      <c r="U337" s="81">
        <v>10634303</v>
      </c>
      <c r="V337" s="81">
        <v>548</v>
      </c>
      <c r="W337" s="81">
        <v>58</v>
      </c>
      <c r="X337" s="81">
        <v>5412</v>
      </c>
      <c r="Y337" s="81">
        <v>7133</v>
      </c>
      <c r="Z337" s="81">
        <v>11043</v>
      </c>
      <c r="AA337" s="81">
        <v>2479</v>
      </c>
      <c r="AB337" s="81">
        <v>18696</v>
      </c>
      <c r="AC337" s="81">
        <v>0</v>
      </c>
      <c r="AD337" s="81">
        <v>0.74087772885325498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43.66</v>
      </c>
      <c r="BJ337" s="81">
        <v>0</v>
      </c>
      <c r="BK337" s="81">
        <v>29.439</v>
      </c>
      <c r="BL337" s="81">
        <v>0</v>
      </c>
      <c r="BM337" s="82"/>
      <c r="BN337" s="81">
        <v>0</v>
      </c>
      <c r="BO337" s="81">
        <v>0</v>
      </c>
      <c r="BP337" s="81">
        <v>5</v>
      </c>
      <c r="BQ337" s="81">
        <v>0</v>
      </c>
      <c r="BR337" s="81">
        <v>1</v>
      </c>
      <c r="BS337" s="81">
        <v>0</v>
      </c>
      <c r="BT337"/>
      <c r="BU337" s="80"/>
      <c r="BV337" s="80"/>
      <c r="BW337" s="80"/>
      <c r="BX337" s="80"/>
      <c r="BY337" s="80"/>
      <c r="BZ337" s="80"/>
      <c r="CA337" s="80"/>
      <c r="CB337" s="80"/>
      <c r="CC337" s="80"/>
    </row>
    <row r="338" spans="1:81">
      <c r="A338" s="80" t="s">
        <v>2044</v>
      </c>
      <c r="B338" s="80">
        <v>483</v>
      </c>
      <c r="C338" s="80">
        <v>7</v>
      </c>
      <c r="D338" s="80">
        <v>29</v>
      </c>
      <c r="E338" s="80">
        <v>2010</v>
      </c>
      <c r="F338" s="80" t="s">
        <v>86</v>
      </c>
      <c r="G338" s="80" t="s">
        <v>2037</v>
      </c>
      <c r="H338" s="80" t="s">
        <v>2038</v>
      </c>
      <c r="I338" s="177"/>
      <c r="J338" s="81">
        <v>76.404073400404414</v>
      </c>
      <c r="K338" s="81">
        <v>0.90387339103165254</v>
      </c>
      <c r="L338" s="81">
        <v>4.2166295734572294</v>
      </c>
      <c r="M338" s="81">
        <v>21.143362958269282</v>
      </c>
      <c r="N338" s="81">
        <v>22.963275096768466</v>
      </c>
      <c r="O338" s="81">
        <v>21.69437884431753</v>
      </c>
      <c r="P338" s="81">
        <v>12.382589151200865</v>
      </c>
      <c r="Q338" s="81">
        <v>1.1223998150131189</v>
      </c>
      <c r="R338" s="81">
        <v>0</v>
      </c>
      <c r="S338" s="81">
        <v>0.89120066521112806</v>
      </c>
      <c r="T338" s="82"/>
      <c r="U338" s="81">
        <v>12553185</v>
      </c>
      <c r="V338" s="81">
        <v>548</v>
      </c>
      <c r="W338" s="81">
        <v>58</v>
      </c>
      <c r="X338" s="81">
        <v>5412</v>
      </c>
      <c r="Y338" s="81">
        <v>7135</v>
      </c>
      <c r="Z338" s="81">
        <v>11018</v>
      </c>
      <c r="AA338" s="81">
        <v>2430</v>
      </c>
      <c r="AB338" s="81">
        <v>18448</v>
      </c>
      <c r="AC338" s="81">
        <v>0</v>
      </c>
      <c r="AD338" s="81">
        <v>0.89120066521112806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45.680999999999997</v>
      </c>
      <c r="BJ338" s="81">
        <v>0</v>
      </c>
      <c r="BK338" s="81">
        <v>27.102</v>
      </c>
      <c r="BL338" s="81">
        <v>0</v>
      </c>
      <c r="BM338" s="82"/>
      <c r="BN338" s="81">
        <v>0</v>
      </c>
      <c r="BO338" s="81">
        <v>0</v>
      </c>
      <c r="BP338" s="81">
        <v>6</v>
      </c>
      <c r="BQ338" s="81">
        <v>0</v>
      </c>
      <c r="BR338" s="81">
        <v>1</v>
      </c>
      <c r="BS338" s="81">
        <v>0</v>
      </c>
      <c r="BT338"/>
      <c r="BU338" s="80">
        <v>45.680999999999997</v>
      </c>
      <c r="BV338" s="80">
        <v>27.102</v>
      </c>
      <c r="BW338" s="80">
        <v>0</v>
      </c>
      <c r="BX338" s="80">
        <v>0</v>
      </c>
      <c r="BY338" s="80">
        <v>0</v>
      </c>
      <c r="BZ338" s="80">
        <v>0</v>
      </c>
      <c r="CA338" s="80">
        <v>0</v>
      </c>
      <c r="CB338" s="80">
        <v>0</v>
      </c>
      <c r="CC338" s="80">
        <v>0</v>
      </c>
    </row>
    <row r="339" spans="1:81">
      <c r="A339" s="80" t="s">
        <v>2045</v>
      </c>
      <c r="B339" s="80">
        <v>484</v>
      </c>
      <c r="C339" s="80">
        <v>8</v>
      </c>
      <c r="D339" s="80">
        <v>29</v>
      </c>
      <c r="E339" s="80">
        <v>2011</v>
      </c>
      <c r="F339" s="80" t="s">
        <v>87</v>
      </c>
      <c r="G339" s="80" t="s">
        <v>2037</v>
      </c>
      <c r="H339" s="80" t="s">
        <v>2038</v>
      </c>
      <c r="I339" s="177"/>
      <c r="J339" s="81">
        <v>79.009037949809809</v>
      </c>
      <c r="K339" s="81">
        <v>1.3144848928215955</v>
      </c>
      <c r="L339" s="81">
        <v>2.3897428434208514</v>
      </c>
      <c r="M339" s="81">
        <v>26.828599969586453</v>
      </c>
      <c r="N339" s="81">
        <v>31.668513591784706</v>
      </c>
      <c r="O339" s="81">
        <v>21.269705305832563</v>
      </c>
      <c r="P339" s="81">
        <v>11.905988705245594</v>
      </c>
      <c r="Q339" s="81">
        <v>1.2855263882948817</v>
      </c>
      <c r="R339" s="81">
        <v>0</v>
      </c>
      <c r="S339" s="81">
        <v>0.80468868111826919</v>
      </c>
      <c r="T339" s="82"/>
      <c r="U339" s="81">
        <v>11276321</v>
      </c>
      <c r="V339" s="81">
        <v>548</v>
      </c>
      <c r="W339" s="81">
        <v>58</v>
      </c>
      <c r="X339" s="81">
        <v>5412</v>
      </c>
      <c r="Y339" s="81">
        <v>9206</v>
      </c>
      <c r="Z339" s="81">
        <v>11037</v>
      </c>
      <c r="AA339" s="81">
        <v>2406</v>
      </c>
      <c r="AB339" s="81">
        <v>18318</v>
      </c>
      <c r="AC339" s="81">
        <v>0</v>
      </c>
      <c r="AD339" s="81">
        <v>0.80468868111826919</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30.718</v>
      </c>
      <c r="BJ339" s="81">
        <v>0</v>
      </c>
      <c r="BK339" s="81">
        <v>4.4249999999999998</v>
      </c>
      <c r="BL339" s="81">
        <v>0</v>
      </c>
      <c r="BM339" s="82"/>
      <c r="BN339" s="81">
        <v>0</v>
      </c>
      <c r="BO339" s="81">
        <v>0</v>
      </c>
      <c r="BP339" s="81">
        <v>4</v>
      </c>
      <c r="BQ339" s="81">
        <v>0</v>
      </c>
      <c r="BR339" s="81">
        <v>1</v>
      </c>
      <c r="BS339" s="81">
        <v>0</v>
      </c>
      <c r="BT339"/>
      <c r="BU339" s="80">
        <v>35.143000000000001</v>
      </c>
      <c r="BV339" s="80">
        <v>0</v>
      </c>
      <c r="BW339" s="80">
        <v>0</v>
      </c>
      <c r="BX339" s="80">
        <v>0</v>
      </c>
      <c r="BY339" s="80">
        <v>0</v>
      </c>
      <c r="BZ339" s="80">
        <v>0</v>
      </c>
      <c r="CA339" s="80">
        <v>0</v>
      </c>
      <c r="CB339" s="80">
        <v>0</v>
      </c>
      <c r="CC339" s="80">
        <v>0</v>
      </c>
    </row>
    <row r="340" spans="1:81">
      <c r="A340" s="80" t="s">
        <v>2046</v>
      </c>
      <c r="B340" s="80">
        <v>485</v>
      </c>
      <c r="C340" s="80">
        <v>9</v>
      </c>
      <c r="D340" s="80">
        <v>29</v>
      </c>
      <c r="E340" s="80">
        <v>2012</v>
      </c>
      <c r="F340" s="80" t="s">
        <v>88</v>
      </c>
      <c r="G340" s="80" t="s">
        <v>2037</v>
      </c>
      <c r="H340" s="80" t="s">
        <v>2038</v>
      </c>
      <c r="I340" s="177"/>
      <c r="J340" s="81">
        <v>89.158007129570109</v>
      </c>
      <c r="K340" s="81">
        <v>1.2817994189217716</v>
      </c>
      <c r="L340" s="81">
        <v>2.3723767940018985</v>
      </c>
      <c r="M340" s="81">
        <v>27.734474678062931</v>
      </c>
      <c r="N340" s="81">
        <v>26.73077991350614</v>
      </c>
      <c r="O340" s="81">
        <v>21.54208127919425</v>
      </c>
      <c r="P340" s="81">
        <v>11.824430943811395</v>
      </c>
      <c r="Q340" s="81">
        <v>1.4025647181828695</v>
      </c>
      <c r="R340" s="81">
        <v>0</v>
      </c>
      <c r="S340" s="81">
        <v>0.99762857858471343</v>
      </c>
      <c r="T340" s="82"/>
      <c r="U340" s="81">
        <v>12168232</v>
      </c>
      <c r="V340" s="81">
        <v>548</v>
      </c>
      <c r="W340" s="81">
        <v>58</v>
      </c>
      <c r="X340" s="81">
        <v>5412</v>
      </c>
      <c r="Y340" s="81">
        <v>7382</v>
      </c>
      <c r="Z340" s="81">
        <v>11267</v>
      </c>
      <c r="AA340" s="81">
        <v>2376</v>
      </c>
      <c r="AB340" s="81">
        <v>18395</v>
      </c>
      <c r="AC340" s="81">
        <v>0</v>
      </c>
      <c r="AD340" s="81">
        <v>0.99762857858471343</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49.892000000000003</v>
      </c>
      <c r="BJ340" s="81">
        <v>0</v>
      </c>
      <c r="BK340" s="81">
        <v>3.8490000000000002</v>
      </c>
      <c r="BL340" s="81">
        <v>0</v>
      </c>
      <c r="BM340" s="82"/>
      <c r="BN340" s="81">
        <v>0</v>
      </c>
      <c r="BO340" s="81">
        <v>0</v>
      </c>
      <c r="BP340" s="81">
        <v>6</v>
      </c>
      <c r="BQ340" s="81">
        <v>0</v>
      </c>
      <c r="BR340" s="81">
        <v>1</v>
      </c>
      <c r="BS340" s="81">
        <v>0</v>
      </c>
      <c r="BT340"/>
      <c r="BU340" s="80">
        <v>53.741</v>
      </c>
      <c r="BV340" s="80">
        <v>0</v>
      </c>
      <c r="BW340" s="80">
        <v>0</v>
      </c>
      <c r="BX340" s="80">
        <v>0</v>
      </c>
      <c r="BY340" s="80">
        <v>0</v>
      </c>
      <c r="BZ340" s="80">
        <v>0</v>
      </c>
      <c r="CA340" s="80">
        <v>0</v>
      </c>
      <c r="CB340" s="80">
        <v>0</v>
      </c>
      <c r="CC340" s="80">
        <v>0</v>
      </c>
    </row>
    <row r="341" spans="1:81">
      <c r="A341" s="80" t="s">
        <v>2047</v>
      </c>
      <c r="B341" s="80">
        <v>486</v>
      </c>
      <c r="C341" s="80">
        <v>10</v>
      </c>
      <c r="D341" s="80">
        <v>29</v>
      </c>
      <c r="E341" s="80">
        <v>2013</v>
      </c>
      <c r="F341" s="80" t="s">
        <v>89</v>
      </c>
      <c r="G341" s="80" t="s">
        <v>2037</v>
      </c>
      <c r="H341" s="80" t="s">
        <v>2038</v>
      </c>
      <c r="I341" s="177"/>
      <c r="J341" s="81">
        <v>90.41420886141222</v>
      </c>
      <c r="K341" s="81">
        <v>1.1049667956000182</v>
      </c>
      <c r="L341" s="81">
        <v>2.4466861271541758</v>
      </c>
      <c r="M341" s="81">
        <v>26.719921716929711</v>
      </c>
      <c r="N341" s="81">
        <v>26.999206887536612</v>
      </c>
      <c r="O341" s="81">
        <v>20.804399356899555</v>
      </c>
      <c r="P341" s="81">
        <v>11.714127853407835</v>
      </c>
      <c r="Q341" s="81">
        <v>1.4190997757476156</v>
      </c>
      <c r="R341" s="81">
        <v>0</v>
      </c>
      <c r="S341" s="81">
        <v>1.1544310626177485</v>
      </c>
      <c r="T341" s="82"/>
      <c r="U341" s="81">
        <v>11418784</v>
      </c>
      <c r="V341" s="81">
        <v>548</v>
      </c>
      <c r="W341" s="81">
        <v>58</v>
      </c>
      <c r="X341" s="81">
        <v>5412</v>
      </c>
      <c r="Y341" s="81">
        <v>7466</v>
      </c>
      <c r="Z341" s="81">
        <v>11367</v>
      </c>
      <c r="AA341" s="81">
        <v>2345</v>
      </c>
      <c r="AB341" s="81">
        <v>18345</v>
      </c>
      <c r="AC341" s="81">
        <v>0</v>
      </c>
      <c r="AD341" s="81">
        <v>1.1544310626177485</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54.896999999999998</v>
      </c>
      <c r="BJ341" s="81">
        <v>0</v>
      </c>
      <c r="BK341" s="81">
        <v>0</v>
      </c>
      <c r="BL341" s="81">
        <v>0</v>
      </c>
      <c r="BM341" s="82"/>
      <c r="BN341" s="81">
        <v>0</v>
      </c>
      <c r="BO341" s="81">
        <v>0</v>
      </c>
      <c r="BP341" s="81">
        <v>7</v>
      </c>
      <c r="BQ341" s="81">
        <v>0</v>
      </c>
      <c r="BR341" s="81">
        <v>0</v>
      </c>
      <c r="BS341" s="81">
        <v>0</v>
      </c>
      <c r="BT341"/>
      <c r="BU341" s="80">
        <v>54.896999999999998</v>
      </c>
      <c r="BV341" s="80">
        <v>0</v>
      </c>
      <c r="BW341" s="80">
        <v>0</v>
      </c>
      <c r="BX341" s="80">
        <v>0</v>
      </c>
      <c r="BY341" s="80">
        <v>0</v>
      </c>
      <c r="BZ341" s="80">
        <v>0</v>
      </c>
      <c r="CA341" s="80">
        <v>0</v>
      </c>
      <c r="CB341" s="80">
        <v>0</v>
      </c>
      <c r="CC341" s="80">
        <v>0</v>
      </c>
    </row>
    <row r="342" spans="1:81">
      <c r="A342" s="80" t="s">
        <v>2048</v>
      </c>
      <c r="B342" s="80">
        <v>487</v>
      </c>
      <c r="C342" s="80">
        <v>11</v>
      </c>
      <c r="D342" s="80">
        <v>29</v>
      </c>
      <c r="E342" s="80">
        <v>2014</v>
      </c>
      <c r="F342" s="80" t="s">
        <v>90</v>
      </c>
      <c r="G342" s="80" t="s">
        <v>2037</v>
      </c>
      <c r="H342" s="80" t="s">
        <v>2038</v>
      </c>
      <c r="I342" s="177"/>
      <c r="J342" s="81">
        <v>92.167131599244982</v>
      </c>
      <c r="K342" s="81">
        <v>0.89398184931987079</v>
      </c>
      <c r="L342" s="81">
        <v>2.7836813409355132</v>
      </c>
      <c r="M342" s="81">
        <v>23.096538089963069</v>
      </c>
      <c r="N342" s="81">
        <v>23.661430314793794</v>
      </c>
      <c r="O342" s="81">
        <v>19.748088709426426</v>
      </c>
      <c r="P342" s="81">
        <v>11.729861921532478</v>
      </c>
      <c r="Q342" s="81">
        <v>1.3562925487875508</v>
      </c>
      <c r="R342" s="81">
        <v>0</v>
      </c>
      <c r="S342" s="81">
        <v>0.75081527834373729</v>
      </c>
      <c r="T342" s="82"/>
      <c r="U342" s="81">
        <v>12935094</v>
      </c>
      <c r="V342" s="81">
        <v>390</v>
      </c>
      <c r="W342" s="81">
        <v>62</v>
      </c>
      <c r="X342" s="81">
        <v>5124</v>
      </c>
      <c r="Y342" s="81">
        <v>7531</v>
      </c>
      <c r="Z342" s="81">
        <v>11364</v>
      </c>
      <c r="AA342" s="81">
        <v>2336</v>
      </c>
      <c r="AB342" s="81">
        <v>18274</v>
      </c>
      <c r="AC342" s="81">
        <v>0</v>
      </c>
      <c r="AD342" s="81">
        <v>0.75081527834373729</v>
      </c>
      <c r="AE342" s="82"/>
      <c r="AF342" s="81">
        <v>102502323.88503997</v>
      </c>
      <c r="AG342" s="81">
        <v>796883.17618963378</v>
      </c>
      <c r="AH342" s="81">
        <v>707359.59444924828</v>
      </c>
      <c r="AI342" s="81">
        <v>33105061.074588809</v>
      </c>
      <c r="AJ342" s="81">
        <v>33506418.655991297</v>
      </c>
      <c r="AK342" s="81">
        <v>0</v>
      </c>
      <c r="AL342" s="81">
        <v>0</v>
      </c>
      <c r="AM342" s="81">
        <v>2508747.1276896833</v>
      </c>
      <c r="AN342" s="81">
        <v>0</v>
      </c>
      <c r="AO342" s="81">
        <v>0</v>
      </c>
      <c r="AP342" s="82"/>
      <c r="AQ342" s="81">
        <v>203</v>
      </c>
      <c r="AR342" s="81">
        <v>52</v>
      </c>
      <c r="AS342" s="81">
        <v>0</v>
      </c>
      <c r="AT342" s="81">
        <v>0</v>
      </c>
      <c r="AU342" s="81">
        <v>0</v>
      </c>
      <c r="AV342" s="81">
        <v>0</v>
      </c>
      <c r="AW342" s="81" t="s">
        <v>564</v>
      </c>
      <c r="AX342" s="82"/>
      <c r="AY342" s="81">
        <v>858.7</v>
      </c>
      <c r="AZ342" s="81">
        <v>1569.6</v>
      </c>
      <c r="BA342" s="81">
        <v>0</v>
      </c>
      <c r="BB342" s="81">
        <v>0</v>
      </c>
      <c r="BC342" s="81">
        <v>0</v>
      </c>
      <c r="BD342" s="81">
        <v>0</v>
      </c>
      <c r="BE342" s="81" t="s">
        <v>564</v>
      </c>
      <c r="BF342" s="82"/>
      <c r="BG342" s="81">
        <v>0</v>
      </c>
      <c r="BH342" s="81">
        <v>0</v>
      </c>
      <c r="BI342" s="81">
        <v>59.067</v>
      </c>
      <c r="BJ342" s="81">
        <v>0</v>
      </c>
      <c r="BK342" s="81">
        <v>3.4289999999999998</v>
      </c>
      <c r="BL342" s="81">
        <v>0</v>
      </c>
      <c r="BM342" s="82"/>
      <c r="BN342" s="81">
        <v>0</v>
      </c>
      <c r="BO342" s="81">
        <v>0</v>
      </c>
      <c r="BP342" s="81">
        <v>6</v>
      </c>
      <c r="BQ342" s="81">
        <v>0</v>
      </c>
      <c r="BR342" s="81">
        <v>1</v>
      </c>
      <c r="BS342" s="81">
        <v>0</v>
      </c>
      <c r="BT342"/>
      <c r="BU342" s="80">
        <v>62.496000000000002</v>
      </c>
      <c r="BV342" s="80">
        <v>0</v>
      </c>
      <c r="BW342" s="80">
        <v>0</v>
      </c>
      <c r="BX342" s="80">
        <v>0</v>
      </c>
      <c r="BY342" s="80">
        <v>0</v>
      </c>
      <c r="BZ342" s="80">
        <v>0</v>
      </c>
      <c r="CA342" s="80">
        <v>0</v>
      </c>
      <c r="CB342" s="80">
        <v>0</v>
      </c>
      <c r="CC342" s="80">
        <v>0</v>
      </c>
    </row>
    <row r="343" spans="1:81">
      <c r="A343" s="80" t="s">
        <v>2049</v>
      </c>
      <c r="B343" s="80">
        <v>488</v>
      </c>
      <c r="C343" s="80">
        <v>12</v>
      </c>
      <c r="D343" s="80">
        <v>29</v>
      </c>
      <c r="E343" s="80">
        <v>2015</v>
      </c>
      <c r="F343" s="80" t="s">
        <v>91</v>
      </c>
      <c r="G343" s="80" t="s">
        <v>2037</v>
      </c>
      <c r="H343" s="80" t="s">
        <v>2038</v>
      </c>
      <c r="I343" s="177"/>
      <c r="J343" s="81">
        <v>76.078003648047982</v>
      </c>
      <c r="K343" s="81">
        <v>0.8538671258986873</v>
      </c>
      <c r="L343" s="81">
        <v>3.0691106538330564</v>
      </c>
      <c r="M343" s="81">
        <v>24.203109006510232</v>
      </c>
      <c r="N343" s="81">
        <v>23.567572741964351</v>
      </c>
      <c r="O343" s="81">
        <v>19.4271044394131</v>
      </c>
      <c r="P343" s="81">
        <v>11.703914102587779</v>
      </c>
      <c r="Q343" s="81">
        <v>1.3183702572846761</v>
      </c>
      <c r="R343" s="81">
        <v>0</v>
      </c>
      <c r="S343" s="81">
        <v>1.2980497245497227</v>
      </c>
      <c r="T343" s="82"/>
      <c r="U343" s="81">
        <v>11465929</v>
      </c>
      <c r="V343" s="81">
        <v>390</v>
      </c>
      <c r="W343" s="81">
        <v>62</v>
      </c>
      <c r="X343" s="81">
        <v>5124</v>
      </c>
      <c r="Y343" s="81">
        <v>7573</v>
      </c>
      <c r="Z343" s="81">
        <v>11287</v>
      </c>
      <c r="AA343" s="81">
        <v>2329</v>
      </c>
      <c r="AB343" s="81">
        <v>18145</v>
      </c>
      <c r="AC343" s="81">
        <v>0</v>
      </c>
      <c r="AD343" s="81">
        <v>1.2980497245497227</v>
      </c>
      <c r="AE343" s="82"/>
      <c r="AF343" s="81">
        <v>86829999.504733279</v>
      </c>
      <c r="AG343" s="81">
        <v>705171.41024971812</v>
      </c>
      <c r="AH343" s="81">
        <v>646442.39101945655</v>
      </c>
      <c r="AI343" s="81">
        <v>36234156.575065479</v>
      </c>
      <c r="AJ343" s="81">
        <v>34980196.368277699</v>
      </c>
      <c r="AK343" s="81">
        <v>0</v>
      </c>
      <c r="AL343" s="81">
        <v>0</v>
      </c>
      <c r="AM343" s="81">
        <v>2486696.1345877554</v>
      </c>
      <c r="AN343" s="81">
        <v>0</v>
      </c>
      <c r="AO343" s="81">
        <v>0</v>
      </c>
      <c r="AP343" s="82"/>
      <c r="AQ343" s="81">
        <v>234</v>
      </c>
      <c r="AR343" s="81">
        <v>82</v>
      </c>
      <c r="AS343" s="81">
        <v>0</v>
      </c>
      <c r="AT343" s="81">
        <v>0</v>
      </c>
      <c r="AU343" s="81">
        <v>0</v>
      </c>
      <c r="AV343" s="81">
        <v>0</v>
      </c>
      <c r="AW343" s="81" t="s">
        <v>564</v>
      </c>
      <c r="AX343" s="82"/>
      <c r="AY343" s="81">
        <v>1003.7</v>
      </c>
      <c r="AZ343" s="81">
        <v>4827</v>
      </c>
      <c r="BA343" s="81">
        <v>0</v>
      </c>
      <c r="BB343" s="81">
        <v>0</v>
      </c>
      <c r="BC343" s="81">
        <v>0</v>
      </c>
      <c r="BD343" s="81">
        <v>0</v>
      </c>
      <c r="BE343" s="81" t="s">
        <v>564</v>
      </c>
      <c r="BF343" s="82"/>
      <c r="BG343" s="81">
        <v>0</v>
      </c>
      <c r="BH343" s="81">
        <v>0</v>
      </c>
      <c r="BI343" s="81">
        <v>58.061</v>
      </c>
      <c r="BJ343" s="81">
        <v>0</v>
      </c>
      <c r="BK343" s="81">
        <v>36.315999999999995</v>
      </c>
      <c r="BL343" s="81">
        <v>0</v>
      </c>
      <c r="BM343" s="82"/>
      <c r="BN343" s="81">
        <v>0</v>
      </c>
      <c r="BO343" s="81">
        <v>0</v>
      </c>
      <c r="BP343" s="81">
        <v>6</v>
      </c>
      <c r="BQ343" s="81">
        <v>0</v>
      </c>
      <c r="BR343" s="81">
        <v>2</v>
      </c>
      <c r="BS343" s="81">
        <v>0</v>
      </c>
      <c r="BT343"/>
      <c r="BU343" s="80">
        <v>61.662999999999997</v>
      </c>
      <c r="BV343" s="80">
        <v>32.713999999999999</v>
      </c>
      <c r="BW343" s="80">
        <v>0</v>
      </c>
      <c r="BX343" s="80">
        <v>0</v>
      </c>
      <c r="BY343" s="80">
        <v>0</v>
      </c>
      <c r="BZ343" s="80">
        <v>0</v>
      </c>
      <c r="CA343" s="80">
        <v>0</v>
      </c>
      <c r="CB343" s="80">
        <v>0</v>
      </c>
      <c r="CC343" s="80">
        <v>0</v>
      </c>
    </row>
    <row r="344" spans="1:81">
      <c r="A344" s="80" t="s">
        <v>2050</v>
      </c>
      <c r="B344" s="80">
        <v>489</v>
      </c>
      <c r="C344" s="80">
        <v>13</v>
      </c>
      <c r="D344" s="80">
        <v>29</v>
      </c>
      <c r="E344" s="80">
        <v>2016</v>
      </c>
      <c r="F344" s="80" t="s">
        <v>92</v>
      </c>
      <c r="G344" s="80" t="s">
        <v>2037</v>
      </c>
      <c r="H344" s="80" t="s">
        <v>2038</v>
      </c>
      <c r="I344" s="177"/>
      <c r="J344" s="81">
        <v>88.167430129950901</v>
      </c>
      <c r="K344" s="81">
        <v>0.8528341792976829</v>
      </c>
      <c r="L344" s="81">
        <v>3.5959865242949154</v>
      </c>
      <c r="M344" s="81">
        <v>21.181706135238628</v>
      </c>
      <c r="N344" s="81">
        <v>20.956916294877885</v>
      </c>
      <c r="O344" s="81">
        <v>19.131682220980714</v>
      </c>
      <c r="P344" s="81">
        <v>11.330539550229595</v>
      </c>
      <c r="Q344" s="81">
        <v>1.2750493667717773</v>
      </c>
      <c r="R344" s="81">
        <v>0</v>
      </c>
      <c r="S344" s="81">
        <v>1.053035008375097</v>
      </c>
      <c r="T344" s="82"/>
      <c r="U344" s="81">
        <v>13892126</v>
      </c>
      <c r="V344" s="81">
        <v>390</v>
      </c>
      <c r="W344" s="81">
        <v>62</v>
      </c>
      <c r="X344" s="81">
        <v>5124</v>
      </c>
      <c r="Y344" s="81">
        <v>7656</v>
      </c>
      <c r="Z344" s="81">
        <v>11252</v>
      </c>
      <c r="AA344" s="81">
        <v>2332</v>
      </c>
      <c r="AB344" s="81">
        <v>18052</v>
      </c>
      <c r="AC344" s="81">
        <v>0</v>
      </c>
      <c r="AD344" s="81">
        <v>1.053035008375097</v>
      </c>
      <c r="AE344" s="82"/>
      <c r="AF344" s="81">
        <v>102538929.7429554</v>
      </c>
      <c r="AG344" s="81">
        <v>677905.01207239751</v>
      </c>
      <c r="AH344" s="81">
        <v>562851.88645729504</v>
      </c>
      <c r="AI344" s="81">
        <v>33844307.321252972</v>
      </c>
      <c r="AJ344" s="81">
        <v>30121890.730239339</v>
      </c>
      <c r="AK344" s="81">
        <v>0</v>
      </c>
      <c r="AL344" s="81">
        <v>0</v>
      </c>
      <c r="AM344" s="81">
        <v>2475872.8917958471</v>
      </c>
      <c r="AN344" s="81">
        <v>0</v>
      </c>
      <c r="AO344" s="81">
        <v>0</v>
      </c>
      <c r="AP344" s="82"/>
      <c r="AQ344" s="81">
        <v>266</v>
      </c>
      <c r="AR344" s="81">
        <v>99</v>
      </c>
      <c r="AS344" s="81">
        <v>0</v>
      </c>
      <c r="AT344" s="81">
        <v>0</v>
      </c>
      <c r="AU344" s="81">
        <v>0</v>
      </c>
      <c r="AV344" s="81">
        <v>1</v>
      </c>
      <c r="AW344" s="81" t="s">
        <v>564</v>
      </c>
      <c r="AX344" s="82"/>
      <c r="AY344" s="81">
        <v>1158.3</v>
      </c>
      <c r="AZ344" s="81">
        <v>7998.3</v>
      </c>
      <c r="BA344" s="81">
        <v>0</v>
      </c>
      <c r="BB344" s="81">
        <v>0</v>
      </c>
      <c r="BC344" s="81">
        <v>0</v>
      </c>
      <c r="BD344" s="81">
        <v>100</v>
      </c>
      <c r="BE344" s="81" t="s">
        <v>564</v>
      </c>
      <c r="BF344" s="82"/>
      <c r="BG344" s="81">
        <v>0</v>
      </c>
      <c r="BH344" s="81">
        <v>0</v>
      </c>
      <c r="BI344" s="81">
        <v>59.747</v>
      </c>
      <c r="BJ344" s="81">
        <v>0</v>
      </c>
      <c r="BK344" s="81">
        <v>3.85</v>
      </c>
      <c r="BL344" s="81">
        <v>0</v>
      </c>
      <c r="BM344" s="82"/>
      <c r="BN344" s="81">
        <v>0</v>
      </c>
      <c r="BO344" s="81">
        <v>0</v>
      </c>
      <c r="BP344" s="81">
        <v>6</v>
      </c>
      <c r="BQ344" s="81">
        <v>0</v>
      </c>
      <c r="BR344" s="81">
        <v>1</v>
      </c>
      <c r="BS344" s="81">
        <v>0</v>
      </c>
      <c r="BT344"/>
      <c r="BU344" s="80">
        <v>63.597000000000001</v>
      </c>
      <c r="BV344" s="80">
        <v>0</v>
      </c>
      <c r="BW344" s="80">
        <v>0</v>
      </c>
      <c r="BX344" s="80">
        <v>0</v>
      </c>
      <c r="BY344" s="80">
        <v>0</v>
      </c>
      <c r="BZ344" s="80">
        <v>0</v>
      </c>
      <c r="CA344" s="80">
        <v>0</v>
      </c>
      <c r="CB344" s="80">
        <v>0</v>
      </c>
      <c r="CC344" s="80">
        <v>0</v>
      </c>
    </row>
    <row r="345" spans="1:81">
      <c r="A345" s="80" t="s">
        <v>2051</v>
      </c>
      <c r="B345" s="80">
        <v>490</v>
      </c>
      <c r="C345" s="80">
        <v>14</v>
      </c>
      <c r="D345" s="80">
        <v>29</v>
      </c>
      <c r="E345" s="80">
        <v>2017</v>
      </c>
      <c r="F345" s="80" t="s">
        <v>71</v>
      </c>
      <c r="G345" s="80" t="s">
        <v>2037</v>
      </c>
      <c r="H345" s="80" t="s">
        <v>2038</v>
      </c>
      <c r="I345" s="177"/>
      <c r="J345" s="81">
        <v>80.421635707552809</v>
      </c>
      <c r="K345" s="81">
        <v>0.88836063569685142</v>
      </c>
      <c r="L345" s="81">
        <v>3.1459973042956233</v>
      </c>
      <c r="M345" s="81">
        <v>20.430685036307377</v>
      </c>
      <c r="N345" s="81">
        <v>22.9311606167877</v>
      </c>
      <c r="O345" s="81">
        <v>18.822843847015772</v>
      </c>
      <c r="P345" s="81">
        <v>11.273248459165135</v>
      </c>
      <c r="Q345" s="81">
        <v>1.2255870226816294</v>
      </c>
      <c r="R345" s="81">
        <v>0</v>
      </c>
      <c r="S345" s="81">
        <v>0.69046055585126365</v>
      </c>
      <c r="T345" s="82"/>
      <c r="U345" s="81">
        <v>13773847</v>
      </c>
      <c r="V345" s="81">
        <v>390</v>
      </c>
      <c r="W345" s="81">
        <v>62</v>
      </c>
      <c r="X345" s="81">
        <v>5124</v>
      </c>
      <c r="Y345" s="81">
        <v>7742</v>
      </c>
      <c r="Z345" s="81">
        <v>11254</v>
      </c>
      <c r="AA345" s="81">
        <v>2335</v>
      </c>
      <c r="AB345" s="81">
        <v>17944</v>
      </c>
      <c r="AC345" s="81">
        <v>0</v>
      </c>
      <c r="AD345" s="81">
        <v>0.69046055585126365</v>
      </c>
      <c r="AE345" s="82"/>
      <c r="AF345" s="81">
        <v>95818453.737724349</v>
      </c>
      <c r="AG345" s="81">
        <v>703400.1608484278</v>
      </c>
      <c r="AH345" s="81">
        <v>672743.06767333916</v>
      </c>
      <c r="AI345" s="81">
        <v>33923348.579464771</v>
      </c>
      <c r="AJ345" s="81">
        <v>33663747.662277088</v>
      </c>
      <c r="AK345" s="81">
        <v>0</v>
      </c>
      <c r="AL345" s="81">
        <v>0</v>
      </c>
      <c r="AM345" s="81">
        <v>2464911.3337559002</v>
      </c>
      <c r="AN345" s="81">
        <v>0</v>
      </c>
      <c r="AO345" s="81">
        <v>0</v>
      </c>
      <c r="AP345" s="82"/>
      <c r="AQ345" s="81">
        <v>294</v>
      </c>
      <c r="AR345" s="81">
        <v>109</v>
      </c>
      <c r="AS345" s="81">
        <v>0</v>
      </c>
      <c r="AT345" s="81">
        <v>0</v>
      </c>
      <c r="AU345" s="81">
        <v>0</v>
      </c>
      <c r="AV345" s="81">
        <v>1</v>
      </c>
      <c r="AW345" s="81" t="s">
        <v>564</v>
      </c>
      <c r="AX345" s="82"/>
      <c r="AY345" s="81">
        <v>1292.5999999999999</v>
      </c>
      <c r="AZ345" s="81">
        <v>8556.4000000000015</v>
      </c>
      <c r="BA345" s="81">
        <v>0</v>
      </c>
      <c r="BB345" s="81">
        <v>0</v>
      </c>
      <c r="BC345" s="81">
        <v>0</v>
      </c>
      <c r="BD345" s="81">
        <v>100</v>
      </c>
      <c r="BE345" s="81" t="s">
        <v>564</v>
      </c>
      <c r="BF345" s="82"/>
      <c r="BG345" s="81">
        <v>0</v>
      </c>
      <c r="BH345" s="81">
        <v>0</v>
      </c>
      <c r="BI345" s="81">
        <v>58.466999999999999</v>
      </c>
      <c r="BJ345" s="81">
        <v>0</v>
      </c>
      <c r="BK345" s="81">
        <v>23.042999999999999</v>
      </c>
      <c r="BL345" s="81">
        <v>0</v>
      </c>
      <c r="BM345" s="82"/>
      <c r="BN345" s="81">
        <v>0</v>
      </c>
      <c r="BO345" s="81">
        <v>0</v>
      </c>
      <c r="BP345" s="81">
        <v>6</v>
      </c>
      <c r="BQ345" s="81">
        <v>0</v>
      </c>
      <c r="BR345" s="81">
        <v>2</v>
      </c>
      <c r="BS345" s="81">
        <v>0</v>
      </c>
      <c r="BT345"/>
      <c r="BU345" s="80">
        <v>62.061999999999998</v>
      </c>
      <c r="BV345" s="80">
        <v>19.448</v>
      </c>
      <c r="BW345" s="80">
        <v>0</v>
      </c>
      <c r="BX345" s="80">
        <v>0</v>
      </c>
      <c r="BY345" s="80">
        <v>0</v>
      </c>
      <c r="BZ345" s="80">
        <v>0</v>
      </c>
      <c r="CA345" s="80">
        <v>0</v>
      </c>
      <c r="CB345" s="80">
        <v>0</v>
      </c>
      <c r="CC345" s="80">
        <v>0</v>
      </c>
    </row>
    <row r="346" spans="1:81">
      <c r="A346" s="80" t="s">
        <v>2052</v>
      </c>
      <c r="B346" s="80">
        <v>491</v>
      </c>
      <c r="C346" s="80">
        <v>15</v>
      </c>
      <c r="D346" s="80">
        <v>29</v>
      </c>
      <c r="E346" s="80">
        <v>2018</v>
      </c>
      <c r="F346" s="80" t="s">
        <v>93</v>
      </c>
      <c r="G346" s="80" t="s">
        <v>2037</v>
      </c>
      <c r="H346" s="80" t="s">
        <v>2038</v>
      </c>
      <c r="I346" s="177"/>
      <c r="J346" s="81">
        <v>81.811697117435415</v>
      </c>
      <c r="K346" s="81">
        <v>0.83528458821020124</v>
      </c>
      <c r="L346" s="81">
        <v>2.9472238453935122</v>
      </c>
      <c r="M346" s="81">
        <v>20.199281162342281</v>
      </c>
      <c r="N346" s="81">
        <v>22.212567889634624</v>
      </c>
      <c r="O346" s="81">
        <v>18.479050431827954</v>
      </c>
      <c r="P346" s="81">
        <v>11.070214050019684</v>
      </c>
      <c r="Q346" s="81">
        <v>1.1405786440779864</v>
      </c>
      <c r="R346" s="81">
        <v>0</v>
      </c>
      <c r="S346" s="81">
        <v>0.887145016023831</v>
      </c>
      <c r="T346" s="82"/>
      <c r="U346" s="81">
        <v>14908217</v>
      </c>
      <c r="V346" s="81">
        <v>390</v>
      </c>
      <c r="W346" s="81">
        <v>62</v>
      </c>
      <c r="X346" s="81">
        <v>5124</v>
      </c>
      <c r="Y346" s="81">
        <v>7959</v>
      </c>
      <c r="Z346" s="81">
        <v>11260</v>
      </c>
      <c r="AA346" s="81">
        <v>2316</v>
      </c>
      <c r="AB346" s="81">
        <v>17996</v>
      </c>
      <c r="AC346" s="81">
        <v>0</v>
      </c>
      <c r="AD346" s="81">
        <v>0.887145016023831</v>
      </c>
      <c r="AE346" s="82"/>
      <c r="AF346" s="81">
        <v>99234100.738419369</v>
      </c>
      <c r="AG346" s="81">
        <v>635212.28613535967</v>
      </c>
      <c r="AH346" s="81">
        <v>642083.66753361328</v>
      </c>
      <c r="AI346" s="81">
        <v>33057519.07849586</v>
      </c>
      <c r="AJ346" s="81">
        <v>34249597.693570167</v>
      </c>
      <c r="AK346" s="81">
        <v>0</v>
      </c>
      <c r="AL346" s="81">
        <v>0</v>
      </c>
      <c r="AM346" s="81">
        <v>2477169.3883668329</v>
      </c>
      <c r="AN346" s="81">
        <v>0</v>
      </c>
      <c r="AO346" s="81">
        <v>0</v>
      </c>
      <c r="AP346" s="82"/>
      <c r="AQ346" s="81">
        <v>315</v>
      </c>
      <c r="AR346" s="81">
        <v>124</v>
      </c>
      <c r="AS346" s="81">
        <v>0</v>
      </c>
      <c r="AT346" s="81">
        <v>0</v>
      </c>
      <c r="AU346" s="81">
        <v>0</v>
      </c>
      <c r="AV346" s="81">
        <v>1</v>
      </c>
      <c r="AW346" s="81" t="s">
        <v>564</v>
      </c>
      <c r="AX346" s="82"/>
      <c r="AY346" s="81">
        <v>1393.5</v>
      </c>
      <c r="AZ346" s="81">
        <v>9209</v>
      </c>
      <c r="BA346" s="81">
        <v>0</v>
      </c>
      <c r="BB346" s="81">
        <v>0</v>
      </c>
      <c r="BC346" s="81">
        <v>0</v>
      </c>
      <c r="BD346" s="81">
        <v>100</v>
      </c>
      <c r="BE346" s="81" t="s">
        <v>564</v>
      </c>
      <c r="BF346" s="82"/>
      <c r="BG346" s="81">
        <v>0</v>
      </c>
      <c r="BH346" s="81">
        <v>0</v>
      </c>
      <c r="BI346" s="81">
        <v>60.384999999999998</v>
      </c>
      <c r="BJ346" s="81">
        <v>0</v>
      </c>
      <c r="BK346" s="81">
        <v>19.12</v>
      </c>
      <c r="BL346" s="81">
        <v>0</v>
      </c>
      <c r="BM346" s="82"/>
      <c r="BN346" s="81">
        <v>0</v>
      </c>
      <c r="BO346" s="81">
        <v>0</v>
      </c>
      <c r="BP346" s="81">
        <v>6</v>
      </c>
      <c r="BQ346" s="81">
        <v>0</v>
      </c>
      <c r="BR346" s="81">
        <v>1</v>
      </c>
      <c r="BS346" s="81">
        <v>0</v>
      </c>
      <c r="BT346"/>
      <c r="BU346" s="80">
        <v>60.384999999999998</v>
      </c>
      <c r="BV346" s="80">
        <v>19.12</v>
      </c>
      <c r="BW346" s="80">
        <v>0</v>
      </c>
      <c r="BX346" s="80">
        <v>0</v>
      </c>
      <c r="BY346" s="80">
        <v>0</v>
      </c>
      <c r="BZ346" s="80">
        <v>0</v>
      </c>
      <c r="CA346" s="80">
        <v>0</v>
      </c>
      <c r="CB346" s="80">
        <v>0</v>
      </c>
      <c r="CC346" s="80">
        <v>0</v>
      </c>
    </row>
    <row r="347" spans="1:81">
      <c r="A347" s="80" t="s">
        <v>2053</v>
      </c>
      <c r="B347" s="80">
        <v>492</v>
      </c>
      <c r="C347" s="80">
        <v>16</v>
      </c>
      <c r="D347" s="80">
        <v>29</v>
      </c>
      <c r="E347" s="80">
        <v>2019</v>
      </c>
      <c r="F347" s="80" t="s">
        <v>73</v>
      </c>
      <c r="G347" s="80" t="s">
        <v>2037</v>
      </c>
      <c r="H347" s="80" t="s">
        <v>2038</v>
      </c>
      <c r="I347" s="177"/>
      <c r="J347" s="81">
        <v>76.08639752069196</v>
      </c>
      <c r="K347" s="81">
        <v>0.7374195596518115</v>
      </c>
      <c r="L347" s="81">
        <v>2.9720337491801221</v>
      </c>
      <c r="M347" s="81">
        <v>19.125750345666393</v>
      </c>
      <c r="N347" s="81">
        <v>19.625485919993263</v>
      </c>
      <c r="O347" s="81">
        <v>17.902193774376233</v>
      </c>
      <c r="P347" s="81">
        <v>11.139245502599216</v>
      </c>
      <c r="Q347" s="81">
        <v>1.1039702516829626</v>
      </c>
      <c r="R347" s="81">
        <v>0</v>
      </c>
      <c r="S347" s="81">
        <v>0.79196669309103873</v>
      </c>
      <c r="T347" s="82"/>
      <c r="U347" s="81">
        <v>14490447</v>
      </c>
      <c r="V347" s="81">
        <v>390</v>
      </c>
      <c r="W347" s="81">
        <v>62</v>
      </c>
      <c r="X347" s="81">
        <v>5124</v>
      </c>
      <c r="Y347" s="81">
        <v>8089</v>
      </c>
      <c r="Z347" s="81">
        <v>11208</v>
      </c>
      <c r="AA347" s="81">
        <v>2313</v>
      </c>
      <c r="AB347" s="81">
        <v>17890</v>
      </c>
      <c r="AC347" s="81">
        <v>0</v>
      </c>
      <c r="AD347" s="81">
        <v>0.79196669309103873</v>
      </c>
      <c r="AE347" s="82"/>
      <c r="AF347" s="81">
        <v>94344900.310508534</v>
      </c>
      <c r="AG347" s="81">
        <v>593180.96905104711</v>
      </c>
      <c r="AH347" s="81">
        <v>680808.81688393711</v>
      </c>
      <c r="AI347" s="81">
        <v>32606133.054080091</v>
      </c>
      <c r="AJ347" s="81">
        <v>30398570.445588514</v>
      </c>
      <c r="AK347" s="81">
        <v>0</v>
      </c>
      <c r="AL347" s="81">
        <v>0</v>
      </c>
      <c r="AM347" s="81">
        <v>2436483.324152105</v>
      </c>
      <c r="AN347" s="81">
        <v>0</v>
      </c>
      <c r="AO347" s="81">
        <v>0</v>
      </c>
      <c r="AP347" s="82"/>
      <c r="AQ347" s="81">
        <v>344</v>
      </c>
      <c r="AR347" s="81">
        <v>128</v>
      </c>
      <c r="AS347" s="81">
        <v>0</v>
      </c>
      <c r="AT347" s="81">
        <v>0</v>
      </c>
      <c r="AU347" s="81">
        <v>0</v>
      </c>
      <c r="AV347" s="81">
        <v>1</v>
      </c>
      <c r="AW347" s="81" t="s">
        <v>564</v>
      </c>
      <c r="AX347" s="82"/>
      <c r="AY347" s="81">
        <v>1526.7</v>
      </c>
      <c r="AZ347" s="81">
        <v>9360.0999999999985</v>
      </c>
      <c r="BA347" s="81">
        <v>0</v>
      </c>
      <c r="BB347" s="81">
        <v>0</v>
      </c>
      <c r="BC347" s="81">
        <v>0</v>
      </c>
      <c r="BD347" s="81">
        <v>100</v>
      </c>
      <c r="BE347" s="81" t="s">
        <v>564</v>
      </c>
      <c r="BF347" s="82"/>
      <c r="BG347" s="81">
        <v>0</v>
      </c>
      <c r="BH347" s="81">
        <v>0</v>
      </c>
      <c r="BI347" s="81">
        <v>60.631</v>
      </c>
      <c r="BJ347" s="81">
        <v>0</v>
      </c>
      <c r="BK347" s="81">
        <v>16.901</v>
      </c>
      <c r="BL347" s="81">
        <v>0</v>
      </c>
      <c r="BM347" s="82"/>
      <c r="BN347" s="81">
        <v>0</v>
      </c>
      <c r="BO347" s="81">
        <v>0</v>
      </c>
      <c r="BP347" s="81">
        <v>6</v>
      </c>
      <c r="BQ347" s="81">
        <v>0</v>
      </c>
      <c r="BR347" s="81">
        <v>1</v>
      </c>
      <c r="BS347" s="81">
        <v>0</v>
      </c>
      <c r="BT347"/>
      <c r="BU347" s="80">
        <v>60.631</v>
      </c>
      <c r="BV347" s="80">
        <v>16.901</v>
      </c>
      <c r="BW347" s="80">
        <v>0</v>
      </c>
      <c r="BX347" s="80">
        <v>0</v>
      </c>
      <c r="BY347" s="80">
        <v>0</v>
      </c>
      <c r="BZ347" s="80">
        <v>0</v>
      </c>
      <c r="CA347" s="80">
        <v>0</v>
      </c>
      <c r="CB347" s="80">
        <v>0</v>
      </c>
      <c r="CC347" s="80">
        <v>0</v>
      </c>
    </row>
    <row r="348" spans="1:81">
      <c r="A348" s="80" t="s">
        <v>2054</v>
      </c>
      <c r="B348" s="80">
        <v>493</v>
      </c>
      <c r="C348" s="80">
        <v>17</v>
      </c>
      <c r="D348" s="80">
        <v>29</v>
      </c>
      <c r="E348" s="80">
        <v>2020</v>
      </c>
      <c r="F348" s="80" t="s">
        <v>218</v>
      </c>
      <c r="G348" s="80" t="s">
        <v>2037</v>
      </c>
      <c r="H348" s="80" t="s">
        <v>2038</v>
      </c>
      <c r="I348" s="177"/>
      <c r="J348" s="81">
        <v>77.773627872982686</v>
      </c>
      <c r="K348" s="81">
        <v>0.70827040222804161</v>
      </c>
      <c r="L348" s="81">
        <v>4.5154400348495942</v>
      </c>
      <c r="M348" s="81">
        <v>17.859832060955295</v>
      </c>
      <c r="N348" s="81">
        <v>20.576306033501716</v>
      </c>
      <c r="O348" s="81">
        <v>15.682056066137134</v>
      </c>
      <c r="P348" s="81">
        <v>10.327925443510125</v>
      </c>
      <c r="Q348" s="81">
        <v>1.0464193966633588</v>
      </c>
      <c r="R348" s="81">
        <v>0</v>
      </c>
      <c r="S348" s="81">
        <v>0.75584608637916761</v>
      </c>
      <c r="T348" s="82"/>
      <c r="U348" s="81">
        <v>13923879</v>
      </c>
      <c r="V348" s="81">
        <v>342</v>
      </c>
      <c r="W348" s="81">
        <v>96</v>
      </c>
      <c r="X348" s="81">
        <v>5281</v>
      </c>
      <c r="Y348" s="81">
        <v>8144</v>
      </c>
      <c r="Z348" s="81">
        <v>11206</v>
      </c>
      <c r="AA348" s="81">
        <v>2330</v>
      </c>
      <c r="AB348" s="81">
        <v>17747</v>
      </c>
      <c r="AC348" s="81">
        <v>0</v>
      </c>
      <c r="AD348" s="81">
        <v>0.75584608637916761</v>
      </c>
      <c r="AE348" s="82"/>
      <c r="AF348" s="81">
        <v>97585014.045562565</v>
      </c>
      <c r="AG348" s="81">
        <v>540184.45137440215</v>
      </c>
      <c r="AH348" s="81">
        <v>1064869.2720306492</v>
      </c>
      <c r="AI348" s="81">
        <v>30493579.867894072</v>
      </c>
      <c r="AJ348" s="81">
        <v>33031270.574739721</v>
      </c>
      <c r="AK348" s="81"/>
      <c r="AL348" s="81"/>
      <c r="AM348" s="81">
        <v>2316180.6732824519</v>
      </c>
      <c r="AN348" s="81"/>
      <c r="AO348" s="81"/>
      <c r="AP348" s="82"/>
      <c r="AQ348" s="81">
        <v>370</v>
      </c>
      <c r="AR348" s="81">
        <v>132</v>
      </c>
      <c r="AS348" s="81">
        <v>0</v>
      </c>
      <c r="AT348" s="81">
        <v>0</v>
      </c>
      <c r="AU348" s="81">
        <v>0</v>
      </c>
      <c r="AV348" s="81">
        <v>1</v>
      </c>
      <c r="AW348" s="81">
        <v>0</v>
      </c>
      <c r="AX348" s="82"/>
      <c r="AY348" s="81">
        <v>1667</v>
      </c>
      <c r="AZ348" s="81">
        <v>14379.6</v>
      </c>
      <c r="BA348" s="81">
        <v>0</v>
      </c>
      <c r="BB348" s="81">
        <v>0</v>
      </c>
      <c r="BC348" s="81">
        <v>0</v>
      </c>
      <c r="BD348" s="81">
        <v>100</v>
      </c>
      <c r="BE348" s="81">
        <v>0</v>
      </c>
      <c r="BF348" s="82"/>
      <c r="BG348" s="81">
        <v>0</v>
      </c>
      <c r="BH348" s="81">
        <v>0</v>
      </c>
      <c r="BI348" s="81">
        <v>60.616</v>
      </c>
      <c r="BJ348" s="81">
        <v>0</v>
      </c>
      <c r="BK348" s="81">
        <v>19.079999999999998</v>
      </c>
      <c r="BL348" s="81">
        <v>0</v>
      </c>
      <c r="BM348" s="82"/>
      <c r="BN348" s="81">
        <v>0</v>
      </c>
      <c r="BO348" s="81">
        <v>0</v>
      </c>
      <c r="BP348" s="81">
        <v>6</v>
      </c>
      <c r="BQ348" s="81">
        <v>0</v>
      </c>
      <c r="BR348" s="81">
        <v>2</v>
      </c>
      <c r="BS348" s="81">
        <v>0</v>
      </c>
      <c r="BT348"/>
      <c r="BU348" s="80">
        <v>63.459000000000003</v>
      </c>
      <c r="BV348" s="80">
        <v>16.236999999999998</v>
      </c>
      <c r="BW348" s="80">
        <v>0</v>
      </c>
      <c r="BX348" s="80">
        <v>0</v>
      </c>
      <c r="BY348" s="80">
        <v>0</v>
      </c>
      <c r="BZ348" s="80">
        <v>0</v>
      </c>
      <c r="CA348" s="80">
        <v>0</v>
      </c>
      <c r="CB348" s="80">
        <v>0</v>
      </c>
      <c r="CC348" s="80">
        <v>0</v>
      </c>
    </row>
    <row r="349" spans="1:81">
      <c r="A349" s="80" t="s">
        <v>2055</v>
      </c>
      <c r="B349" s="80">
        <v>493</v>
      </c>
      <c r="C349" s="80">
        <v>18</v>
      </c>
      <c r="D349" s="80">
        <v>29</v>
      </c>
      <c r="E349" s="80">
        <v>2021</v>
      </c>
      <c r="F349" s="80" t="s">
        <v>75</v>
      </c>
      <c r="G349" s="174" t="s">
        <v>2037</v>
      </c>
      <c r="H349" s="80" t="s">
        <v>2038</v>
      </c>
      <c r="I349" s="177"/>
      <c r="J349" s="81">
        <v>82.082101687211207</v>
      </c>
      <c r="K349" s="81">
        <v>0.78861732490654946</v>
      </c>
      <c r="L349" s="81">
        <v>4.1516723878620114</v>
      </c>
      <c r="M349" s="81">
        <v>20.136381306798096</v>
      </c>
      <c r="N349" s="81">
        <v>19.300610956216431</v>
      </c>
      <c r="O349" s="81">
        <v>15.228591374224424</v>
      </c>
      <c r="P349" s="81">
        <v>10.63598307356664</v>
      </c>
      <c r="Q349" s="81">
        <v>1.0519957970630243</v>
      </c>
      <c r="R349" s="81">
        <v>0</v>
      </c>
      <c r="S349" s="81">
        <v>0.7863983812062354</v>
      </c>
      <c r="T349" s="82"/>
      <c r="U349" s="81">
        <v>16976760</v>
      </c>
      <c r="V349" s="81">
        <v>342</v>
      </c>
      <c r="W349" s="81">
        <v>96</v>
      </c>
      <c r="X349" s="81">
        <v>5281</v>
      </c>
      <c r="Y349" s="81">
        <v>8173</v>
      </c>
      <c r="Z349" s="81">
        <v>11205</v>
      </c>
      <c r="AA349" s="81">
        <v>2340</v>
      </c>
      <c r="AB349" s="81">
        <v>17630</v>
      </c>
      <c r="AC349" s="81">
        <v>0</v>
      </c>
      <c r="AD349" s="81">
        <v>0.7863983812062354</v>
      </c>
      <c r="AE349" s="82"/>
      <c r="AF349" s="81">
        <v>103733797.39997098</v>
      </c>
      <c r="AG349" s="81">
        <v>608037.87686779012</v>
      </c>
      <c r="AH349" s="81">
        <v>937695.00647320657</v>
      </c>
      <c r="AI349" s="81">
        <v>33970235.247848697</v>
      </c>
      <c r="AJ349" s="81">
        <v>28869927.279297162</v>
      </c>
      <c r="AK349" s="81">
        <v>0</v>
      </c>
      <c r="AL349" s="81">
        <v>0</v>
      </c>
      <c r="AM349" s="81">
        <v>2314182.3420515656</v>
      </c>
      <c r="AN349" s="81">
        <v>0</v>
      </c>
      <c r="AO349" s="81">
        <v>0</v>
      </c>
      <c r="AP349" s="82"/>
      <c r="AQ349" s="81">
        <v>394</v>
      </c>
      <c r="AR349" s="81">
        <v>137</v>
      </c>
      <c r="AS349" s="81">
        <v>0</v>
      </c>
      <c r="AT349" s="81">
        <v>0</v>
      </c>
      <c r="AU349" s="81">
        <v>0</v>
      </c>
      <c r="AV349" s="81">
        <v>1</v>
      </c>
      <c r="AW349" s="81"/>
      <c r="AX349" s="82"/>
      <c r="AY349" s="81">
        <v>1790.100000000001</v>
      </c>
      <c r="AZ349" s="81">
        <v>16166.6</v>
      </c>
      <c r="BA349" s="81">
        <v>0</v>
      </c>
      <c r="BB349" s="81">
        <v>0</v>
      </c>
      <c r="BC349" s="81">
        <v>0</v>
      </c>
      <c r="BD349" s="81">
        <v>100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2056</v>
      </c>
      <c r="B350" s="80">
        <v>493</v>
      </c>
      <c r="C350" s="80">
        <v>19</v>
      </c>
      <c r="D350" s="80">
        <v>29</v>
      </c>
      <c r="E350" s="80">
        <v>2022</v>
      </c>
      <c r="F350" s="80" t="s">
        <v>568</v>
      </c>
      <c r="G350" s="174" t="s">
        <v>2037</v>
      </c>
      <c r="H350" s="80" t="s">
        <v>2038</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432</v>
      </c>
      <c r="AR350" s="81">
        <v>138</v>
      </c>
      <c r="AS350" s="81">
        <v>0</v>
      </c>
      <c r="AT350" s="81">
        <v>0</v>
      </c>
      <c r="AU350" s="81">
        <v>0</v>
      </c>
      <c r="AV350" s="81">
        <v>1</v>
      </c>
      <c r="AW350" s="81"/>
      <c r="AX350" s="82"/>
      <c r="AY350" s="81">
        <v>2048.2000000000025</v>
      </c>
      <c r="AZ350" s="81">
        <v>18156.599999999999</v>
      </c>
      <c r="BA350" s="81">
        <v>0</v>
      </c>
      <c r="BB350" s="81">
        <v>0</v>
      </c>
      <c r="BC350" s="81">
        <v>0</v>
      </c>
      <c r="BD350" s="81">
        <v>100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2057</v>
      </c>
      <c r="B351" s="80">
        <v>120</v>
      </c>
      <c r="C351" s="80">
        <v>1</v>
      </c>
      <c r="D351" s="80">
        <v>8</v>
      </c>
      <c r="E351" s="80">
        <v>1990</v>
      </c>
      <c r="F351" s="80" t="s">
        <v>562</v>
      </c>
      <c r="G351" s="80" t="s">
        <v>1659</v>
      </c>
      <c r="H351" s="80" t="s">
        <v>1660</v>
      </c>
      <c r="I351" s="177"/>
      <c r="J351" s="81">
        <v>99.485434366666169</v>
      </c>
      <c r="K351" s="81">
        <v>5.6184043108669464</v>
      </c>
      <c r="L351" s="81">
        <v>6.7541476386242145</v>
      </c>
      <c r="M351" s="81">
        <v>19.741995465731311</v>
      </c>
      <c r="N351" s="81">
        <v>41.126323595983685</v>
      </c>
      <c r="O351" s="81">
        <v>15.970856408769288</v>
      </c>
      <c r="P351" s="81">
        <v>15.402920630121034</v>
      </c>
      <c r="Q351" s="81">
        <v>1.556113658123855</v>
      </c>
      <c r="R351" s="81">
        <v>1.8335375278364046</v>
      </c>
      <c r="S351" s="81">
        <v>1.2671623493248247</v>
      </c>
      <c r="T351" s="82"/>
      <c r="U351" s="81">
        <v>2793198</v>
      </c>
      <c r="V351" s="81">
        <v>1028</v>
      </c>
      <c r="W351" s="81">
        <v>79</v>
      </c>
      <c r="X351" s="81">
        <v>6620</v>
      </c>
      <c r="Y351" s="81">
        <v>8798</v>
      </c>
      <c r="Z351" s="81">
        <v>6569</v>
      </c>
      <c r="AA351" s="81">
        <v>3740</v>
      </c>
      <c r="AB351" s="81">
        <v>25266</v>
      </c>
      <c r="AC351" s="81">
        <v>317572</v>
      </c>
      <c r="AD351" s="81">
        <v>1.2671623493248247</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2058</v>
      </c>
      <c r="B352" s="80">
        <v>121</v>
      </c>
      <c r="C352" s="80">
        <v>2</v>
      </c>
      <c r="D352" s="80">
        <v>8</v>
      </c>
      <c r="E352" s="80">
        <v>2005</v>
      </c>
      <c r="F352" s="80" t="s">
        <v>565</v>
      </c>
      <c r="G352" s="80" t="s">
        <v>1659</v>
      </c>
      <c r="H352" s="80" t="s">
        <v>1660</v>
      </c>
      <c r="I352" s="177"/>
      <c r="J352" s="81">
        <v>37.867597887777485</v>
      </c>
      <c r="K352" s="81">
        <v>2.353814131207387</v>
      </c>
      <c r="L352" s="81">
        <v>3.1531938043844527</v>
      </c>
      <c r="M352" s="81">
        <v>30.887247815502935</v>
      </c>
      <c r="N352" s="81">
        <v>49.912113899300998</v>
      </c>
      <c r="O352" s="81">
        <v>21.423796723874169</v>
      </c>
      <c r="P352" s="81">
        <v>15.538570239825743</v>
      </c>
      <c r="Q352" s="81">
        <v>1.338779980953382</v>
      </c>
      <c r="R352" s="81">
        <v>0.47161303458012149</v>
      </c>
      <c r="S352" s="81">
        <v>3.6123120354672906</v>
      </c>
      <c r="T352" s="82"/>
      <c r="U352" s="81">
        <v>1169555</v>
      </c>
      <c r="V352" s="81">
        <v>718</v>
      </c>
      <c r="W352" s="81">
        <v>28</v>
      </c>
      <c r="X352" s="81">
        <v>5016</v>
      </c>
      <c r="Y352" s="81">
        <v>10176</v>
      </c>
      <c r="Z352" s="81">
        <v>10197</v>
      </c>
      <c r="AA352" s="81">
        <v>3090</v>
      </c>
      <c r="AB352" s="81">
        <v>22724</v>
      </c>
      <c r="AC352" s="81">
        <v>83395</v>
      </c>
      <c r="AD352" s="81">
        <v>3.6123120354672906</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2059</v>
      </c>
      <c r="B353" s="80">
        <v>122</v>
      </c>
      <c r="C353" s="80">
        <v>3</v>
      </c>
      <c r="D353" s="80">
        <v>8</v>
      </c>
      <c r="E353" s="80">
        <v>2006</v>
      </c>
      <c r="F353" s="80" t="s">
        <v>566</v>
      </c>
      <c r="G353" s="80" t="s">
        <v>1659</v>
      </c>
      <c r="H353" s="80" t="s">
        <v>1660</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2060</v>
      </c>
      <c r="B354" s="80">
        <v>123</v>
      </c>
      <c r="C354" s="80">
        <v>4</v>
      </c>
      <c r="D354" s="80">
        <v>8</v>
      </c>
      <c r="E354" s="80">
        <v>2007</v>
      </c>
      <c r="F354" s="80" t="s">
        <v>567</v>
      </c>
      <c r="G354" s="80" t="s">
        <v>1659</v>
      </c>
      <c r="H354" s="80" t="s">
        <v>1660</v>
      </c>
      <c r="I354" s="177"/>
      <c r="J354" s="81">
        <v>40.108142596090353</v>
      </c>
      <c r="K354" s="81">
        <v>1.9055294820932414</v>
      </c>
      <c r="L354" s="81">
        <v>1.9696515978019655</v>
      </c>
      <c r="M354" s="81">
        <v>31.620779858408994</v>
      </c>
      <c r="N354" s="81">
        <v>49.60989302374616</v>
      </c>
      <c r="O354" s="81">
        <v>20.109489402327451</v>
      </c>
      <c r="P354" s="81">
        <v>15.396101752319169</v>
      </c>
      <c r="Q354" s="81">
        <v>1.3672550561278489</v>
      </c>
      <c r="R354" s="81">
        <v>0.43884382414732109</v>
      </c>
      <c r="S354" s="81">
        <v>1.2517655691181577</v>
      </c>
      <c r="T354" s="82"/>
      <c r="U354" s="81">
        <v>1317160</v>
      </c>
      <c r="V354" s="81">
        <v>634</v>
      </c>
      <c r="W354" s="81">
        <v>24</v>
      </c>
      <c r="X354" s="81">
        <v>6432</v>
      </c>
      <c r="Y354" s="81">
        <v>10141</v>
      </c>
      <c r="Z354" s="81">
        <v>9950</v>
      </c>
      <c r="AA354" s="81">
        <v>3015</v>
      </c>
      <c r="AB354" s="81">
        <v>21980</v>
      </c>
      <c r="AC354" s="81">
        <v>79827</v>
      </c>
      <c r="AD354" s="81">
        <v>1.2517655691181577</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2061</v>
      </c>
      <c r="B355" s="80">
        <v>124</v>
      </c>
      <c r="C355" s="80">
        <v>5</v>
      </c>
      <c r="D355" s="80">
        <v>8</v>
      </c>
      <c r="E355" s="80">
        <v>2008</v>
      </c>
      <c r="F355" s="80" t="s">
        <v>84</v>
      </c>
      <c r="G355" s="80" t="s">
        <v>1659</v>
      </c>
      <c r="H355" s="80" t="s">
        <v>1660</v>
      </c>
      <c r="I355" s="177"/>
      <c r="J355" s="81">
        <v>30.355129729050141</v>
      </c>
      <c r="K355" s="81">
        <v>1.6724021927054991</v>
      </c>
      <c r="L355" s="81">
        <v>1.700719816250132</v>
      </c>
      <c r="M355" s="81">
        <v>36.99937444758136</v>
      </c>
      <c r="N355" s="81">
        <v>50.31234485868822</v>
      </c>
      <c r="O355" s="81">
        <v>19.224551690700324</v>
      </c>
      <c r="P355" s="81">
        <v>14.771574481683981</v>
      </c>
      <c r="Q355" s="81">
        <v>1.3281380204369879</v>
      </c>
      <c r="R355" s="81">
        <v>0.35220140793470933</v>
      </c>
      <c r="S355" s="81">
        <v>1.933212173170326</v>
      </c>
      <c r="T355" s="82"/>
      <c r="U355" s="81">
        <v>1047400</v>
      </c>
      <c r="V355" s="81">
        <v>634</v>
      </c>
      <c r="W355" s="81">
        <v>24</v>
      </c>
      <c r="X355" s="81">
        <v>6432</v>
      </c>
      <c r="Y355" s="81">
        <v>10148</v>
      </c>
      <c r="Z355" s="81">
        <v>9846</v>
      </c>
      <c r="AA355" s="81">
        <v>2896</v>
      </c>
      <c r="AB355" s="81">
        <v>21702</v>
      </c>
      <c r="AC355" s="81">
        <v>66526</v>
      </c>
      <c r="AD355" s="81">
        <v>1.933212173170326</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2062</v>
      </c>
      <c r="B356" s="80">
        <v>125</v>
      </c>
      <c r="C356" s="80">
        <v>6</v>
      </c>
      <c r="D356" s="80">
        <v>8</v>
      </c>
      <c r="E356" s="80">
        <v>2009</v>
      </c>
      <c r="F356" s="80" t="s">
        <v>85</v>
      </c>
      <c r="G356" s="80" t="s">
        <v>1659</v>
      </c>
      <c r="H356" s="80" t="s">
        <v>1660</v>
      </c>
      <c r="I356" s="177"/>
      <c r="J356" s="81">
        <v>26.030473760671303</v>
      </c>
      <c r="K356" s="81">
        <v>1.1350384540401419</v>
      </c>
      <c r="L356" s="81">
        <v>4.8234806849430463</v>
      </c>
      <c r="M356" s="81">
        <v>30.194333884125509</v>
      </c>
      <c r="N356" s="81">
        <v>43.615037200352468</v>
      </c>
      <c r="O356" s="81">
        <v>19.37394027533016</v>
      </c>
      <c r="P356" s="81">
        <v>14.204818215285483</v>
      </c>
      <c r="Q356" s="81">
        <v>1.2548108368652888</v>
      </c>
      <c r="R356" s="81">
        <v>0.44977126036015125</v>
      </c>
      <c r="S356" s="81">
        <v>1.2420383024293096</v>
      </c>
      <c r="T356" s="82"/>
      <c r="U356" s="81">
        <v>907034</v>
      </c>
      <c r="V356" s="81">
        <v>527</v>
      </c>
      <c r="W356" s="81">
        <v>78</v>
      </c>
      <c r="X356" s="81">
        <v>6629</v>
      </c>
      <c r="Y356" s="81">
        <v>10242</v>
      </c>
      <c r="Z356" s="81">
        <v>9794</v>
      </c>
      <c r="AA356" s="81">
        <v>2859</v>
      </c>
      <c r="AB356" s="81">
        <v>21524</v>
      </c>
      <c r="AC356" s="81">
        <v>82881</v>
      </c>
      <c r="AD356" s="81">
        <v>1.2420383024293096</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2063</v>
      </c>
      <c r="B357" s="80">
        <v>126</v>
      </c>
      <c r="C357" s="80">
        <v>7</v>
      </c>
      <c r="D357" s="80">
        <v>8</v>
      </c>
      <c r="E357" s="80">
        <v>2010</v>
      </c>
      <c r="F357" s="80" t="s">
        <v>86</v>
      </c>
      <c r="G357" s="80" t="s">
        <v>1659</v>
      </c>
      <c r="H357" s="80" t="s">
        <v>1660</v>
      </c>
      <c r="I357" s="177"/>
      <c r="J357" s="81">
        <v>21.597376923289982</v>
      </c>
      <c r="K357" s="81">
        <v>1.1837386688950355</v>
      </c>
      <c r="L357" s="81">
        <v>4.3913076834246869</v>
      </c>
      <c r="M357" s="81">
        <v>27.028139964862447</v>
      </c>
      <c r="N357" s="81">
        <v>42.687844626752863</v>
      </c>
      <c r="O357" s="81">
        <v>19.292205837413608</v>
      </c>
      <c r="P357" s="81">
        <v>14.262908244531367</v>
      </c>
      <c r="Q357" s="81">
        <v>1.2917819206612393</v>
      </c>
      <c r="R357" s="81">
        <v>0.46087534183628315</v>
      </c>
      <c r="S357" s="81">
        <v>1.0484092678236028</v>
      </c>
      <c r="T357" s="82"/>
      <c r="U357" s="81">
        <v>842431</v>
      </c>
      <c r="V357" s="81">
        <v>527</v>
      </c>
      <c r="W357" s="81">
        <v>78</v>
      </c>
      <c r="X357" s="81">
        <v>6629</v>
      </c>
      <c r="Y357" s="81">
        <v>10195</v>
      </c>
      <c r="Z357" s="81">
        <v>9798</v>
      </c>
      <c r="AA357" s="81">
        <v>2799</v>
      </c>
      <c r="AB357" s="81">
        <v>21232</v>
      </c>
      <c r="AC357" s="81">
        <v>80482</v>
      </c>
      <c r="AD357" s="81">
        <v>1.0484092678236028</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0</v>
      </c>
      <c r="BL357" s="81">
        <v>0</v>
      </c>
      <c r="BM357" s="82"/>
      <c r="BN357" s="81">
        <v>0</v>
      </c>
      <c r="BO357" s="81">
        <v>0</v>
      </c>
      <c r="BP357" s="81">
        <v>0</v>
      </c>
      <c r="BQ357" s="81">
        <v>0</v>
      </c>
      <c r="BR357" s="81">
        <v>0</v>
      </c>
      <c r="BS357" s="81">
        <v>0</v>
      </c>
      <c r="BT357"/>
      <c r="BU357" s="80">
        <v>0</v>
      </c>
      <c r="BV357" s="80">
        <v>0</v>
      </c>
      <c r="BW357" s="80">
        <v>0</v>
      </c>
      <c r="BX357" s="80">
        <v>0</v>
      </c>
      <c r="BY357" s="80">
        <v>0</v>
      </c>
      <c r="BZ357" s="80">
        <v>0</v>
      </c>
      <c r="CA357" s="80">
        <v>0</v>
      </c>
      <c r="CB357" s="80">
        <v>0</v>
      </c>
      <c r="CC357" s="80">
        <v>0</v>
      </c>
    </row>
    <row r="358" spans="1:81">
      <c r="A358" s="80" t="s">
        <v>2064</v>
      </c>
      <c r="B358" s="80">
        <v>127</v>
      </c>
      <c r="C358" s="80">
        <v>8</v>
      </c>
      <c r="D358" s="80">
        <v>8</v>
      </c>
      <c r="E358" s="80">
        <v>2011</v>
      </c>
      <c r="F358" s="80" t="s">
        <v>87</v>
      </c>
      <c r="G358" s="80" t="s">
        <v>1659</v>
      </c>
      <c r="H358" s="80" t="s">
        <v>1660</v>
      </c>
      <c r="I358" s="177"/>
      <c r="J358" s="81">
        <v>28.549589262363039</v>
      </c>
      <c r="K358" s="81">
        <v>1.6586380582937381</v>
      </c>
      <c r="L358" s="81">
        <v>4.0974100405718445</v>
      </c>
      <c r="M358" s="81">
        <v>34.144139587567977</v>
      </c>
      <c r="N358" s="81">
        <v>51.276613113156628</v>
      </c>
      <c r="O358" s="81">
        <v>18.920536984023204</v>
      </c>
      <c r="P358" s="81">
        <v>13.811144836384226</v>
      </c>
      <c r="Q358" s="81">
        <v>1.4682005442470367</v>
      </c>
      <c r="R358" s="81">
        <v>0.43298214642848698</v>
      </c>
      <c r="S358" s="81">
        <v>1.0519070101264945</v>
      </c>
      <c r="T358" s="82"/>
      <c r="U358" s="81">
        <v>1048794</v>
      </c>
      <c r="V358" s="81">
        <v>527</v>
      </c>
      <c r="W358" s="81">
        <v>78</v>
      </c>
      <c r="X358" s="81">
        <v>6629</v>
      </c>
      <c r="Y358" s="81">
        <v>10174</v>
      </c>
      <c r="Z358" s="81">
        <v>9818</v>
      </c>
      <c r="AA358" s="81">
        <v>2791</v>
      </c>
      <c r="AB358" s="81">
        <v>20921</v>
      </c>
      <c r="AC358" s="81">
        <v>75486</v>
      </c>
      <c r="AD358" s="81">
        <v>1.0519070101264945</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0</v>
      </c>
      <c r="BL358" s="81">
        <v>0</v>
      </c>
      <c r="BM358" s="82"/>
      <c r="BN358" s="81">
        <v>0</v>
      </c>
      <c r="BO358" s="81">
        <v>0</v>
      </c>
      <c r="BP358" s="81">
        <v>0</v>
      </c>
      <c r="BQ358" s="81">
        <v>0</v>
      </c>
      <c r="BR358" s="81">
        <v>0</v>
      </c>
      <c r="BS358" s="81">
        <v>0</v>
      </c>
      <c r="BT358"/>
      <c r="BU358" s="80">
        <v>0</v>
      </c>
      <c r="BV358" s="80">
        <v>0</v>
      </c>
      <c r="BW358" s="80">
        <v>0</v>
      </c>
      <c r="BX358" s="80">
        <v>0</v>
      </c>
      <c r="BY358" s="80">
        <v>0</v>
      </c>
      <c r="BZ358" s="80">
        <v>0</v>
      </c>
      <c r="CA358" s="80">
        <v>0</v>
      </c>
      <c r="CB358" s="80">
        <v>0</v>
      </c>
      <c r="CC358" s="80">
        <v>0</v>
      </c>
    </row>
    <row r="359" spans="1:81">
      <c r="A359" s="80" t="s">
        <v>2065</v>
      </c>
      <c r="B359" s="80">
        <v>128</v>
      </c>
      <c r="C359" s="80">
        <v>9</v>
      </c>
      <c r="D359" s="80">
        <v>8</v>
      </c>
      <c r="E359" s="80">
        <v>2012</v>
      </c>
      <c r="F359" s="80" t="s">
        <v>88</v>
      </c>
      <c r="G359" s="80" t="s">
        <v>1659</v>
      </c>
      <c r="H359" s="80" t="s">
        <v>1660</v>
      </c>
      <c r="I359" s="177"/>
      <c r="J359" s="81">
        <v>27.5663833119483</v>
      </c>
      <c r="K359" s="81">
        <v>1.8685199221950177</v>
      </c>
      <c r="L359" s="81">
        <v>4.134164891196737</v>
      </c>
      <c r="M359" s="81">
        <v>42.40691288032388</v>
      </c>
      <c r="N359" s="81">
        <v>56.71541019259945</v>
      </c>
      <c r="O359" s="81">
        <v>18.863421842596118</v>
      </c>
      <c r="P359" s="81">
        <v>13.576198491042712</v>
      </c>
      <c r="Q359" s="81">
        <v>1.5773992329310793</v>
      </c>
      <c r="R359" s="81">
        <v>0.51017460539083326</v>
      </c>
      <c r="S359" s="81">
        <v>1.2991004562773361</v>
      </c>
      <c r="T359" s="82"/>
      <c r="U359" s="81">
        <v>970281</v>
      </c>
      <c r="V359" s="81">
        <v>527</v>
      </c>
      <c r="W359" s="81">
        <v>78</v>
      </c>
      <c r="X359" s="81">
        <v>6629</v>
      </c>
      <c r="Y359" s="81">
        <v>10244</v>
      </c>
      <c r="Z359" s="81">
        <v>9866</v>
      </c>
      <c r="AA359" s="81">
        <v>2728</v>
      </c>
      <c r="AB359" s="81">
        <v>20688</v>
      </c>
      <c r="AC359" s="81">
        <v>86640</v>
      </c>
      <c r="AD359" s="81">
        <v>1.2991004562773361</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0</v>
      </c>
      <c r="BL359" s="81">
        <v>0</v>
      </c>
      <c r="BM359" s="82"/>
      <c r="BN359" s="81">
        <v>0</v>
      </c>
      <c r="BO359" s="81">
        <v>0</v>
      </c>
      <c r="BP359" s="81">
        <v>0</v>
      </c>
      <c r="BQ359" s="81">
        <v>0</v>
      </c>
      <c r="BR359" s="81">
        <v>0</v>
      </c>
      <c r="BS359" s="81">
        <v>0</v>
      </c>
      <c r="BT359"/>
      <c r="BU359" s="80">
        <v>0</v>
      </c>
      <c r="BV359" s="80">
        <v>0</v>
      </c>
      <c r="BW359" s="80">
        <v>0</v>
      </c>
      <c r="BX359" s="80">
        <v>0</v>
      </c>
      <c r="BY359" s="80">
        <v>0</v>
      </c>
      <c r="BZ359" s="80">
        <v>0</v>
      </c>
      <c r="CA359" s="80">
        <v>0</v>
      </c>
      <c r="CB359" s="80">
        <v>0</v>
      </c>
      <c r="CC359" s="80">
        <v>0</v>
      </c>
    </row>
    <row r="360" spans="1:81">
      <c r="A360" s="80" t="s">
        <v>2066</v>
      </c>
      <c r="B360" s="80">
        <v>129</v>
      </c>
      <c r="C360" s="80">
        <v>10</v>
      </c>
      <c r="D360" s="80">
        <v>8</v>
      </c>
      <c r="E360" s="80">
        <v>2013</v>
      </c>
      <c r="F360" s="80" t="s">
        <v>89</v>
      </c>
      <c r="G360" s="80" t="s">
        <v>1659</v>
      </c>
      <c r="H360" s="80" t="s">
        <v>1660</v>
      </c>
      <c r="I360" s="177"/>
      <c r="J360" s="81">
        <v>24.888127767643862</v>
      </c>
      <c r="K360" s="81">
        <v>1.544338089153215</v>
      </c>
      <c r="L360" s="81">
        <v>3.6507935845332256</v>
      </c>
      <c r="M360" s="81">
        <v>39.439442851704541</v>
      </c>
      <c r="N360" s="81">
        <v>54.599918233688882</v>
      </c>
      <c r="O360" s="81">
        <v>18.046219553006917</v>
      </c>
      <c r="P360" s="81">
        <v>13.747240875299941</v>
      </c>
      <c r="Q360" s="81">
        <v>1.5826308155911948</v>
      </c>
      <c r="R360" s="81">
        <v>0.48094425783871508</v>
      </c>
      <c r="S360" s="81">
        <v>0.91804442580133971</v>
      </c>
      <c r="T360" s="82"/>
      <c r="U360" s="81">
        <v>891960</v>
      </c>
      <c r="V360" s="81">
        <v>527</v>
      </c>
      <c r="W360" s="81">
        <v>78</v>
      </c>
      <c r="X360" s="81">
        <v>6629</v>
      </c>
      <c r="Y360" s="81">
        <v>10176</v>
      </c>
      <c r="Z360" s="81">
        <v>9860</v>
      </c>
      <c r="AA360" s="81">
        <v>2752</v>
      </c>
      <c r="AB360" s="81">
        <v>20459</v>
      </c>
      <c r="AC360" s="81">
        <v>79727</v>
      </c>
      <c r="AD360" s="81">
        <v>0.91804442580133971</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0</v>
      </c>
      <c r="BL360" s="81">
        <v>0</v>
      </c>
      <c r="BM360" s="82"/>
      <c r="BN360" s="81">
        <v>0</v>
      </c>
      <c r="BO360" s="81">
        <v>0</v>
      </c>
      <c r="BP360" s="81">
        <v>0</v>
      </c>
      <c r="BQ360" s="81">
        <v>0</v>
      </c>
      <c r="BR360" s="81">
        <v>0</v>
      </c>
      <c r="BS360" s="81">
        <v>0</v>
      </c>
      <c r="BT360"/>
      <c r="BU360" s="80">
        <v>0</v>
      </c>
      <c r="BV360" s="80">
        <v>0</v>
      </c>
      <c r="BW360" s="80">
        <v>0</v>
      </c>
      <c r="BX360" s="80">
        <v>0</v>
      </c>
      <c r="BY360" s="80">
        <v>0</v>
      </c>
      <c r="BZ360" s="80">
        <v>0</v>
      </c>
      <c r="CA360" s="80">
        <v>0</v>
      </c>
      <c r="CB360" s="80">
        <v>0</v>
      </c>
      <c r="CC360" s="80">
        <v>0</v>
      </c>
    </row>
    <row r="361" spans="1:81">
      <c r="A361" s="80" t="s">
        <v>2067</v>
      </c>
      <c r="B361" s="80">
        <v>130</v>
      </c>
      <c r="C361" s="80">
        <v>11</v>
      </c>
      <c r="D361" s="80">
        <v>8</v>
      </c>
      <c r="E361" s="80">
        <v>2014</v>
      </c>
      <c r="F361" s="80" t="s">
        <v>90</v>
      </c>
      <c r="G361" s="80" t="s">
        <v>1659</v>
      </c>
      <c r="H361" s="80" t="s">
        <v>1660</v>
      </c>
      <c r="I361" s="177"/>
      <c r="J361" s="81">
        <v>21.900618078809153</v>
      </c>
      <c r="K361" s="81">
        <v>1.7200625806945327</v>
      </c>
      <c r="L361" s="81">
        <v>4.1726286358669142</v>
      </c>
      <c r="M361" s="81">
        <v>37.373041921803271</v>
      </c>
      <c r="N361" s="81">
        <v>57.643822331558283</v>
      </c>
      <c r="O361" s="81">
        <v>17.134473308249255</v>
      </c>
      <c r="P361" s="81">
        <v>13.884018926813916</v>
      </c>
      <c r="Q361" s="81">
        <v>1.4956773253347224</v>
      </c>
      <c r="R361" s="81">
        <v>0.4595982581399205</v>
      </c>
      <c r="S361" s="81">
        <v>0.87586826682786978</v>
      </c>
      <c r="T361" s="82"/>
      <c r="U361" s="81">
        <v>871713</v>
      </c>
      <c r="V361" s="81">
        <v>510</v>
      </c>
      <c r="W361" s="81">
        <v>91</v>
      </c>
      <c r="X361" s="81">
        <v>5972</v>
      </c>
      <c r="Y361" s="81">
        <v>10146</v>
      </c>
      <c r="Z361" s="81">
        <v>9860</v>
      </c>
      <c r="AA361" s="81">
        <v>2765</v>
      </c>
      <c r="AB361" s="81">
        <v>20152</v>
      </c>
      <c r="AC361" s="81">
        <v>76428</v>
      </c>
      <c r="AD361" s="81">
        <v>0.87586826682786978</v>
      </c>
      <c r="AE361" s="82"/>
      <c r="AF361" s="81">
        <v>7099364.3930212269</v>
      </c>
      <c r="AG361" s="81">
        <v>1206958.6944299275</v>
      </c>
      <c r="AH361" s="81">
        <v>678678.47853390244</v>
      </c>
      <c r="AI361" s="81">
        <v>39328090.956097975</v>
      </c>
      <c r="AJ361" s="81">
        <v>43637701.223268442</v>
      </c>
      <c r="AK361" s="81">
        <v>0</v>
      </c>
      <c r="AL361" s="81">
        <v>0</v>
      </c>
      <c r="AM361" s="81">
        <v>2766568.4643319743</v>
      </c>
      <c r="AN361" s="81">
        <v>0</v>
      </c>
      <c r="AO361" s="81">
        <v>0</v>
      </c>
      <c r="AP361" s="82"/>
      <c r="AQ361" s="81">
        <v>47</v>
      </c>
      <c r="AR361" s="81">
        <v>7</v>
      </c>
      <c r="AS361" s="81">
        <v>0</v>
      </c>
      <c r="AT361" s="81">
        <v>0</v>
      </c>
      <c r="AU361" s="81">
        <v>0</v>
      </c>
      <c r="AV361" s="81">
        <v>0</v>
      </c>
      <c r="AW361" s="81" t="s">
        <v>564</v>
      </c>
      <c r="AX361" s="82"/>
      <c r="AY361" s="81">
        <v>203.88900000000001</v>
      </c>
      <c r="AZ361" s="81">
        <v>149.4</v>
      </c>
      <c r="BA361" s="81">
        <v>0</v>
      </c>
      <c r="BB361" s="81">
        <v>0</v>
      </c>
      <c r="BC361" s="81">
        <v>0</v>
      </c>
      <c r="BD361" s="81">
        <v>0</v>
      </c>
      <c r="BE361" s="81" t="s">
        <v>564</v>
      </c>
      <c r="BF361" s="82"/>
      <c r="BG361" s="81">
        <v>0</v>
      </c>
      <c r="BH361" s="81">
        <v>0</v>
      </c>
      <c r="BI361" s="81">
        <v>0</v>
      </c>
      <c r="BJ361" s="81">
        <v>0</v>
      </c>
      <c r="BK361" s="81">
        <v>0</v>
      </c>
      <c r="BL361" s="81">
        <v>0</v>
      </c>
      <c r="BM361" s="82"/>
      <c r="BN361" s="81">
        <v>0</v>
      </c>
      <c r="BO361" s="81">
        <v>0</v>
      </c>
      <c r="BP361" s="81">
        <v>0</v>
      </c>
      <c r="BQ361" s="81">
        <v>0</v>
      </c>
      <c r="BR361" s="81">
        <v>0</v>
      </c>
      <c r="BS361" s="81">
        <v>0</v>
      </c>
      <c r="BT361"/>
      <c r="BU361" s="80">
        <v>0</v>
      </c>
      <c r="BV361" s="80">
        <v>0</v>
      </c>
      <c r="BW361" s="80">
        <v>0</v>
      </c>
      <c r="BX361" s="80">
        <v>0</v>
      </c>
      <c r="BY361" s="80">
        <v>0</v>
      </c>
      <c r="BZ361" s="80">
        <v>0</v>
      </c>
      <c r="CA361" s="80">
        <v>0</v>
      </c>
      <c r="CB361" s="80">
        <v>0</v>
      </c>
      <c r="CC361" s="80">
        <v>0</v>
      </c>
    </row>
    <row r="362" spans="1:81">
      <c r="A362" s="80" t="s">
        <v>2068</v>
      </c>
      <c r="B362" s="80">
        <v>131</v>
      </c>
      <c r="C362" s="80">
        <v>12</v>
      </c>
      <c r="D362" s="80">
        <v>8</v>
      </c>
      <c r="E362" s="80">
        <v>2015</v>
      </c>
      <c r="F362" s="80" t="s">
        <v>91</v>
      </c>
      <c r="G362" s="80" t="s">
        <v>1659</v>
      </c>
      <c r="H362" s="80" t="s">
        <v>1660</v>
      </c>
      <c r="I362" s="177"/>
      <c r="J362" s="81">
        <v>26.403166364167117</v>
      </c>
      <c r="K362" s="81">
        <v>1.6493612095852812</v>
      </c>
      <c r="L362" s="81">
        <v>4.3921269434459695</v>
      </c>
      <c r="M362" s="81">
        <v>36.16114037111933</v>
      </c>
      <c r="N362" s="81">
        <v>52.903685507459379</v>
      </c>
      <c r="O362" s="81">
        <v>16.819497172140057</v>
      </c>
      <c r="P362" s="81">
        <v>13.950221360576931</v>
      </c>
      <c r="Q362" s="81">
        <v>1.4443583546190175</v>
      </c>
      <c r="R362" s="81">
        <v>0.4107463635836745</v>
      </c>
      <c r="S362" s="81">
        <v>0.92378421269186073</v>
      </c>
      <c r="T362" s="82"/>
      <c r="U362" s="81">
        <v>1053672</v>
      </c>
      <c r="V362" s="81">
        <v>510</v>
      </c>
      <c r="W362" s="81">
        <v>91</v>
      </c>
      <c r="X362" s="81">
        <v>5972</v>
      </c>
      <c r="Y362" s="81">
        <v>10117</v>
      </c>
      <c r="Z362" s="81">
        <v>9772</v>
      </c>
      <c r="AA362" s="81">
        <v>2776</v>
      </c>
      <c r="AB362" s="81">
        <v>19879</v>
      </c>
      <c r="AC362" s="81">
        <v>70362</v>
      </c>
      <c r="AD362" s="81">
        <v>0.92378421269186073</v>
      </c>
      <c r="AE362" s="82"/>
      <c r="AF362" s="81">
        <v>8131503.5242921049</v>
      </c>
      <c r="AG362" s="81">
        <v>1098837.2069956218</v>
      </c>
      <c r="AH362" s="81">
        <v>567910.20240503328</v>
      </c>
      <c r="AI362" s="81">
        <v>37982404.712730139</v>
      </c>
      <c r="AJ362" s="81">
        <v>41758471.021170862</v>
      </c>
      <c r="AK362" s="81">
        <v>0</v>
      </c>
      <c r="AL362" s="81">
        <v>0</v>
      </c>
      <c r="AM362" s="81">
        <v>2724333.5607313309</v>
      </c>
      <c r="AN362" s="81">
        <v>0</v>
      </c>
      <c r="AO362" s="81">
        <v>0</v>
      </c>
      <c r="AP362" s="82"/>
      <c r="AQ362" s="81">
        <v>54</v>
      </c>
      <c r="AR362" s="81">
        <v>7</v>
      </c>
      <c r="AS362" s="81">
        <v>0</v>
      </c>
      <c r="AT362" s="81">
        <v>0</v>
      </c>
      <c r="AU362" s="81">
        <v>0</v>
      </c>
      <c r="AV362" s="81">
        <v>0</v>
      </c>
      <c r="AW362" s="81" t="s">
        <v>564</v>
      </c>
      <c r="AX362" s="82"/>
      <c r="AY362" s="81">
        <v>231.38900000000001</v>
      </c>
      <c r="AZ362" s="81">
        <v>149.4</v>
      </c>
      <c r="BA362" s="81">
        <v>0</v>
      </c>
      <c r="BB362" s="81">
        <v>0</v>
      </c>
      <c r="BC362" s="81">
        <v>0</v>
      </c>
      <c r="BD362" s="81">
        <v>0</v>
      </c>
      <c r="BE362" s="81" t="s">
        <v>564</v>
      </c>
      <c r="BF362" s="82"/>
      <c r="BG362" s="81">
        <v>0</v>
      </c>
      <c r="BH362" s="81">
        <v>0</v>
      </c>
      <c r="BI362" s="81">
        <v>0</v>
      </c>
      <c r="BJ362" s="81">
        <v>0</v>
      </c>
      <c r="BK362" s="81">
        <v>0</v>
      </c>
      <c r="BL362" s="81">
        <v>0</v>
      </c>
      <c r="BM362" s="82"/>
      <c r="BN362" s="81">
        <v>0</v>
      </c>
      <c r="BO362" s="81">
        <v>0</v>
      </c>
      <c r="BP362" s="81">
        <v>0</v>
      </c>
      <c r="BQ362" s="81">
        <v>0</v>
      </c>
      <c r="BR362" s="81">
        <v>0</v>
      </c>
      <c r="BS362" s="81">
        <v>0</v>
      </c>
      <c r="BT362"/>
      <c r="BU362" s="80">
        <v>0</v>
      </c>
      <c r="BV362" s="80">
        <v>0</v>
      </c>
      <c r="BW362" s="80">
        <v>0</v>
      </c>
      <c r="BX362" s="80">
        <v>0</v>
      </c>
      <c r="BY362" s="80">
        <v>0</v>
      </c>
      <c r="BZ362" s="80">
        <v>0</v>
      </c>
      <c r="CA362" s="80">
        <v>0</v>
      </c>
      <c r="CB362" s="80">
        <v>0</v>
      </c>
      <c r="CC362" s="80">
        <v>0</v>
      </c>
    </row>
    <row r="363" spans="1:81">
      <c r="A363" s="80" t="s">
        <v>2069</v>
      </c>
      <c r="B363" s="80">
        <v>132</v>
      </c>
      <c r="C363" s="80">
        <v>13</v>
      </c>
      <c r="D363" s="80">
        <v>8</v>
      </c>
      <c r="E363" s="80">
        <v>2016</v>
      </c>
      <c r="F363" s="80" t="s">
        <v>92</v>
      </c>
      <c r="G363" s="80" t="s">
        <v>1659</v>
      </c>
      <c r="H363" s="80" t="s">
        <v>1660</v>
      </c>
      <c r="I363" s="177"/>
      <c r="J363" s="81">
        <v>18.701891437520786</v>
      </c>
      <c r="K363" s="81">
        <v>1.5558062388545661</v>
      </c>
      <c r="L363" s="81">
        <v>4.7230656883383562</v>
      </c>
      <c r="M363" s="81">
        <v>31.003984126800017</v>
      </c>
      <c r="N363" s="81">
        <v>53.496441856991837</v>
      </c>
      <c r="O363" s="81">
        <v>16.589746127809175</v>
      </c>
      <c r="P363" s="81">
        <v>14.415827978358152</v>
      </c>
      <c r="Q363" s="81">
        <v>1.3855884903590714</v>
      </c>
      <c r="R363" s="81">
        <v>0.383645473443609</v>
      </c>
      <c r="S363" s="81">
        <v>1.6295723243936477</v>
      </c>
      <c r="T363" s="82"/>
      <c r="U363" s="81">
        <v>710412</v>
      </c>
      <c r="V363" s="81">
        <v>510</v>
      </c>
      <c r="W363" s="81">
        <v>91</v>
      </c>
      <c r="X363" s="81">
        <v>5972</v>
      </c>
      <c r="Y363" s="81">
        <v>10060</v>
      </c>
      <c r="Z363" s="81">
        <v>9757</v>
      </c>
      <c r="AA363" s="81">
        <v>2967</v>
      </c>
      <c r="AB363" s="81">
        <v>19617</v>
      </c>
      <c r="AC363" s="81">
        <v>65522.870457605299</v>
      </c>
      <c r="AD363" s="81">
        <v>1.629572324393648</v>
      </c>
      <c r="AE363" s="82"/>
      <c r="AF363" s="81">
        <v>5860540.8776218249</v>
      </c>
      <c r="AG363" s="81">
        <v>1047416.582282029</v>
      </c>
      <c r="AH363" s="81">
        <v>481331.88065589347</v>
      </c>
      <c r="AI363" s="81">
        <v>37914012.741674148</v>
      </c>
      <c r="AJ363" s="81">
        <v>43219723.725069024</v>
      </c>
      <c r="AK363" s="81">
        <v>0</v>
      </c>
      <c r="AL363" s="81">
        <v>0</v>
      </c>
      <c r="AM363" s="81">
        <v>2690516.2042077961</v>
      </c>
      <c r="AN363" s="81">
        <v>0</v>
      </c>
      <c r="AO363" s="81">
        <v>0</v>
      </c>
      <c r="AP363" s="82"/>
      <c r="AQ363" s="81">
        <v>59</v>
      </c>
      <c r="AR363" s="81">
        <v>7</v>
      </c>
      <c r="AS363" s="81">
        <v>0</v>
      </c>
      <c r="AT363" s="81">
        <v>0</v>
      </c>
      <c r="AU363" s="81">
        <v>0</v>
      </c>
      <c r="AV363" s="81">
        <v>0</v>
      </c>
      <c r="AW363" s="81" t="s">
        <v>564</v>
      </c>
      <c r="AX363" s="82"/>
      <c r="AY363" s="81">
        <v>264.78899999999999</v>
      </c>
      <c r="AZ363" s="81">
        <v>149.4</v>
      </c>
      <c r="BA363" s="81">
        <v>0</v>
      </c>
      <c r="BB363" s="81">
        <v>0</v>
      </c>
      <c r="BC363" s="81">
        <v>0</v>
      </c>
      <c r="BD363" s="81">
        <v>0</v>
      </c>
      <c r="BE363" s="81" t="s">
        <v>564</v>
      </c>
      <c r="BF363" s="82"/>
      <c r="BG363" s="81">
        <v>0</v>
      </c>
      <c r="BH363" s="81">
        <v>0</v>
      </c>
      <c r="BI363" s="81">
        <v>0</v>
      </c>
      <c r="BJ363" s="81">
        <v>0</v>
      </c>
      <c r="BK363" s="81">
        <v>0</v>
      </c>
      <c r="BL363" s="81">
        <v>0</v>
      </c>
      <c r="BM363" s="82"/>
      <c r="BN363" s="81">
        <v>0</v>
      </c>
      <c r="BO363" s="81">
        <v>0</v>
      </c>
      <c r="BP363" s="81">
        <v>0</v>
      </c>
      <c r="BQ363" s="81">
        <v>0</v>
      </c>
      <c r="BR363" s="81">
        <v>0</v>
      </c>
      <c r="BS363" s="81">
        <v>0</v>
      </c>
      <c r="BT363"/>
      <c r="BU363" s="80">
        <v>0</v>
      </c>
      <c r="BV363" s="80">
        <v>0</v>
      </c>
      <c r="BW363" s="80">
        <v>0</v>
      </c>
      <c r="BX363" s="80">
        <v>0</v>
      </c>
      <c r="BY363" s="80">
        <v>0</v>
      </c>
      <c r="BZ363" s="80">
        <v>0</v>
      </c>
      <c r="CA363" s="80">
        <v>0</v>
      </c>
      <c r="CB363" s="80">
        <v>0</v>
      </c>
      <c r="CC363" s="80">
        <v>0</v>
      </c>
    </row>
    <row r="364" spans="1:81">
      <c r="A364" s="80" t="s">
        <v>2070</v>
      </c>
      <c r="B364" s="80">
        <v>133</v>
      </c>
      <c r="C364" s="80">
        <v>14</v>
      </c>
      <c r="D364" s="80">
        <v>8</v>
      </c>
      <c r="E364" s="80">
        <v>2017</v>
      </c>
      <c r="F364" s="80" t="s">
        <v>71</v>
      </c>
      <c r="G364" s="80" t="s">
        <v>1659</v>
      </c>
      <c r="H364" s="80" t="s">
        <v>1660</v>
      </c>
      <c r="I364" s="177"/>
      <c r="J364" s="81">
        <v>24.058142014328709</v>
      </c>
      <c r="K364" s="81">
        <v>1.5898010283279782</v>
      </c>
      <c r="L364" s="81">
        <v>4.2635588875469006</v>
      </c>
      <c r="M364" s="81">
        <v>31.087383929054248</v>
      </c>
      <c r="N364" s="81">
        <v>51.964281769315761</v>
      </c>
      <c r="O364" s="81">
        <v>16.208652898652019</v>
      </c>
      <c r="P364" s="81">
        <v>14.387272123474132</v>
      </c>
      <c r="Q364" s="81">
        <v>1.3139680752535212</v>
      </c>
      <c r="R364" s="81">
        <v>0.38067163233962398</v>
      </c>
      <c r="S364" s="81">
        <v>1.2073673201272108</v>
      </c>
      <c r="T364" s="82"/>
      <c r="U364" s="81">
        <v>899236</v>
      </c>
      <c r="V364" s="81">
        <v>510</v>
      </c>
      <c r="W364" s="81">
        <v>91</v>
      </c>
      <c r="X364" s="81">
        <v>5972</v>
      </c>
      <c r="Y364" s="81">
        <v>9986</v>
      </c>
      <c r="Z364" s="81">
        <v>9691</v>
      </c>
      <c r="AA364" s="81">
        <v>2980</v>
      </c>
      <c r="AB364" s="81">
        <v>19238</v>
      </c>
      <c r="AC364" s="81">
        <v>66304.999999999971</v>
      </c>
      <c r="AD364" s="81">
        <v>1.207367320127211</v>
      </c>
      <c r="AE364" s="82"/>
      <c r="AF364" s="81">
        <v>7289452.8558938634</v>
      </c>
      <c r="AG364" s="81">
        <v>1050459.901612239</v>
      </c>
      <c r="AH364" s="81">
        <v>587997.81866197335</v>
      </c>
      <c r="AI364" s="81">
        <v>36975996.200947449</v>
      </c>
      <c r="AJ364" s="81">
        <v>37596503.296105877</v>
      </c>
      <c r="AK364" s="81">
        <v>0</v>
      </c>
      <c r="AL364" s="81">
        <v>0</v>
      </c>
      <c r="AM364" s="81">
        <v>2642664.079290905</v>
      </c>
      <c r="AN364" s="81">
        <v>0</v>
      </c>
      <c r="AO364" s="81">
        <v>0</v>
      </c>
      <c r="AP364" s="82"/>
      <c r="AQ364" s="81">
        <v>63</v>
      </c>
      <c r="AR364" s="81">
        <v>9</v>
      </c>
      <c r="AS364" s="81">
        <v>0</v>
      </c>
      <c r="AT364" s="81">
        <v>0</v>
      </c>
      <c r="AU364" s="81">
        <v>0</v>
      </c>
      <c r="AV364" s="81">
        <v>0</v>
      </c>
      <c r="AW364" s="81" t="s">
        <v>564</v>
      </c>
      <c r="AX364" s="82"/>
      <c r="AY364" s="81">
        <v>275.98899999999998</v>
      </c>
      <c r="AZ364" s="81">
        <v>1914.9</v>
      </c>
      <c r="BA364" s="81">
        <v>0</v>
      </c>
      <c r="BB364" s="81">
        <v>0</v>
      </c>
      <c r="BC364" s="81">
        <v>0</v>
      </c>
      <c r="BD364" s="81">
        <v>0</v>
      </c>
      <c r="BE364" s="81" t="s">
        <v>564</v>
      </c>
      <c r="BF364" s="82"/>
      <c r="BG364" s="81">
        <v>0</v>
      </c>
      <c r="BH364" s="81">
        <v>0</v>
      </c>
      <c r="BI364" s="81">
        <v>0</v>
      </c>
      <c r="BJ364" s="81">
        <v>0</v>
      </c>
      <c r="BK364" s="81">
        <v>0</v>
      </c>
      <c r="BL364" s="81">
        <v>0</v>
      </c>
      <c r="BM364" s="82"/>
      <c r="BN364" s="81">
        <v>0</v>
      </c>
      <c r="BO364" s="81">
        <v>0</v>
      </c>
      <c r="BP364" s="81">
        <v>0</v>
      </c>
      <c r="BQ364" s="81">
        <v>0</v>
      </c>
      <c r="BR364" s="81">
        <v>0</v>
      </c>
      <c r="BS364" s="81">
        <v>0</v>
      </c>
      <c r="BT364"/>
      <c r="BU364" s="80">
        <v>0</v>
      </c>
      <c r="BV364" s="80">
        <v>0</v>
      </c>
      <c r="BW364" s="80">
        <v>0</v>
      </c>
      <c r="BX364" s="80">
        <v>0</v>
      </c>
      <c r="BY364" s="80">
        <v>0</v>
      </c>
      <c r="BZ364" s="80">
        <v>0</v>
      </c>
      <c r="CA364" s="80">
        <v>0</v>
      </c>
      <c r="CB364" s="80">
        <v>0</v>
      </c>
      <c r="CC364" s="80">
        <v>0</v>
      </c>
    </row>
    <row r="365" spans="1:81">
      <c r="A365" s="80" t="s">
        <v>2071</v>
      </c>
      <c r="B365" s="80">
        <v>134</v>
      </c>
      <c r="C365" s="80">
        <v>15</v>
      </c>
      <c r="D365" s="80">
        <v>8</v>
      </c>
      <c r="E365" s="80">
        <v>2018</v>
      </c>
      <c r="F365" s="80" t="s">
        <v>93</v>
      </c>
      <c r="G365" s="80" t="s">
        <v>1659</v>
      </c>
      <c r="H365" s="80" t="s">
        <v>1660</v>
      </c>
      <c r="I365" s="177"/>
      <c r="J365" s="81">
        <v>21.768784229093296</v>
      </c>
      <c r="K365" s="81">
        <v>1.4796741532230897</v>
      </c>
      <c r="L365" s="81">
        <v>3.9112661179172807</v>
      </c>
      <c r="M365" s="81">
        <v>31.240709281049924</v>
      </c>
      <c r="N365" s="81">
        <v>47.55996918007984</v>
      </c>
      <c r="O365" s="81">
        <v>15.935309031354301</v>
      </c>
      <c r="P365" s="81">
        <v>14.244057801838798</v>
      </c>
      <c r="Q365" s="81">
        <v>1.197493493065652</v>
      </c>
      <c r="R365" s="81">
        <v>0.3741865307247324</v>
      </c>
      <c r="S365" s="81">
        <v>1.5792598998504763</v>
      </c>
      <c r="T365" s="82"/>
      <c r="U365" s="81">
        <v>850184</v>
      </c>
      <c r="V365" s="81">
        <v>510</v>
      </c>
      <c r="W365" s="81">
        <v>91</v>
      </c>
      <c r="X365" s="81">
        <v>5972</v>
      </c>
      <c r="Y365" s="81">
        <v>9927</v>
      </c>
      <c r="Z365" s="81">
        <v>9710</v>
      </c>
      <c r="AA365" s="81">
        <v>2980</v>
      </c>
      <c r="AB365" s="81">
        <v>18894</v>
      </c>
      <c r="AC365" s="81">
        <v>64919.999999999993</v>
      </c>
      <c r="AD365" s="81">
        <v>1.5792598998504761</v>
      </c>
      <c r="AE365" s="82"/>
      <c r="AF365" s="81">
        <v>6918179.866946945</v>
      </c>
      <c r="AG365" s="81">
        <v>950414.91797818558</v>
      </c>
      <c r="AH365" s="81">
        <v>554188.01643882575</v>
      </c>
      <c r="AI365" s="81">
        <v>37797021.001513749</v>
      </c>
      <c r="AJ365" s="81">
        <v>36222405.264990613</v>
      </c>
      <c r="AK365" s="81">
        <v>0</v>
      </c>
      <c r="AL365" s="81">
        <v>0</v>
      </c>
      <c r="AM365" s="81">
        <v>2600780.0857858942</v>
      </c>
      <c r="AN365" s="81">
        <v>0</v>
      </c>
      <c r="AO365" s="81">
        <v>0</v>
      </c>
      <c r="AP365" s="82"/>
      <c r="AQ365" s="81">
        <v>72</v>
      </c>
      <c r="AR365" s="81">
        <v>12</v>
      </c>
      <c r="AS365" s="81">
        <v>0</v>
      </c>
      <c r="AT365" s="81">
        <v>0</v>
      </c>
      <c r="AU365" s="81">
        <v>0</v>
      </c>
      <c r="AV365" s="81">
        <v>0</v>
      </c>
      <c r="AW365" s="81" t="s">
        <v>564</v>
      </c>
      <c r="AX365" s="82"/>
      <c r="AY365" s="81">
        <v>324.089</v>
      </c>
      <c r="AZ365" s="81">
        <v>2482.5</v>
      </c>
      <c r="BA365" s="81">
        <v>0</v>
      </c>
      <c r="BB365" s="81">
        <v>0</v>
      </c>
      <c r="BC365" s="81">
        <v>0</v>
      </c>
      <c r="BD365" s="81">
        <v>0</v>
      </c>
      <c r="BE365" s="81" t="s">
        <v>564</v>
      </c>
      <c r="BF365" s="82"/>
      <c r="BG365" s="81">
        <v>0</v>
      </c>
      <c r="BH365" s="81">
        <v>0</v>
      </c>
      <c r="BI365" s="81">
        <v>0</v>
      </c>
      <c r="BJ365" s="81">
        <v>0</v>
      </c>
      <c r="BK365" s="81">
        <v>0</v>
      </c>
      <c r="BL365" s="81">
        <v>0</v>
      </c>
      <c r="BM365" s="82"/>
      <c r="BN365" s="81">
        <v>0</v>
      </c>
      <c r="BO365" s="81">
        <v>0</v>
      </c>
      <c r="BP365" s="81">
        <v>0</v>
      </c>
      <c r="BQ365" s="81">
        <v>0</v>
      </c>
      <c r="BR365" s="81">
        <v>0</v>
      </c>
      <c r="BS365" s="81">
        <v>0</v>
      </c>
      <c r="BT365"/>
      <c r="BU365" s="80">
        <v>0</v>
      </c>
      <c r="BV365" s="80">
        <v>0</v>
      </c>
      <c r="BW365" s="80">
        <v>0</v>
      </c>
      <c r="BX365" s="80">
        <v>0</v>
      </c>
      <c r="BY365" s="80">
        <v>0</v>
      </c>
      <c r="BZ365" s="80">
        <v>0</v>
      </c>
      <c r="CA365" s="80">
        <v>0</v>
      </c>
      <c r="CB365" s="80">
        <v>0</v>
      </c>
      <c r="CC365" s="80">
        <v>0</v>
      </c>
    </row>
    <row r="366" spans="1:81">
      <c r="A366" s="80" t="s">
        <v>2072</v>
      </c>
      <c r="B366" s="80">
        <v>135</v>
      </c>
      <c r="C366" s="80">
        <v>16</v>
      </c>
      <c r="D366" s="80">
        <v>8</v>
      </c>
      <c r="E366" s="80">
        <v>2019</v>
      </c>
      <c r="F366" s="80" t="s">
        <v>73</v>
      </c>
      <c r="G366" s="80" t="s">
        <v>1659</v>
      </c>
      <c r="H366" s="80" t="s">
        <v>1660</v>
      </c>
      <c r="I366" s="177"/>
      <c r="J366" s="81">
        <v>20.078839076306657</v>
      </c>
      <c r="K366" s="81">
        <v>1.3730286580654625</v>
      </c>
      <c r="L366" s="81">
        <v>3.928789924692786</v>
      </c>
      <c r="M366" s="81">
        <v>28.025752973642678</v>
      </c>
      <c r="N366" s="81">
        <v>47.744778192842176</v>
      </c>
      <c r="O366" s="81">
        <v>15.346562971467419</v>
      </c>
      <c r="P366" s="81">
        <v>13.354573185779344</v>
      </c>
      <c r="Q366" s="81">
        <v>1.1455619760895761</v>
      </c>
      <c r="R366" s="81">
        <v>0.33201007830703028</v>
      </c>
      <c r="S366" s="81">
        <v>1.4836410270726592</v>
      </c>
      <c r="T366" s="82"/>
      <c r="U366" s="81">
        <v>824921</v>
      </c>
      <c r="V366" s="81">
        <v>510</v>
      </c>
      <c r="W366" s="81">
        <v>91</v>
      </c>
      <c r="X366" s="81">
        <v>5972</v>
      </c>
      <c r="Y366" s="81">
        <v>9844</v>
      </c>
      <c r="Z366" s="81">
        <v>9608</v>
      </c>
      <c r="AA366" s="81">
        <v>2773</v>
      </c>
      <c r="AB366" s="81">
        <v>18564</v>
      </c>
      <c r="AC366" s="81">
        <v>58546</v>
      </c>
      <c r="AD366" s="81">
        <v>1.483641027072659</v>
      </c>
      <c r="AE366" s="82"/>
      <c r="AF366" s="81">
        <v>6586854.0361700011</v>
      </c>
      <c r="AG366" s="81">
        <v>950133.47344779188</v>
      </c>
      <c r="AH366" s="81">
        <v>598357.52060131286</v>
      </c>
      <c r="AI366" s="81">
        <v>37037942.853075206</v>
      </c>
      <c r="AJ366" s="81">
        <v>36531701.067792088</v>
      </c>
      <c r="AK366" s="81">
        <v>0</v>
      </c>
      <c r="AL366" s="81">
        <v>0</v>
      </c>
      <c r="AM366" s="81">
        <v>2528277.0502828215</v>
      </c>
      <c r="AN366" s="81">
        <v>0</v>
      </c>
      <c r="AO366" s="81">
        <v>0</v>
      </c>
      <c r="AP366" s="82"/>
      <c r="AQ366" s="81">
        <v>78</v>
      </c>
      <c r="AR366" s="81">
        <v>13</v>
      </c>
      <c r="AS366" s="81">
        <v>0</v>
      </c>
      <c r="AT366" s="81">
        <v>0</v>
      </c>
      <c r="AU366" s="81">
        <v>0</v>
      </c>
      <c r="AV366" s="81">
        <v>0</v>
      </c>
      <c r="AW366" s="81" t="s">
        <v>564</v>
      </c>
      <c r="AX366" s="82"/>
      <c r="AY366" s="81">
        <v>363.589</v>
      </c>
      <c r="AZ366" s="81">
        <v>2981.9</v>
      </c>
      <c r="BA366" s="81">
        <v>0</v>
      </c>
      <c r="BB366" s="81">
        <v>0</v>
      </c>
      <c r="BC366" s="81">
        <v>0</v>
      </c>
      <c r="BD366" s="81">
        <v>0</v>
      </c>
      <c r="BE366" s="81" t="s">
        <v>564</v>
      </c>
      <c r="BF366" s="82"/>
      <c r="BG366" s="81">
        <v>0</v>
      </c>
      <c r="BH366" s="81">
        <v>0</v>
      </c>
      <c r="BI366" s="81">
        <v>0</v>
      </c>
      <c r="BJ366" s="81">
        <v>0</v>
      </c>
      <c r="BK366" s="81">
        <v>0</v>
      </c>
      <c r="BL366" s="81">
        <v>0</v>
      </c>
      <c r="BM366" s="82"/>
      <c r="BN366" s="81">
        <v>0</v>
      </c>
      <c r="BO366" s="81">
        <v>0</v>
      </c>
      <c r="BP366" s="81">
        <v>0</v>
      </c>
      <c r="BQ366" s="81">
        <v>0</v>
      </c>
      <c r="BR366" s="81">
        <v>0</v>
      </c>
      <c r="BS366" s="81">
        <v>0</v>
      </c>
      <c r="BT366"/>
      <c r="BU366" s="80">
        <v>0</v>
      </c>
      <c r="BV366" s="80">
        <v>0</v>
      </c>
      <c r="BW366" s="80">
        <v>0</v>
      </c>
      <c r="BX366" s="80">
        <v>0</v>
      </c>
      <c r="BY366" s="80">
        <v>0</v>
      </c>
      <c r="BZ366" s="80">
        <v>0</v>
      </c>
      <c r="CA366" s="80">
        <v>0</v>
      </c>
      <c r="CB366" s="80">
        <v>0</v>
      </c>
      <c r="CC366" s="80">
        <v>0</v>
      </c>
    </row>
    <row r="367" spans="1:81">
      <c r="A367" s="80" t="s">
        <v>2073</v>
      </c>
      <c r="B367" s="80">
        <v>136</v>
      </c>
      <c r="C367" s="80">
        <v>17</v>
      </c>
      <c r="D367" s="80">
        <v>8</v>
      </c>
      <c r="E367" s="80">
        <v>2020</v>
      </c>
      <c r="F367" s="80" t="s">
        <v>218</v>
      </c>
      <c r="G367" s="80" t="s">
        <v>1659</v>
      </c>
      <c r="H367" s="80" t="s">
        <v>1660</v>
      </c>
      <c r="I367" s="177"/>
      <c r="J367" s="81">
        <v>16.587189658422339</v>
      </c>
      <c r="K367" s="81">
        <v>1.2221615063229685</v>
      </c>
      <c r="L367" s="81">
        <v>7.6768741896992019</v>
      </c>
      <c r="M367" s="81">
        <v>25.71862281632324</v>
      </c>
      <c r="N367" s="81">
        <v>43.46738656029536</v>
      </c>
      <c r="O367" s="81">
        <v>13.442961857158066</v>
      </c>
      <c r="P367" s="81">
        <v>13.408572732454132</v>
      </c>
      <c r="Q367" s="81">
        <v>1.0762547612157709</v>
      </c>
      <c r="R367" s="81">
        <v>0.34301420855123671</v>
      </c>
      <c r="S367" s="81">
        <v>0.94326273332896593</v>
      </c>
      <c r="T367" s="82"/>
      <c r="U367" s="81">
        <v>772506</v>
      </c>
      <c r="V367" s="81">
        <v>420</v>
      </c>
      <c r="W367" s="81">
        <v>158</v>
      </c>
      <c r="X367" s="81">
        <v>5763</v>
      </c>
      <c r="Y367" s="81">
        <v>9778</v>
      </c>
      <c r="Z367" s="81">
        <v>9606</v>
      </c>
      <c r="AA367" s="81">
        <v>3025</v>
      </c>
      <c r="AB367" s="81">
        <v>18253</v>
      </c>
      <c r="AC367" s="81">
        <v>60802</v>
      </c>
      <c r="AD367" s="81">
        <v>0.94326273332896593</v>
      </c>
      <c r="AE367" s="82"/>
      <c r="AF367" s="81">
        <v>6031655.3403621558</v>
      </c>
      <c r="AG367" s="81">
        <v>783039.60543439526</v>
      </c>
      <c r="AH367" s="81">
        <v>1125800.4577269873</v>
      </c>
      <c r="AI367" s="81">
        <v>33089311.395424731</v>
      </c>
      <c r="AJ367" s="81">
        <v>37045118.770300835</v>
      </c>
      <c r="AK367" s="81"/>
      <c r="AL367" s="81"/>
      <c r="AM367" s="81">
        <v>2382219.2950597061</v>
      </c>
      <c r="AN367" s="81"/>
      <c r="AO367" s="81"/>
      <c r="AP367" s="82"/>
      <c r="AQ367" s="81">
        <v>80</v>
      </c>
      <c r="AR367" s="81">
        <v>13</v>
      </c>
      <c r="AS367" s="81">
        <v>0</v>
      </c>
      <c r="AT367" s="81">
        <v>0</v>
      </c>
      <c r="AU367" s="81">
        <v>0</v>
      </c>
      <c r="AV367" s="81">
        <v>1</v>
      </c>
      <c r="AW367" s="81">
        <v>0</v>
      </c>
      <c r="AX367" s="82"/>
      <c r="AY367" s="81">
        <v>379.48899999999998</v>
      </c>
      <c r="AZ367" s="81">
        <v>2981.9</v>
      </c>
      <c r="BA367" s="81">
        <v>0</v>
      </c>
      <c r="BB367" s="81">
        <v>0</v>
      </c>
      <c r="BC367" s="81">
        <v>0</v>
      </c>
      <c r="BD367" s="81">
        <v>150</v>
      </c>
      <c r="BE367" s="81">
        <v>0</v>
      </c>
      <c r="BF367" s="82"/>
      <c r="BG367" s="81">
        <v>0</v>
      </c>
      <c r="BH367" s="81">
        <v>0</v>
      </c>
      <c r="BI367" s="81">
        <v>0</v>
      </c>
      <c r="BJ367" s="81">
        <v>0</v>
      </c>
      <c r="BK367" s="81">
        <v>0</v>
      </c>
      <c r="BL367" s="81">
        <v>0</v>
      </c>
      <c r="BM367" s="82"/>
      <c r="BN367" s="81">
        <v>0</v>
      </c>
      <c r="BO367" s="81">
        <v>0</v>
      </c>
      <c r="BP367" s="81">
        <v>0</v>
      </c>
      <c r="BQ367" s="81">
        <v>0</v>
      </c>
      <c r="BR367" s="81">
        <v>0</v>
      </c>
      <c r="BS367" s="81">
        <v>0</v>
      </c>
      <c r="BT367"/>
      <c r="BU367" s="80">
        <v>0</v>
      </c>
      <c r="BV367" s="80">
        <v>0</v>
      </c>
      <c r="BW367" s="80">
        <v>0</v>
      </c>
      <c r="BX367" s="80">
        <v>0</v>
      </c>
      <c r="BY367" s="80">
        <v>0</v>
      </c>
      <c r="BZ367" s="80">
        <v>0</v>
      </c>
      <c r="CA367" s="80">
        <v>0</v>
      </c>
      <c r="CB367" s="80">
        <v>0</v>
      </c>
      <c r="CC367" s="80">
        <v>0</v>
      </c>
    </row>
    <row r="368" spans="1:81">
      <c r="A368" s="80" t="s">
        <v>1661</v>
      </c>
      <c r="B368" s="80">
        <v>136</v>
      </c>
      <c r="C368" s="80">
        <v>18</v>
      </c>
      <c r="D368" s="80">
        <v>8</v>
      </c>
      <c r="E368" s="80">
        <v>2021</v>
      </c>
      <c r="F368" s="80" t="s">
        <v>75</v>
      </c>
      <c r="G368" s="174" t="s">
        <v>1659</v>
      </c>
      <c r="H368" s="80" t="s">
        <v>1660</v>
      </c>
      <c r="I368" s="177"/>
      <c r="J368" s="81">
        <v>16.105415638663807</v>
      </c>
      <c r="K368" s="81">
        <v>1.1772807817650479</v>
      </c>
      <c r="L368" s="81">
        <v>7.0058305081081533</v>
      </c>
      <c r="M368" s="81">
        <v>25.976626761616892</v>
      </c>
      <c r="N368" s="81">
        <v>40.90996139248734</v>
      </c>
      <c r="O368" s="81">
        <v>12.996967363829377</v>
      </c>
      <c r="P368" s="81">
        <v>13.881321498577998</v>
      </c>
      <c r="Q368" s="81">
        <v>1.0693003223692226</v>
      </c>
      <c r="R368" s="81">
        <v>0.3270594858216801</v>
      </c>
      <c r="S368" s="81">
        <v>0.86778127478775657</v>
      </c>
      <c r="T368" s="82"/>
      <c r="U368" s="81">
        <v>770269</v>
      </c>
      <c r="V368" s="81">
        <v>420</v>
      </c>
      <c r="W368" s="81">
        <v>158</v>
      </c>
      <c r="X368" s="81">
        <v>5763</v>
      </c>
      <c r="Y368" s="81">
        <v>9688</v>
      </c>
      <c r="Z368" s="81">
        <v>9563</v>
      </c>
      <c r="AA368" s="81">
        <v>3054</v>
      </c>
      <c r="AB368" s="81">
        <v>17920</v>
      </c>
      <c r="AC368" s="81">
        <v>56191.999999999993</v>
      </c>
      <c r="AD368" s="81">
        <v>0.86778127478775657</v>
      </c>
      <c r="AE368" s="82"/>
      <c r="AF368" s="81">
        <v>5899928.9888311708</v>
      </c>
      <c r="AG368" s="81">
        <v>796561.47031081421</v>
      </c>
      <c r="AH368" s="81">
        <v>1009345.6278645034</v>
      </c>
      <c r="AI368" s="81">
        <v>36105327.170028262</v>
      </c>
      <c r="AJ368" s="81">
        <v>35769052.21332965</v>
      </c>
      <c r="AK368" s="81">
        <v>0</v>
      </c>
      <c r="AL368" s="81">
        <v>0</v>
      </c>
      <c r="AM368" s="81">
        <v>2352248.8695158288</v>
      </c>
      <c r="AN368" s="81">
        <v>0</v>
      </c>
      <c r="AO368" s="81">
        <v>0</v>
      </c>
      <c r="AP368" s="82"/>
      <c r="AQ368" s="81">
        <v>86</v>
      </c>
      <c r="AR368" s="81">
        <v>14</v>
      </c>
      <c r="AS368" s="81">
        <v>0</v>
      </c>
      <c r="AT368" s="81">
        <v>0</v>
      </c>
      <c r="AU368" s="81">
        <v>0</v>
      </c>
      <c r="AV368" s="81">
        <v>1</v>
      </c>
      <c r="AW368" s="81"/>
      <c r="AX368" s="82"/>
      <c r="AY368" s="81">
        <v>401.38900000000012</v>
      </c>
      <c r="AZ368" s="81">
        <v>3192.9</v>
      </c>
      <c r="BA368" s="81">
        <v>0</v>
      </c>
      <c r="BB368" s="81">
        <v>0</v>
      </c>
      <c r="BC368" s="81">
        <v>0</v>
      </c>
      <c r="BD368" s="81">
        <v>150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1658</v>
      </c>
      <c r="B369" s="80">
        <v>136</v>
      </c>
      <c r="C369" s="80">
        <v>19</v>
      </c>
      <c r="D369" s="80">
        <v>8</v>
      </c>
      <c r="E369" s="80">
        <v>2022</v>
      </c>
      <c r="F369" s="80" t="s">
        <v>568</v>
      </c>
      <c r="G369" s="174" t="s">
        <v>1659</v>
      </c>
      <c r="H369" s="80" t="s">
        <v>1660</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103</v>
      </c>
      <c r="AR369" s="81">
        <v>14</v>
      </c>
      <c r="AS369" s="81">
        <v>0</v>
      </c>
      <c r="AT369" s="81">
        <v>0</v>
      </c>
      <c r="AU369" s="81">
        <v>0</v>
      </c>
      <c r="AV369" s="81">
        <v>1</v>
      </c>
      <c r="AW369" s="81"/>
      <c r="AX369" s="82"/>
      <c r="AY369" s="81">
        <v>498.7890000000001</v>
      </c>
      <c r="AZ369" s="81">
        <v>3192.8999999999996</v>
      </c>
      <c r="BA369" s="81">
        <v>0</v>
      </c>
      <c r="BB369" s="81">
        <v>0</v>
      </c>
      <c r="BC369" s="81">
        <v>0</v>
      </c>
      <c r="BD369" s="81">
        <v>150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2074</v>
      </c>
      <c r="B370" s="80">
        <v>222</v>
      </c>
      <c r="C370" s="80">
        <v>1</v>
      </c>
      <c r="D370" s="80">
        <v>14</v>
      </c>
      <c r="E370" s="80">
        <v>1990</v>
      </c>
      <c r="F370" s="80" t="s">
        <v>562</v>
      </c>
      <c r="G370" s="80" t="s">
        <v>2075</v>
      </c>
      <c r="H370" s="80" t="s">
        <v>2076</v>
      </c>
      <c r="I370" s="177"/>
      <c r="J370" s="81">
        <v>96.843836887991387</v>
      </c>
      <c r="K370" s="81">
        <v>1.9732580493756098</v>
      </c>
      <c r="L370" s="81">
        <v>1.246748812536665</v>
      </c>
      <c r="M370" s="81">
        <v>8.8013514334219067</v>
      </c>
      <c r="N370" s="81">
        <v>12.210525769789569</v>
      </c>
      <c r="O370" s="81">
        <v>9.3748854182089154</v>
      </c>
      <c r="P370" s="81">
        <v>12.330573360048763</v>
      </c>
      <c r="Q370" s="81">
        <v>0.89027241859337958</v>
      </c>
      <c r="R370" s="81">
        <v>0</v>
      </c>
      <c r="S370" s="81">
        <v>0.70668592494626081</v>
      </c>
      <c r="T370" s="82"/>
      <c r="U370" s="81">
        <v>7819739</v>
      </c>
      <c r="V370" s="81">
        <v>573</v>
      </c>
      <c r="W370" s="81">
        <v>13</v>
      </c>
      <c r="X370" s="81">
        <v>3252</v>
      </c>
      <c r="Y370" s="81">
        <v>3711</v>
      </c>
      <c r="Z370" s="81">
        <v>3856</v>
      </c>
      <c r="AA370" s="81">
        <v>2994</v>
      </c>
      <c r="AB370" s="81">
        <v>14455</v>
      </c>
      <c r="AC370" s="81">
        <v>0</v>
      </c>
      <c r="AD370" s="81">
        <v>0.70668592494626081</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2077</v>
      </c>
      <c r="B371" s="80">
        <v>223</v>
      </c>
      <c r="C371" s="80">
        <v>2</v>
      </c>
      <c r="D371" s="80">
        <v>14</v>
      </c>
      <c r="E371" s="80">
        <v>2005</v>
      </c>
      <c r="F371" s="80" t="s">
        <v>565</v>
      </c>
      <c r="G371" s="80" t="s">
        <v>2075</v>
      </c>
      <c r="H371" s="80" t="s">
        <v>2076</v>
      </c>
      <c r="I371" s="177"/>
      <c r="J371" s="81">
        <v>57.965040454993819</v>
      </c>
      <c r="K371" s="81">
        <v>0.88679107462338647</v>
      </c>
      <c r="L371" s="81">
        <v>1.1429538941040416</v>
      </c>
      <c r="M371" s="81">
        <v>17.799061582073147</v>
      </c>
      <c r="N371" s="81">
        <v>21.365925039498784</v>
      </c>
      <c r="O371" s="81">
        <v>19.438361016895538</v>
      </c>
      <c r="P371" s="81">
        <v>14.547923528743002</v>
      </c>
      <c r="Q371" s="81">
        <v>1.0926339344640654</v>
      </c>
      <c r="R371" s="81">
        <v>0</v>
      </c>
      <c r="S371" s="81">
        <v>2.2617782638959647</v>
      </c>
      <c r="T371" s="82"/>
      <c r="U371" s="81">
        <v>5883519</v>
      </c>
      <c r="V371" s="81">
        <v>376</v>
      </c>
      <c r="W371" s="81">
        <v>18</v>
      </c>
      <c r="X371" s="81">
        <v>3576</v>
      </c>
      <c r="Y371" s="81">
        <v>6043</v>
      </c>
      <c r="Z371" s="81">
        <v>9252</v>
      </c>
      <c r="AA371" s="81">
        <v>2893</v>
      </c>
      <c r="AB371" s="81">
        <v>18546</v>
      </c>
      <c r="AC371" s="81">
        <v>0</v>
      </c>
      <c r="AD371" s="81">
        <v>2.2617782638959647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2078</v>
      </c>
      <c r="B372" s="80">
        <v>224</v>
      </c>
      <c r="C372" s="80">
        <v>3</v>
      </c>
      <c r="D372" s="80">
        <v>14</v>
      </c>
      <c r="E372" s="80">
        <v>2006</v>
      </c>
      <c r="F372" s="80" t="s">
        <v>566</v>
      </c>
      <c r="G372" s="80" t="s">
        <v>2075</v>
      </c>
      <c r="H372" s="80" t="s">
        <v>2076</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2079</v>
      </c>
      <c r="B373" s="80">
        <v>225</v>
      </c>
      <c r="C373" s="80">
        <v>4</v>
      </c>
      <c r="D373" s="80">
        <v>14</v>
      </c>
      <c r="E373" s="80">
        <v>2007</v>
      </c>
      <c r="F373" s="80" t="s">
        <v>567</v>
      </c>
      <c r="G373" s="80" t="s">
        <v>2075</v>
      </c>
      <c r="H373" s="80" t="s">
        <v>2076</v>
      </c>
      <c r="I373" s="177"/>
      <c r="J373" s="81">
        <v>42.66573829766233</v>
      </c>
      <c r="K373" s="81">
        <v>1.0095711129225453</v>
      </c>
      <c r="L373" s="81">
        <v>0.84733203158393278</v>
      </c>
      <c r="M373" s="81">
        <v>17.366041419542494</v>
      </c>
      <c r="N373" s="81">
        <v>22.59287421417562</v>
      </c>
      <c r="O373" s="81">
        <v>18.755383080763689</v>
      </c>
      <c r="P373" s="81">
        <v>14.318629954727347</v>
      </c>
      <c r="Q373" s="81">
        <v>1.1345479967568624</v>
      </c>
      <c r="R373" s="81">
        <v>0</v>
      </c>
      <c r="S373" s="81">
        <v>1.1390621728693606</v>
      </c>
      <c r="T373" s="82"/>
      <c r="U373" s="81">
        <v>6113064</v>
      </c>
      <c r="V373" s="81">
        <v>423</v>
      </c>
      <c r="W373" s="81">
        <v>8</v>
      </c>
      <c r="X373" s="81">
        <v>4401</v>
      </c>
      <c r="Y373" s="81">
        <v>6136</v>
      </c>
      <c r="Z373" s="81">
        <v>9280</v>
      </c>
      <c r="AA373" s="81">
        <v>2804</v>
      </c>
      <c r="AB373" s="81">
        <v>18239</v>
      </c>
      <c r="AC373" s="81">
        <v>0</v>
      </c>
      <c r="AD373" s="81">
        <v>1.1390621728693606</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2080</v>
      </c>
      <c r="B374" s="80">
        <v>226</v>
      </c>
      <c r="C374" s="80">
        <v>5</v>
      </c>
      <c r="D374" s="80">
        <v>14</v>
      </c>
      <c r="E374" s="80">
        <v>2008</v>
      </c>
      <c r="F374" s="80" t="s">
        <v>84</v>
      </c>
      <c r="G374" s="80" t="s">
        <v>2075</v>
      </c>
      <c r="H374" s="80" t="s">
        <v>2076</v>
      </c>
      <c r="I374" s="177"/>
      <c r="J374" s="81">
        <v>44.747585243294893</v>
      </c>
      <c r="K374" s="81">
        <v>0.74867441272618396</v>
      </c>
      <c r="L374" s="81">
        <v>0.74179891141654442</v>
      </c>
      <c r="M374" s="81">
        <v>18.768734608455155</v>
      </c>
      <c r="N374" s="81">
        <v>19.490642851004036</v>
      </c>
      <c r="O374" s="81">
        <v>18.521643036561368</v>
      </c>
      <c r="P374" s="81">
        <v>13.960566076094285</v>
      </c>
      <c r="Q374" s="81">
        <v>1.1083116556130244</v>
      </c>
      <c r="R374" s="81">
        <v>0</v>
      </c>
      <c r="S374" s="81">
        <v>2.5996821479344394</v>
      </c>
      <c r="T374" s="82"/>
      <c r="U374" s="81">
        <v>6059655</v>
      </c>
      <c r="V374" s="81">
        <v>423</v>
      </c>
      <c r="W374" s="81">
        <v>8</v>
      </c>
      <c r="X374" s="81">
        <v>4401</v>
      </c>
      <c r="Y374" s="81">
        <v>6173</v>
      </c>
      <c r="Z374" s="81">
        <v>9486</v>
      </c>
      <c r="AA374" s="81">
        <v>2737</v>
      </c>
      <c r="AB374" s="81">
        <v>18110</v>
      </c>
      <c r="AC374" s="81">
        <v>0</v>
      </c>
      <c r="AD374" s="81">
        <v>2.5996821479344394</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2081</v>
      </c>
      <c r="B375" s="80">
        <v>227</v>
      </c>
      <c r="C375" s="80">
        <v>6</v>
      </c>
      <c r="D375" s="80">
        <v>14</v>
      </c>
      <c r="E375" s="80">
        <v>2009</v>
      </c>
      <c r="F375" s="80" t="s">
        <v>85</v>
      </c>
      <c r="G375" s="80" t="s">
        <v>2075</v>
      </c>
      <c r="H375" s="80" t="s">
        <v>2076</v>
      </c>
      <c r="I375" s="177"/>
      <c r="J375" s="81">
        <v>45.438992962511591</v>
      </c>
      <c r="K375" s="81">
        <v>0.79257753483736404</v>
      </c>
      <c r="L375" s="81">
        <v>1.8666838860669293</v>
      </c>
      <c r="M375" s="81">
        <v>21.499571828557354</v>
      </c>
      <c r="N375" s="81">
        <v>19.249372250077275</v>
      </c>
      <c r="O375" s="81">
        <v>18.818081870452911</v>
      </c>
      <c r="P375" s="81">
        <v>13.265779865271856</v>
      </c>
      <c r="Q375" s="81">
        <v>1.0465696033918261</v>
      </c>
      <c r="R375" s="81">
        <v>0</v>
      </c>
      <c r="S375" s="81">
        <v>2.5956454432655929</v>
      </c>
      <c r="T375" s="82"/>
      <c r="U375" s="81">
        <v>5489203</v>
      </c>
      <c r="V375" s="81">
        <v>443</v>
      </c>
      <c r="W375" s="81">
        <v>29</v>
      </c>
      <c r="X375" s="81">
        <v>4910</v>
      </c>
      <c r="Y375" s="81">
        <v>6207</v>
      </c>
      <c r="Z375" s="81">
        <v>9513</v>
      </c>
      <c r="AA375" s="81">
        <v>2670</v>
      </c>
      <c r="AB375" s="81">
        <v>17952</v>
      </c>
      <c r="AC375" s="81">
        <v>0</v>
      </c>
      <c r="AD375" s="81">
        <v>2.5956454432655929</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74.14200000000001</v>
      </c>
      <c r="BJ375" s="81">
        <v>0</v>
      </c>
      <c r="BK375" s="81">
        <v>3.95</v>
      </c>
      <c r="BL375" s="81">
        <v>0</v>
      </c>
      <c r="BM375" s="82"/>
      <c r="BN375" s="81">
        <v>0</v>
      </c>
      <c r="BO375" s="81">
        <v>0</v>
      </c>
      <c r="BP375" s="81">
        <v>6</v>
      </c>
      <c r="BQ375" s="81">
        <v>0</v>
      </c>
      <c r="BR375" s="81">
        <v>1</v>
      </c>
      <c r="BS375" s="81">
        <v>0</v>
      </c>
      <c r="BT375"/>
      <c r="BU375" s="80"/>
      <c r="BV375" s="80"/>
      <c r="BW375" s="80"/>
      <c r="BX375" s="80"/>
      <c r="BY375" s="80"/>
      <c r="BZ375" s="80"/>
      <c r="CA375" s="80"/>
      <c r="CB375" s="80"/>
      <c r="CC375" s="80"/>
    </row>
    <row r="376" spans="1:81">
      <c r="A376" s="80" t="s">
        <v>2082</v>
      </c>
      <c r="B376" s="80">
        <v>228</v>
      </c>
      <c r="C376" s="80">
        <v>7</v>
      </c>
      <c r="D376" s="80">
        <v>14</v>
      </c>
      <c r="E376" s="80">
        <v>2010</v>
      </c>
      <c r="F376" s="80" t="s">
        <v>86</v>
      </c>
      <c r="G376" s="80" t="s">
        <v>2075</v>
      </c>
      <c r="H376" s="80" t="s">
        <v>2076</v>
      </c>
      <c r="I376" s="177"/>
      <c r="J376" s="81">
        <v>41.157041852274936</v>
      </c>
      <c r="K376" s="81">
        <v>0.86059594007189999</v>
      </c>
      <c r="L376" s="81">
        <v>1.7740209100527786</v>
      </c>
      <c r="M376" s="81">
        <v>22.621252638163472</v>
      </c>
      <c r="N376" s="81">
        <v>22.097581737192584</v>
      </c>
      <c r="O376" s="81">
        <v>19.055926525259125</v>
      </c>
      <c r="P376" s="81">
        <v>13.192807947514009</v>
      </c>
      <c r="Q376" s="81">
        <v>1.082487939544309</v>
      </c>
      <c r="R376" s="81">
        <v>0</v>
      </c>
      <c r="S376" s="81">
        <v>2.8618415978481995</v>
      </c>
      <c r="T376" s="82"/>
      <c r="U376" s="81">
        <v>5458529</v>
      </c>
      <c r="V376" s="81">
        <v>443</v>
      </c>
      <c r="W376" s="81">
        <v>29</v>
      </c>
      <c r="X376" s="81">
        <v>4910</v>
      </c>
      <c r="Y376" s="81">
        <v>6253</v>
      </c>
      <c r="Z376" s="81">
        <v>9678</v>
      </c>
      <c r="AA376" s="81">
        <v>2589</v>
      </c>
      <c r="AB376" s="81">
        <v>17792</v>
      </c>
      <c r="AC376" s="81">
        <v>0</v>
      </c>
      <c r="AD376" s="81">
        <v>2.8618415978481995</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76.36</v>
      </c>
      <c r="BJ376" s="81">
        <v>0</v>
      </c>
      <c r="BK376" s="81">
        <v>3.8130000000000002</v>
      </c>
      <c r="BL376" s="81">
        <v>0</v>
      </c>
      <c r="BM376" s="82"/>
      <c r="BN376" s="81">
        <v>0</v>
      </c>
      <c r="BO376" s="81">
        <v>0</v>
      </c>
      <c r="BP376" s="81">
        <v>6</v>
      </c>
      <c r="BQ376" s="81">
        <v>0</v>
      </c>
      <c r="BR376" s="81">
        <v>1</v>
      </c>
      <c r="BS376" s="81">
        <v>0</v>
      </c>
      <c r="BT376"/>
      <c r="BU376" s="80">
        <v>80.173000000000002</v>
      </c>
      <c r="BV376" s="80">
        <v>0</v>
      </c>
      <c r="BW376" s="80">
        <v>0</v>
      </c>
      <c r="BX376" s="80">
        <v>0</v>
      </c>
      <c r="BY376" s="80">
        <v>0</v>
      </c>
      <c r="BZ376" s="80">
        <v>0</v>
      </c>
      <c r="CA376" s="80">
        <v>0</v>
      </c>
      <c r="CB376" s="80">
        <v>0</v>
      </c>
      <c r="CC376" s="80">
        <v>0</v>
      </c>
    </row>
    <row r="377" spans="1:81">
      <c r="A377" s="80" t="s">
        <v>2083</v>
      </c>
      <c r="B377" s="80">
        <v>229</v>
      </c>
      <c r="C377" s="80">
        <v>8</v>
      </c>
      <c r="D377" s="80">
        <v>14</v>
      </c>
      <c r="E377" s="80">
        <v>2011</v>
      </c>
      <c r="F377" s="80" t="s">
        <v>87</v>
      </c>
      <c r="G377" s="80" t="s">
        <v>2075</v>
      </c>
      <c r="H377" s="80" t="s">
        <v>2076</v>
      </c>
      <c r="I377" s="177"/>
      <c r="J377" s="81">
        <v>43.268032677064717</v>
      </c>
      <c r="K377" s="81">
        <v>1.1498659983380932</v>
      </c>
      <c r="L377" s="81">
        <v>1.2673437421462432</v>
      </c>
      <c r="M377" s="81">
        <v>26.981455968586531</v>
      </c>
      <c r="N377" s="81">
        <v>28.441888179489098</v>
      </c>
      <c r="O377" s="81">
        <v>18.774075300300879</v>
      </c>
      <c r="P377" s="81">
        <v>12.870937914523601</v>
      </c>
      <c r="Q377" s="81">
        <v>1.2441211819899367</v>
      </c>
      <c r="R377" s="81">
        <v>0</v>
      </c>
      <c r="S377" s="81">
        <v>3.1190581295063344</v>
      </c>
      <c r="T377" s="82"/>
      <c r="U377" s="81">
        <v>4412231</v>
      </c>
      <c r="V377" s="81">
        <v>443</v>
      </c>
      <c r="W377" s="81">
        <v>29</v>
      </c>
      <c r="X377" s="81">
        <v>4910</v>
      </c>
      <c r="Y377" s="81">
        <v>6324</v>
      </c>
      <c r="Z377" s="81">
        <v>9742</v>
      </c>
      <c r="AA377" s="81">
        <v>2601</v>
      </c>
      <c r="AB377" s="81">
        <v>17728</v>
      </c>
      <c r="AC377" s="81">
        <v>0</v>
      </c>
      <c r="AD377" s="81">
        <v>3.1190581295063344</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69.98</v>
      </c>
      <c r="BJ377" s="81">
        <v>0</v>
      </c>
      <c r="BK377" s="81">
        <v>3.7240000000000002</v>
      </c>
      <c r="BL377" s="81">
        <v>0</v>
      </c>
      <c r="BM377" s="82"/>
      <c r="BN377" s="81">
        <v>0</v>
      </c>
      <c r="BO377" s="81">
        <v>0</v>
      </c>
      <c r="BP377" s="81">
        <v>6</v>
      </c>
      <c r="BQ377" s="81">
        <v>0</v>
      </c>
      <c r="BR377" s="81">
        <v>1</v>
      </c>
      <c r="BS377" s="81">
        <v>0</v>
      </c>
      <c r="BT377"/>
      <c r="BU377" s="80">
        <v>73.703999999999994</v>
      </c>
      <c r="BV377" s="80">
        <v>0</v>
      </c>
      <c r="BW377" s="80">
        <v>0</v>
      </c>
      <c r="BX377" s="80">
        <v>0</v>
      </c>
      <c r="BY377" s="80">
        <v>0</v>
      </c>
      <c r="BZ377" s="80">
        <v>0</v>
      </c>
      <c r="CA377" s="80">
        <v>0</v>
      </c>
      <c r="CB377" s="80">
        <v>0</v>
      </c>
      <c r="CC377" s="80">
        <v>0</v>
      </c>
    </row>
    <row r="378" spans="1:81">
      <c r="A378" s="80" t="s">
        <v>2084</v>
      </c>
      <c r="B378" s="80">
        <v>230</v>
      </c>
      <c r="C378" s="80">
        <v>9</v>
      </c>
      <c r="D378" s="80">
        <v>14</v>
      </c>
      <c r="E378" s="80">
        <v>2012</v>
      </c>
      <c r="F378" s="80" t="s">
        <v>88</v>
      </c>
      <c r="G378" s="80" t="s">
        <v>2075</v>
      </c>
      <c r="H378" s="80" t="s">
        <v>2076</v>
      </c>
      <c r="I378" s="177"/>
      <c r="J378" s="81">
        <v>57.867266960483292</v>
      </c>
      <c r="K378" s="81">
        <v>1.1145417901249655</v>
      </c>
      <c r="L378" s="81">
        <v>1.2722025587696026</v>
      </c>
      <c r="M378" s="81">
        <v>31.317997527194432</v>
      </c>
      <c r="N378" s="81">
        <v>29.624991563879387</v>
      </c>
      <c r="O378" s="81">
        <v>18.93607641689357</v>
      </c>
      <c r="P378" s="81">
        <v>13.655824288644137</v>
      </c>
      <c r="Q378" s="81">
        <v>1.3409570915293356</v>
      </c>
      <c r="R378" s="81">
        <v>0</v>
      </c>
      <c r="S378" s="81">
        <v>3.056146562403784</v>
      </c>
      <c r="T378" s="82"/>
      <c r="U378" s="81">
        <v>5970987</v>
      </c>
      <c r="V378" s="81">
        <v>443</v>
      </c>
      <c r="W378" s="81">
        <v>29</v>
      </c>
      <c r="X378" s="81">
        <v>4910</v>
      </c>
      <c r="Y378" s="81">
        <v>6356</v>
      </c>
      <c r="Z378" s="81">
        <v>9904</v>
      </c>
      <c r="AA378" s="81">
        <v>2744</v>
      </c>
      <c r="AB378" s="81">
        <v>17587</v>
      </c>
      <c r="AC378" s="81">
        <v>0</v>
      </c>
      <c r="AD378" s="81">
        <v>3.056146562403784</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86.766000000000005</v>
      </c>
      <c r="BJ378" s="81">
        <v>0</v>
      </c>
      <c r="BK378" s="81">
        <v>4.8979999999999997</v>
      </c>
      <c r="BL378" s="81">
        <v>0</v>
      </c>
      <c r="BM378" s="82"/>
      <c r="BN378" s="81">
        <v>0</v>
      </c>
      <c r="BO378" s="81">
        <v>0</v>
      </c>
      <c r="BP378" s="81">
        <v>6</v>
      </c>
      <c r="BQ378" s="81">
        <v>0</v>
      </c>
      <c r="BR378" s="81">
        <v>1</v>
      </c>
      <c r="BS378" s="81">
        <v>0</v>
      </c>
      <c r="BT378"/>
      <c r="BU378" s="80">
        <v>91.664000000000001</v>
      </c>
      <c r="BV378" s="80">
        <v>0</v>
      </c>
      <c r="BW378" s="80">
        <v>0</v>
      </c>
      <c r="BX378" s="80">
        <v>0</v>
      </c>
      <c r="BY378" s="80">
        <v>0</v>
      </c>
      <c r="BZ378" s="80">
        <v>0</v>
      </c>
      <c r="CA378" s="80">
        <v>0</v>
      </c>
      <c r="CB378" s="80">
        <v>0</v>
      </c>
      <c r="CC378" s="80">
        <v>0</v>
      </c>
    </row>
    <row r="379" spans="1:81">
      <c r="A379" s="80" t="s">
        <v>2085</v>
      </c>
      <c r="B379" s="80">
        <v>231</v>
      </c>
      <c r="C379" s="80">
        <v>10</v>
      </c>
      <c r="D379" s="80">
        <v>14</v>
      </c>
      <c r="E379" s="80">
        <v>2013</v>
      </c>
      <c r="F379" s="80" t="s">
        <v>89</v>
      </c>
      <c r="G379" s="80" t="s">
        <v>2075</v>
      </c>
      <c r="H379" s="80" t="s">
        <v>2076</v>
      </c>
      <c r="I379" s="177"/>
      <c r="J379" s="81">
        <v>76.412070750634769</v>
      </c>
      <c r="K379" s="81">
        <v>0.92164275093583292</v>
      </c>
      <c r="L379" s="81">
        <v>1.0073354141734439</v>
      </c>
      <c r="M379" s="81">
        <v>33.66324375704707</v>
      </c>
      <c r="N379" s="81">
        <v>33.805108317667042</v>
      </c>
      <c r="O379" s="81">
        <v>18.115768877856233</v>
      </c>
      <c r="P379" s="81">
        <v>14.011995150878027</v>
      </c>
      <c r="Q379" s="81">
        <v>1.3644089312966174</v>
      </c>
      <c r="R379" s="81">
        <v>0</v>
      </c>
      <c r="S379" s="81">
        <v>2.5019212339892536</v>
      </c>
      <c r="T379" s="82"/>
      <c r="U379" s="81">
        <v>6902758</v>
      </c>
      <c r="V379" s="81">
        <v>443</v>
      </c>
      <c r="W379" s="81">
        <v>29</v>
      </c>
      <c r="X379" s="81">
        <v>4910</v>
      </c>
      <c r="Y379" s="81">
        <v>6422</v>
      </c>
      <c r="Z379" s="81">
        <v>9898</v>
      </c>
      <c r="AA379" s="81">
        <v>2805</v>
      </c>
      <c r="AB379" s="81">
        <v>17638</v>
      </c>
      <c r="AC379" s="81">
        <v>0</v>
      </c>
      <c r="AD379" s="81">
        <v>2.5019212339892536</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98.644999999999996</v>
      </c>
      <c r="BJ379" s="81">
        <v>0</v>
      </c>
      <c r="BK379" s="81">
        <v>5.6710000000000003</v>
      </c>
      <c r="BL379" s="81">
        <v>0</v>
      </c>
      <c r="BM379" s="82"/>
      <c r="BN379" s="81">
        <v>0</v>
      </c>
      <c r="BO379" s="81">
        <v>0</v>
      </c>
      <c r="BP379" s="81">
        <v>6</v>
      </c>
      <c r="BQ379" s="81">
        <v>0</v>
      </c>
      <c r="BR379" s="81">
        <v>1</v>
      </c>
      <c r="BS379" s="81">
        <v>0</v>
      </c>
      <c r="BT379"/>
      <c r="BU379" s="80">
        <v>104.316</v>
      </c>
      <c r="BV379" s="80">
        <v>0</v>
      </c>
      <c r="BW379" s="80">
        <v>0</v>
      </c>
      <c r="BX379" s="80">
        <v>0</v>
      </c>
      <c r="BY379" s="80">
        <v>0</v>
      </c>
      <c r="BZ379" s="80">
        <v>0</v>
      </c>
      <c r="CA379" s="80">
        <v>0</v>
      </c>
      <c r="CB379" s="80">
        <v>0</v>
      </c>
      <c r="CC379" s="80">
        <v>0</v>
      </c>
    </row>
    <row r="380" spans="1:81">
      <c r="A380" s="80" t="s">
        <v>2086</v>
      </c>
      <c r="B380" s="80">
        <v>232</v>
      </c>
      <c r="C380" s="80">
        <v>11</v>
      </c>
      <c r="D380" s="80">
        <v>14</v>
      </c>
      <c r="E380" s="80">
        <v>2014</v>
      </c>
      <c r="F380" s="80" t="s">
        <v>90</v>
      </c>
      <c r="G380" s="80" t="s">
        <v>2075</v>
      </c>
      <c r="H380" s="80" t="s">
        <v>2076</v>
      </c>
      <c r="I380" s="177"/>
      <c r="J380" s="81">
        <v>65.52739298156888</v>
      </c>
      <c r="K380" s="81">
        <v>0.96195419618825218</v>
      </c>
      <c r="L380" s="81">
        <v>2.0253771392461672</v>
      </c>
      <c r="M380" s="81">
        <v>34.843860832682168</v>
      </c>
      <c r="N380" s="81">
        <v>30.052800382499534</v>
      </c>
      <c r="O380" s="81">
        <v>17.956441449709896</v>
      </c>
      <c r="P380" s="81">
        <v>15.028885586963488</v>
      </c>
      <c r="Q380" s="81">
        <v>1.3038191531438603</v>
      </c>
      <c r="R380" s="81">
        <v>0</v>
      </c>
      <c r="S380" s="81">
        <v>2.3520206868934972</v>
      </c>
      <c r="T380" s="82"/>
      <c r="U380" s="81">
        <v>6238542</v>
      </c>
      <c r="V380" s="81">
        <v>401</v>
      </c>
      <c r="W380" s="81">
        <v>38</v>
      </c>
      <c r="X380" s="81">
        <v>5764</v>
      </c>
      <c r="Y380" s="81">
        <v>6486</v>
      </c>
      <c r="Z380" s="81">
        <v>10333</v>
      </c>
      <c r="AA380" s="81">
        <v>2993</v>
      </c>
      <c r="AB380" s="81">
        <v>17567</v>
      </c>
      <c r="AC380" s="81">
        <v>0</v>
      </c>
      <c r="AD380" s="81">
        <v>2.3520206868934972</v>
      </c>
      <c r="AE380" s="82"/>
      <c r="AF380" s="81">
        <v>73349552.673100084</v>
      </c>
      <c r="AG380" s="81">
        <v>752252.49833673623</v>
      </c>
      <c r="AH380" s="81">
        <v>472724.46750425972</v>
      </c>
      <c r="AI380" s="81">
        <v>41001800.908385791</v>
      </c>
      <c r="AJ380" s="81">
        <v>40698536.90268217</v>
      </c>
      <c r="AK380" s="81">
        <v>0</v>
      </c>
      <c r="AL380" s="81">
        <v>0</v>
      </c>
      <c r="AM380" s="81">
        <v>2411686.5925426655</v>
      </c>
      <c r="AN380" s="81">
        <v>0</v>
      </c>
      <c r="AO380" s="81">
        <v>0</v>
      </c>
      <c r="AP380" s="82"/>
      <c r="AQ380" s="81">
        <v>419</v>
      </c>
      <c r="AR380" s="81">
        <v>88</v>
      </c>
      <c r="AS380" s="81">
        <v>0</v>
      </c>
      <c r="AT380" s="81">
        <v>0</v>
      </c>
      <c r="AU380" s="81">
        <v>0</v>
      </c>
      <c r="AV380" s="81">
        <v>0</v>
      </c>
      <c r="AW380" s="81" t="s">
        <v>564</v>
      </c>
      <c r="AX380" s="82"/>
      <c r="AY380" s="81">
        <v>1786.866</v>
      </c>
      <c r="AZ380" s="81">
        <v>5387.9</v>
      </c>
      <c r="BA380" s="81">
        <v>0</v>
      </c>
      <c r="BB380" s="81">
        <v>0</v>
      </c>
      <c r="BC380" s="81">
        <v>0</v>
      </c>
      <c r="BD380" s="81">
        <v>0</v>
      </c>
      <c r="BE380" s="81" t="s">
        <v>564</v>
      </c>
      <c r="BF380" s="82"/>
      <c r="BG380" s="81">
        <v>0</v>
      </c>
      <c r="BH380" s="81">
        <v>0</v>
      </c>
      <c r="BI380" s="81">
        <v>91.16</v>
      </c>
      <c r="BJ380" s="81">
        <v>0</v>
      </c>
      <c r="BK380" s="81">
        <v>5.6529999999999996</v>
      </c>
      <c r="BL380" s="81">
        <v>0</v>
      </c>
      <c r="BM380" s="82"/>
      <c r="BN380" s="81">
        <v>0</v>
      </c>
      <c r="BO380" s="81">
        <v>0</v>
      </c>
      <c r="BP380" s="81">
        <v>6</v>
      </c>
      <c r="BQ380" s="81">
        <v>0</v>
      </c>
      <c r="BR380" s="81">
        <v>1</v>
      </c>
      <c r="BS380" s="81">
        <v>0</v>
      </c>
      <c r="BT380"/>
      <c r="BU380" s="80">
        <v>96.813000000000002</v>
      </c>
      <c r="BV380" s="80">
        <v>0</v>
      </c>
      <c r="BW380" s="80">
        <v>0</v>
      </c>
      <c r="BX380" s="80">
        <v>0</v>
      </c>
      <c r="BY380" s="80">
        <v>0</v>
      </c>
      <c r="BZ380" s="80">
        <v>0</v>
      </c>
      <c r="CA380" s="80">
        <v>0</v>
      </c>
      <c r="CB380" s="80">
        <v>0</v>
      </c>
      <c r="CC380" s="80">
        <v>0</v>
      </c>
    </row>
    <row r="381" spans="1:81">
      <c r="A381" s="80" t="s">
        <v>2087</v>
      </c>
      <c r="B381" s="80">
        <v>233</v>
      </c>
      <c r="C381" s="80">
        <v>12</v>
      </c>
      <c r="D381" s="80">
        <v>14</v>
      </c>
      <c r="E381" s="80">
        <v>2015</v>
      </c>
      <c r="F381" s="80" t="s">
        <v>91</v>
      </c>
      <c r="G381" s="80" t="s">
        <v>2075</v>
      </c>
      <c r="H381" s="80" t="s">
        <v>2076</v>
      </c>
      <c r="I381" s="177"/>
      <c r="J381" s="81">
        <v>47.743859045420741</v>
      </c>
      <c r="K381" s="81">
        <v>0.90235241737088223</v>
      </c>
      <c r="L381" s="81">
        <v>2.5092065460274866</v>
      </c>
      <c r="M381" s="81">
        <v>27.427405900170442</v>
      </c>
      <c r="N381" s="81">
        <v>26.897042202457925</v>
      </c>
      <c r="O381" s="81">
        <v>17.205044385255015</v>
      </c>
      <c r="P381" s="81">
        <v>13.427590589143215</v>
      </c>
      <c r="Q381" s="81">
        <v>1.2707795976802967</v>
      </c>
      <c r="R381" s="81">
        <v>0</v>
      </c>
      <c r="S381" s="81">
        <v>1.978276454945507</v>
      </c>
      <c r="T381" s="82"/>
      <c r="U381" s="81">
        <v>5526795</v>
      </c>
      <c r="V381" s="81">
        <v>401</v>
      </c>
      <c r="W381" s="81">
        <v>38</v>
      </c>
      <c r="X381" s="81">
        <v>5764</v>
      </c>
      <c r="Y381" s="81">
        <v>6546</v>
      </c>
      <c r="Z381" s="81">
        <v>9996</v>
      </c>
      <c r="AA381" s="81">
        <v>2672</v>
      </c>
      <c r="AB381" s="81">
        <v>17490</v>
      </c>
      <c r="AC381" s="81">
        <v>0</v>
      </c>
      <c r="AD381" s="81">
        <v>1.978276454945507</v>
      </c>
      <c r="AE381" s="82"/>
      <c r="AF381" s="81">
        <v>55522759.218663983</v>
      </c>
      <c r="AG381" s="81">
        <v>691575.50541549979</v>
      </c>
      <c r="AH381" s="81">
        <v>637471.9491800128</v>
      </c>
      <c r="AI381" s="81">
        <v>37556216.153853856</v>
      </c>
      <c r="AJ381" s="81">
        <v>41135713.978539728</v>
      </c>
      <c r="AK381" s="81">
        <v>0</v>
      </c>
      <c r="AL381" s="81">
        <v>0</v>
      </c>
      <c r="AM381" s="81">
        <v>2396931.1322094151</v>
      </c>
      <c r="AN381" s="81">
        <v>0</v>
      </c>
      <c r="AO381" s="81">
        <v>0</v>
      </c>
      <c r="AP381" s="82"/>
      <c r="AQ381" s="81">
        <v>465</v>
      </c>
      <c r="AR381" s="81">
        <v>96</v>
      </c>
      <c r="AS381" s="81">
        <v>0</v>
      </c>
      <c r="AT381" s="81">
        <v>0</v>
      </c>
      <c r="AU381" s="81">
        <v>0</v>
      </c>
      <c r="AV381" s="81">
        <v>0</v>
      </c>
      <c r="AW381" s="81" t="s">
        <v>564</v>
      </c>
      <c r="AX381" s="82"/>
      <c r="AY381" s="81">
        <v>2028.4059999999999</v>
      </c>
      <c r="AZ381" s="81">
        <v>5558.5999999999995</v>
      </c>
      <c r="BA381" s="81">
        <v>0</v>
      </c>
      <c r="BB381" s="81">
        <v>0</v>
      </c>
      <c r="BC381" s="81">
        <v>0</v>
      </c>
      <c r="BD381" s="81">
        <v>0</v>
      </c>
      <c r="BE381" s="81" t="s">
        <v>564</v>
      </c>
      <c r="BF381" s="82"/>
      <c r="BG381" s="81">
        <v>0</v>
      </c>
      <c r="BH381" s="81">
        <v>0</v>
      </c>
      <c r="BI381" s="81">
        <v>88.756</v>
      </c>
      <c r="BJ381" s="81">
        <v>0</v>
      </c>
      <c r="BK381" s="81">
        <v>4.3280000000000003</v>
      </c>
      <c r="BL381" s="81">
        <v>0</v>
      </c>
      <c r="BM381" s="82"/>
      <c r="BN381" s="81">
        <v>0</v>
      </c>
      <c r="BO381" s="81">
        <v>0</v>
      </c>
      <c r="BP381" s="81">
        <v>6</v>
      </c>
      <c r="BQ381" s="81">
        <v>0</v>
      </c>
      <c r="BR381" s="81">
        <v>1</v>
      </c>
      <c r="BS381" s="81">
        <v>0</v>
      </c>
      <c r="BT381"/>
      <c r="BU381" s="80">
        <v>93.084000000000003</v>
      </c>
      <c r="BV381" s="80">
        <v>0</v>
      </c>
      <c r="BW381" s="80">
        <v>0</v>
      </c>
      <c r="BX381" s="80">
        <v>0</v>
      </c>
      <c r="BY381" s="80">
        <v>0</v>
      </c>
      <c r="BZ381" s="80">
        <v>0</v>
      </c>
      <c r="CA381" s="80">
        <v>0</v>
      </c>
      <c r="CB381" s="80">
        <v>0</v>
      </c>
      <c r="CC381" s="80">
        <v>0</v>
      </c>
    </row>
    <row r="382" spans="1:81">
      <c r="A382" s="80" t="s">
        <v>2088</v>
      </c>
      <c r="B382" s="80">
        <v>234</v>
      </c>
      <c r="C382" s="80">
        <v>13</v>
      </c>
      <c r="D382" s="80">
        <v>14</v>
      </c>
      <c r="E382" s="80">
        <v>2016</v>
      </c>
      <c r="F382" s="80" t="s">
        <v>92</v>
      </c>
      <c r="G382" s="80" t="s">
        <v>2075</v>
      </c>
      <c r="H382" s="80" t="s">
        <v>2076</v>
      </c>
      <c r="I382" s="177"/>
      <c r="J382" s="81">
        <v>61.621667247202112</v>
      </c>
      <c r="K382" s="81">
        <v>0.86133213705985079</v>
      </c>
      <c r="L382" s="81">
        <v>4.1423593785197035</v>
      </c>
      <c r="M382" s="81">
        <v>22.503049492637555</v>
      </c>
      <c r="N382" s="81">
        <v>24.285020154860185</v>
      </c>
      <c r="O382" s="81">
        <v>17.036922845203229</v>
      </c>
      <c r="P382" s="81">
        <v>12.57437236534914</v>
      </c>
      <c r="Q382" s="81">
        <v>1.228361596362064</v>
      </c>
      <c r="R382" s="81">
        <v>0</v>
      </c>
      <c r="S382" s="81">
        <v>2.1686850481392934</v>
      </c>
      <c r="T382" s="82"/>
      <c r="U382" s="81">
        <v>7180444</v>
      </c>
      <c r="V382" s="81">
        <v>401</v>
      </c>
      <c r="W382" s="81">
        <v>38</v>
      </c>
      <c r="X382" s="81">
        <v>5764</v>
      </c>
      <c r="Y382" s="81">
        <v>6608</v>
      </c>
      <c r="Z382" s="81">
        <v>10020</v>
      </c>
      <c r="AA382" s="81">
        <v>2588</v>
      </c>
      <c r="AB382" s="81">
        <v>17391</v>
      </c>
      <c r="AC382" s="81">
        <v>0</v>
      </c>
      <c r="AD382" s="81">
        <v>2.168685048139293</v>
      </c>
      <c r="AE382" s="82"/>
      <c r="AF382" s="81">
        <v>78267714.291970342</v>
      </c>
      <c r="AG382" s="81">
        <v>647063.56948106084</v>
      </c>
      <c r="AH382" s="81">
        <v>4443689.7748867003</v>
      </c>
      <c r="AI382" s="81">
        <v>35847975.618228272</v>
      </c>
      <c r="AJ382" s="81">
        <v>41096365.312755428</v>
      </c>
      <c r="AK382" s="81">
        <v>0</v>
      </c>
      <c r="AL382" s="81">
        <v>0</v>
      </c>
      <c r="AM382" s="81">
        <v>2385215.2371605132</v>
      </c>
      <c r="AN382" s="81">
        <v>0</v>
      </c>
      <c r="AO382" s="81">
        <v>0</v>
      </c>
      <c r="AP382" s="82"/>
      <c r="AQ382" s="81">
        <v>492</v>
      </c>
      <c r="AR382" s="81">
        <v>109</v>
      </c>
      <c r="AS382" s="81">
        <v>0</v>
      </c>
      <c r="AT382" s="81">
        <v>0</v>
      </c>
      <c r="AU382" s="81">
        <v>0</v>
      </c>
      <c r="AV382" s="81">
        <v>0</v>
      </c>
      <c r="AW382" s="81" t="s">
        <v>564</v>
      </c>
      <c r="AX382" s="82"/>
      <c r="AY382" s="81">
        <v>2181.0859999999998</v>
      </c>
      <c r="AZ382" s="81">
        <v>6047</v>
      </c>
      <c r="BA382" s="81">
        <v>0</v>
      </c>
      <c r="BB382" s="81">
        <v>0</v>
      </c>
      <c r="BC382" s="81">
        <v>0</v>
      </c>
      <c r="BD382" s="81">
        <v>0</v>
      </c>
      <c r="BE382" s="81" t="s">
        <v>564</v>
      </c>
      <c r="BF382" s="82"/>
      <c r="BG382" s="81">
        <v>0</v>
      </c>
      <c r="BH382" s="81">
        <v>0</v>
      </c>
      <c r="BI382" s="81">
        <v>81.302000000000007</v>
      </c>
      <c r="BJ382" s="81">
        <v>0</v>
      </c>
      <c r="BK382" s="81">
        <v>4.6829999999999998</v>
      </c>
      <c r="BL382" s="81">
        <v>0</v>
      </c>
      <c r="BM382" s="82"/>
      <c r="BN382" s="81">
        <v>0</v>
      </c>
      <c r="BO382" s="81">
        <v>0</v>
      </c>
      <c r="BP382" s="81">
        <v>6</v>
      </c>
      <c r="BQ382" s="81">
        <v>0</v>
      </c>
      <c r="BR382" s="81">
        <v>1</v>
      </c>
      <c r="BS382" s="81">
        <v>0</v>
      </c>
      <c r="BT382"/>
      <c r="BU382" s="80">
        <v>85.984999999999999</v>
      </c>
      <c r="BV382" s="80">
        <v>0</v>
      </c>
      <c r="BW382" s="80">
        <v>0</v>
      </c>
      <c r="BX382" s="80">
        <v>0</v>
      </c>
      <c r="BY382" s="80">
        <v>0</v>
      </c>
      <c r="BZ382" s="80">
        <v>0</v>
      </c>
      <c r="CA382" s="80">
        <v>0</v>
      </c>
      <c r="CB382" s="80">
        <v>0</v>
      </c>
      <c r="CC382" s="80">
        <v>0</v>
      </c>
    </row>
    <row r="383" spans="1:81">
      <c r="A383" s="80" t="s">
        <v>2089</v>
      </c>
      <c r="B383" s="80">
        <v>235</v>
      </c>
      <c r="C383" s="80">
        <v>14</v>
      </c>
      <c r="D383" s="80">
        <v>14</v>
      </c>
      <c r="E383" s="80">
        <v>2017</v>
      </c>
      <c r="F383" s="80" t="s">
        <v>71</v>
      </c>
      <c r="G383" s="80" t="s">
        <v>2075</v>
      </c>
      <c r="H383" s="80" t="s">
        <v>2076</v>
      </c>
      <c r="I383" s="177"/>
      <c r="J383" s="81">
        <v>64.810102911193269</v>
      </c>
      <c r="K383" s="81">
        <v>0.82866281666935548</v>
      </c>
      <c r="L383" s="81">
        <v>2.1615028897112829</v>
      </c>
      <c r="M383" s="81">
        <v>20.872811121312452</v>
      </c>
      <c r="N383" s="81">
        <v>25.178040385955462</v>
      </c>
      <c r="O383" s="81">
        <v>17.113500821278244</v>
      </c>
      <c r="P383" s="81">
        <v>12.499546150226351</v>
      </c>
      <c r="Q383" s="81">
        <v>1.1895925754595373</v>
      </c>
      <c r="R383" s="81">
        <v>0</v>
      </c>
      <c r="S383" s="81">
        <v>2.1510819355338633</v>
      </c>
      <c r="T383" s="82"/>
      <c r="U383" s="81">
        <v>7653853</v>
      </c>
      <c r="V383" s="81">
        <v>401</v>
      </c>
      <c r="W383" s="81">
        <v>38</v>
      </c>
      <c r="X383" s="81">
        <v>5764</v>
      </c>
      <c r="Y383" s="81">
        <v>6754</v>
      </c>
      <c r="Z383" s="81">
        <v>10232</v>
      </c>
      <c r="AA383" s="81">
        <v>2589</v>
      </c>
      <c r="AB383" s="81">
        <v>17417</v>
      </c>
      <c r="AC383" s="81">
        <v>0</v>
      </c>
      <c r="AD383" s="81">
        <v>2.1510819355338628</v>
      </c>
      <c r="AE383" s="82"/>
      <c r="AF383" s="81">
        <v>88065777.76667428</v>
      </c>
      <c r="AG383" s="81">
        <v>637474.06465583597</v>
      </c>
      <c r="AH383" s="81">
        <v>464938.70734954107</v>
      </c>
      <c r="AI383" s="81">
        <v>35604251.269492209</v>
      </c>
      <c r="AJ383" s="81">
        <v>44820872.144617513</v>
      </c>
      <c r="AK383" s="81">
        <v>0</v>
      </c>
      <c r="AL383" s="81">
        <v>0</v>
      </c>
      <c r="AM383" s="81">
        <v>2392518.9868494482</v>
      </c>
      <c r="AN383" s="81">
        <v>0</v>
      </c>
      <c r="AO383" s="81">
        <v>0</v>
      </c>
      <c r="AP383" s="82"/>
      <c r="AQ383" s="81">
        <v>544</v>
      </c>
      <c r="AR383" s="81">
        <v>116</v>
      </c>
      <c r="AS383" s="81">
        <v>0</v>
      </c>
      <c r="AT383" s="81">
        <v>0</v>
      </c>
      <c r="AU383" s="81">
        <v>0</v>
      </c>
      <c r="AV383" s="81">
        <v>0</v>
      </c>
      <c r="AW383" s="81" t="s">
        <v>564</v>
      </c>
      <c r="AX383" s="82"/>
      <c r="AY383" s="81">
        <v>2444.306</v>
      </c>
      <c r="AZ383" s="81">
        <v>6485.2999999999975</v>
      </c>
      <c r="BA383" s="81">
        <v>0</v>
      </c>
      <c r="BB383" s="81">
        <v>0</v>
      </c>
      <c r="BC383" s="81">
        <v>0</v>
      </c>
      <c r="BD383" s="81">
        <v>0</v>
      </c>
      <c r="BE383" s="81" t="s">
        <v>564</v>
      </c>
      <c r="BF383" s="82"/>
      <c r="BG383" s="81">
        <v>0</v>
      </c>
      <c r="BH383" s="81">
        <v>0</v>
      </c>
      <c r="BI383" s="81">
        <v>61.186</v>
      </c>
      <c r="BJ383" s="81">
        <v>0</v>
      </c>
      <c r="BK383" s="81">
        <v>4.2309999999999999</v>
      </c>
      <c r="BL383" s="81">
        <v>0</v>
      </c>
      <c r="BM383" s="82"/>
      <c r="BN383" s="81">
        <v>0</v>
      </c>
      <c r="BO383" s="81">
        <v>0</v>
      </c>
      <c r="BP383" s="81">
        <v>6</v>
      </c>
      <c r="BQ383" s="81">
        <v>0</v>
      </c>
      <c r="BR383" s="81">
        <v>1</v>
      </c>
      <c r="BS383" s="81">
        <v>0</v>
      </c>
      <c r="BT383"/>
      <c r="BU383" s="80">
        <v>65.417000000000002</v>
      </c>
      <c r="BV383" s="80">
        <v>0</v>
      </c>
      <c r="BW383" s="80">
        <v>0</v>
      </c>
      <c r="BX383" s="80">
        <v>0</v>
      </c>
      <c r="BY383" s="80">
        <v>0</v>
      </c>
      <c r="BZ383" s="80">
        <v>0</v>
      </c>
      <c r="CA383" s="80">
        <v>0</v>
      </c>
      <c r="CB383" s="80">
        <v>0</v>
      </c>
      <c r="CC383" s="80">
        <v>0</v>
      </c>
    </row>
    <row r="384" spans="1:81">
      <c r="A384" s="80" t="s">
        <v>2090</v>
      </c>
      <c r="B384" s="80">
        <v>236</v>
      </c>
      <c r="C384" s="80">
        <v>15</v>
      </c>
      <c r="D384" s="80">
        <v>14</v>
      </c>
      <c r="E384" s="80">
        <v>2018</v>
      </c>
      <c r="F384" s="80" t="s">
        <v>93</v>
      </c>
      <c r="G384" s="80" t="s">
        <v>2075</v>
      </c>
      <c r="H384" s="80" t="s">
        <v>2076</v>
      </c>
      <c r="I384" s="177"/>
      <c r="J384" s="81">
        <v>71.767186451965074</v>
      </c>
      <c r="K384" s="81">
        <v>0.71907249632861647</v>
      </c>
      <c r="L384" s="81">
        <v>2.0130500608383262</v>
      </c>
      <c r="M384" s="81">
        <v>17.33286002274335</v>
      </c>
      <c r="N384" s="81">
        <v>15.816750980340002</v>
      </c>
      <c r="O384" s="81">
        <v>16.80674560145205</v>
      </c>
      <c r="P384" s="81">
        <v>11.997511772689727</v>
      </c>
      <c r="Q384" s="81">
        <v>1.10369173749578</v>
      </c>
      <c r="R384" s="81">
        <v>0</v>
      </c>
      <c r="S384" s="81">
        <v>1.9682941033572405</v>
      </c>
      <c r="T384" s="82"/>
      <c r="U384" s="81">
        <v>11197153</v>
      </c>
      <c r="V384" s="81">
        <v>401</v>
      </c>
      <c r="W384" s="81">
        <v>38</v>
      </c>
      <c r="X384" s="81">
        <v>5764</v>
      </c>
      <c r="Y384" s="81">
        <v>6847</v>
      </c>
      <c r="Z384" s="81">
        <v>10241</v>
      </c>
      <c r="AA384" s="81">
        <v>2510</v>
      </c>
      <c r="AB384" s="81">
        <v>17414</v>
      </c>
      <c r="AC384" s="81">
        <v>0</v>
      </c>
      <c r="AD384" s="81">
        <v>1.968294103357241</v>
      </c>
      <c r="AE384" s="82"/>
      <c r="AF384" s="81">
        <v>111693166.1649081</v>
      </c>
      <c r="AG384" s="81">
        <v>563800.17537292931</v>
      </c>
      <c r="AH384" s="81">
        <v>581355.72767763538</v>
      </c>
      <c r="AI384" s="81">
        <v>33396819.48955911</v>
      </c>
      <c r="AJ384" s="81">
        <v>38122892.639887407</v>
      </c>
      <c r="AK384" s="81">
        <v>0</v>
      </c>
      <c r="AL384" s="81">
        <v>0</v>
      </c>
      <c r="AM384" s="81">
        <v>2397056.4419326531</v>
      </c>
      <c r="AN384" s="81">
        <v>0</v>
      </c>
      <c r="AO384" s="81">
        <v>0</v>
      </c>
      <c r="AP384" s="82"/>
      <c r="AQ384" s="81">
        <v>583</v>
      </c>
      <c r="AR384" s="81">
        <v>122</v>
      </c>
      <c r="AS384" s="81">
        <v>0</v>
      </c>
      <c r="AT384" s="81">
        <v>0</v>
      </c>
      <c r="AU384" s="81">
        <v>0</v>
      </c>
      <c r="AV384" s="81">
        <v>0</v>
      </c>
      <c r="AW384" s="81" t="s">
        <v>564</v>
      </c>
      <c r="AX384" s="82"/>
      <c r="AY384" s="81">
        <v>2650.1860000000011</v>
      </c>
      <c r="AZ384" s="81">
        <v>6650.7</v>
      </c>
      <c r="BA384" s="81">
        <v>0</v>
      </c>
      <c r="BB384" s="81">
        <v>0</v>
      </c>
      <c r="BC384" s="81">
        <v>0</v>
      </c>
      <c r="BD384" s="81">
        <v>0</v>
      </c>
      <c r="BE384" s="81" t="s">
        <v>564</v>
      </c>
      <c r="BF384" s="82"/>
      <c r="BG384" s="81">
        <v>0</v>
      </c>
      <c r="BH384" s="81">
        <v>0</v>
      </c>
      <c r="BI384" s="81">
        <v>79.132999999999996</v>
      </c>
      <c r="BJ384" s="81">
        <v>0</v>
      </c>
      <c r="BK384" s="81">
        <v>3.8260000000000001</v>
      </c>
      <c r="BL384" s="81">
        <v>0</v>
      </c>
      <c r="BM384" s="82"/>
      <c r="BN384" s="81">
        <v>0</v>
      </c>
      <c r="BO384" s="81">
        <v>0</v>
      </c>
      <c r="BP384" s="81">
        <v>6</v>
      </c>
      <c r="BQ384" s="81">
        <v>0</v>
      </c>
      <c r="BR384" s="81">
        <v>1</v>
      </c>
      <c r="BS384" s="81">
        <v>0</v>
      </c>
      <c r="BT384"/>
      <c r="BU384" s="80">
        <v>82.959000000000003</v>
      </c>
      <c r="BV384" s="80">
        <v>0</v>
      </c>
      <c r="BW384" s="80">
        <v>0</v>
      </c>
      <c r="BX384" s="80">
        <v>0</v>
      </c>
      <c r="BY384" s="80">
        <v>0</v>
      </c>
      <c r="BZ384" s="80">
        <v>0</v>
      </c>
      <c r="CA384" s="80">
        <v>0</v>
      </c>
      <c r="CB384" s="80">
        <v>0</v>
      </c>
      <c r="CC384" s="80">
        <v>0</v>
      </c>
    </row>
    <row r="385" spans="1:81">
      <c r="A385" s="80" t="s">
        <v>2091</v>
      </c>
      <c r="B385" s="80">
        <v>237</v>
      </c>
      <c r="C385" s="80">
        <v>16</v>
      </c>
      <c r="D385" s="80">
        <v>14</v>
      </c>
      <c r="E385" s="80">
        <v>2019</v>
      </c>
      <c r="F385" s="80" t="s">
        <v>73</v>
      </c>
      <c r="G385" s="80" t="s">
        <v>2075</v>
      </c>
      <c r="H385" s="80" t="s">
        <v>2076</v>
      </c>
      <c r="I385" s="177"/>
      <c r="J385" s="81">
        <v>71.919647852573945</v>
      </c>
      <c r="K385" s="81">
        <v>0.67747554063679161</v>
      </c>
      <c r="L385" s="81">
        <v>2.0478923872206192</v>
      </c>
      <c r="M385" s="81">
        <v>22.032521088366298</v>
      </c>
      <c r="N385" s="81">
        <v>19.936310025224227</v>
      </c>
      <c r="O385" s="81">
        <v>16.247422829492777</v>
      </c>
      <c r="P385" s="81">
        <v>11.967585418918743</v>
      </c>
      <c r="Q385" s="81">
        <v>1.0773737632271014</v>
      </c>
      <c r="R385" s="81">
        <v>0</v>
      </c>
      <c r="S385" s="81">
        <v>1.7401091346717632</v>
      </c>
      <c r="T385" s="82"/>
      <c r="U385" s="81">
        <v>11482099</v>
      </c>
      <c r="V385" s="81">
        <v>401</v>
      </c>
      <c r="W385" s="81">
        <v>38</v>
      </c>
      <c r="X385" s="81">
        <v>5764</v>
      </c>
      <c r="Y385" s="81">
        <v>6981</v>
      </c>
      <c r="Z385" s="81">
        <v>10172</v>
      </c>
      <c r="AA385" s="81">
        <v>2485</v>
      </c>
      <c r="AB385" s="81">
        <v>17459</v>
      </c>
      <c r="AC385" s="81">
        <v>0</v>
      </c>
      <c r="AD385" s="81">
        <v>1.740109134671763</v>
      </c>
      <c r="AE385" s="82"/>
      <c r="AF385" s="81">
        <v>106945863.40277921</v>
      </c>
      <c r="AG385" s="81">
        <v>546465.70894316491</v>
      </c>
      <c r="AH385" s="81">
        <v>606877.73457475659</v>
      </c>
      <c r="AI385" s="81">
        <v>37377765.866084278</v>
      </c>
      <c r="AJ385" s="81">
        <v>41887274.63781365</v>
      </c>
      <c r="AK385" s="81">
        <v>0</v>
      </c>
      <c r="AL385" s="81">
        <v>0</v>
      </c>
      <c r="AM385" s="81">
        <v>2377784.368718368</v>
      </c>
      <c r="AN385" s="81">
        <v>0</v>
      </c>
      <c r="AO385" s="81">
        <v>0</v>
      </c>
      <c r="AP385" s="82"/>
      <c r="AQ385" s="81">
        <v>630</v>
      </c>
      <c r="AR385" s="81">
        <v>127</v>
      </c>
      <c r="AS385" s="81">
        <v>0</v>
      </c>
      <c r="AT385" s="81">
        <v>0</v>
      </c>
      <c r="AU385" s="81">
        <v>0</v>
      </c>
      <c r="AV385" s="81">
        <v>0</v>
      </c>
      <c r="AW385" s="81" t="s">
        <v>564</v>
      </c>
      <c r="AX385" s="82"/>
      <c r="AY385" s="81">
        <v>2915.0859999999998</v>
      </c>
      <c r="AZ385" s="81">
        <v>6729.5</v>
      </c>
      <c r="BA385" s="81">
        <v>0</v>
      </c>
      <c r="BB385" s="81">
        <v>0</v>
      </c>
      <c r="BC385" s="81">
        <v>0</v>
      </c>
      <c r="BD385" s="81">
        <v>0</v>
      </c>
      <c r="BE385" s="81" t="s">
        <v>564</v>
      </c>
      <c r="BF385" s="82"/>
      <c r="BG385" s="81">
        <v>0</v>
      </c>
      <c r="BH385" s="81">
        <v>0</v>
      </c>
      <c r="BI385" s="81">
        <v>57.601999999999997</v>
      </c>
      <c r="BJ385" s="81">
        <v>0</v>
      </c>
      <c r="BK385" s="81">
        <v>0</v>
      </c>
      <c r="BL385" s="81">
        <v>0</v>
      </c>
      <c r="BM385" s="82"/>
      <c r="BN385" s="81">
        <v>0</v>
      </c>
      <c r="BO385" s="81">
        <v>0</v>
      </c>
      <c r="BP385" s="81">
        <v>7</v>
      </c>
      <c r="BQ385" s="81">
        <v>0</v>
      </c>
      <c r="BR385" s="81">
        <v>0</v>
      </c>
      <c r="BS385" s="81">
        <v>0</v>
      </c>
      <c r="BT385"/>
      <c r="BU385" s="80">
        <v>57.601999999999997</v>
      </c>
      <c r="BV385" s="80">
        <v>0</v>
      </c>
      <c r="BW385" s="80">
        <v>0</v>
      </c>
      <c r="BX385" s="80">
        <v>0</v>
      </c>
      <c r="BY385" s="80">
        <v>0</v>
      </c>
      <c r="BZ385" s="80">
        <v>0</v>
      </c>
      <c r="CA385" s="80">
        <v>0</v>
      </c>
      <c r="CB385" s="80">
        <v>0</v>
      </c>
      <c r="CC385" s="80">
        <v>0</v>
      </c>
    </row>
    <row r="386" spans="1:81">
      <c r="A386" s="80" t="s">
        <v>2092</v>
      </c>
      <c r="B386" s="80">
        <v>238</v>
      </c>
      <c r="C386" s="80">
        <v>17</v>
      </c>
      <c r="D386" s="80">
        <v>14</v>
      </c>
      <c r="E386" s="80">
        <v>2020</v>
      </c>
      <c r="F386" s="80" t="s">
        <v>218</v>
      </c>
      <c r="G386" s="174" t="s">
        <v>2075</v>
      </c>
      <c r="H386" s="80" t="s">
        <v>2076</v>
      </c>
      <c r="I386" s="177"/>
      <c r="J386" s="81">
        <v>77.085585634997685</v>
      </c>
      <c r="K386" s="81">
        <v>0.76473907568910715</v>
      </c>
      <c r="L386" s="81">
        <v>1.9934619208098927</v>
      </c>
      <c r="M386" s="81">
        <v>17.74868405669007</v>
      </c>
      <c r="N386" s="81">
        <v>19.657415176992181</v>
      </c>
      <c r="O386" s="81">
        <v>14.298015958211947</v>
      </c>
      <c r="P386" s="81">
        <v>11.054869551980364</v>
      </c>
      <c r="Q386" s="81">
        <v>1.0293200770582214</v>
      </c>
      <c r="R386" s="81">
        <v>0</v>
      </c>
      <c r="S386" s="81">
        <v>1.707376538035541</v>
      </c>
      <c r="T386" s="82"/>
      <c r="U386" s="81">
        <v>11822643</v>
      </c>
      <c r="V386" s="81">
        <v>390</v>
      </c>
      <c r="W386" s="81">
        <v>60</v>
      </c>
      <c r="X386" s="81">
        <v>5243</v>
      </c>
      <c r="Y386" s="81">
        <v>7100</v>
      </c>
      <c r="Z386" s="81">
        <v>10217</v>
      </c>
      <c r="AA386" s="81">
        <v>2494</v>
      </c>
      <c r="AB386" s="81">
        <v>17457</v>
      </c>
      <c r="AC386" s="81">
        <v>0</v>
      </c>
      <c r="AD386" s="81">
        <v>1.707376538035541</v>
      </c>
      <c r="AE386" s="82"/>
      <c r="AF386" s="81">
        <v>113099757.04578049</v>
      </c>
      <c r="AG386" s="81">
        <v>562897.30467034504</v>
      </c>
      <c r="AH386" s="81">
        <v>492945.02772679616</v>
      </c>
      <c r="AI386" s="81">
        <v>28642587.844292451</v>
      </c>
      <c r="AJ386" s="81">
        <v>40502913.576952554</v>
      </c>
      <c r="AK386" s="81"/>
      <c r="AL386" s="81"/>
      <c r="AM386" s="81">
        <v>2278332.4513152516</v>
      </c>
      <c r="AN386" s="81"/>
      <c r="AO386" s="81"/>
      <c r="AP386" s="82"/>
      <c r="AQ386" s="81">
        <v>661</v>
      </c>
      <c r="AR386" s="81">
        <v>130</v>
      </c>
      <c r="AS386" s="81">
        <v>0</v>
      </c>
      <c r="AT386" s="81">
        <v>0</v>
      </c>
      <c r="AU386" s="81">
        <v>0</v>
      </c>
      <c r="AV386" s="81">
        <v>0</v>
      </c>
      <c r="AW386" s="81">
        <v>0</v>
      </c>
      <c r="AX386" s="82"/>
      <c r="AY386" s="81">
        <v>3116.4560000000029</v>
      </c>
      <c r="AZ386" s="81">
        <v>6800.9999999999955</v>
      </c>
      <c r="BA386" s="81">
        <v>0</v>
      </c>
      <c r="BB386" s="81">
        <v>0</v>
      </c>
      <c r="BC386" s="81">
        <v>0</v>
      </c>
      <c r="BD386" s="81">
        <v>0</v>
      </c>
      <c r="BE386" s="81">
        <v>0</v>
      </c>
      <c r="BF386" s="82"/>
      <c r="BG386" s="81">
        <v>0</v>
      </c>
      <c r="BH386" s="81">
        <v>0</v>
      </c>
      <c r="BI386" s="81">
        <v>56.497</v>
      </c>
      <c r="BJ386" s="81">
        <v>0</v>
      </c>
      <c r="BK386" s="81">
        <v>1.851</v>
      </c>
      <c r="BL386" s="81">
        <v>0</v>
      </c>
      <c r="BM386" s="82"/>
      <c r="BN386" s="81">
        <v>0</v>
      </c>
      <c r="BO386" s="81">
        <v>0</v>
      </c>
      <c r="BP386" s="81">
        <v>7</v>
      </c>
      <c r="BQ386" s="81">
        <v>0</v>
      </c>
      <c r="BR386" s="81">
        <v>1</v>
      </c>
      <c r="BS386" s="81">
        <v>0</v>
      </c>
      <c r="BT386"/>
      <c r="BU386" s="80">
        <v>58.347999999999999</v>
      </c>
      <c r="BV386" s="80">
        <v>0</v>
      </c>
      <c r="BW386" s="80">
        <v>0</v>
      </c>
      <c r="BX386" s="80">
        <v>0</v>
      </c>
      <c r="BY386" s="80">
        <v>0</v>
      </c>
      <c r="BZ386" s="80">
        <v>0</v>
      </c>
      <c r="CA386" s="80">
        <v>0</v>
      </c>
      <c r="CB386" s="80">
        <v>0</v>
      </c>
      <c r="CC386" s="80">
        <v>0</v>
      </c>
    </row>
    <row r="387" spans="1:81">
      <c r="A387" s="80" t="s">
        <v>2093</v>
      </c>
      <c r="B387" s="80">
        <v>238</v>
      </c>
      <c r="C387" s="80">
        <v>18</v>
      </c>
      <c r="D387" s="80">
        <v>14</v>
      </c>
      <c r="E387" s="80">
        <v>2021</v>
      </c>
      <c r="F387" s="80" t="s">
        <v>75</v>
      </c>
      <c r="G387" s="174" t="s">
        <v>2075</v>
      </c>
      <c r="H387" s="80" t="s">
        <v>2076</v>
      </c>
      <c r="I387" s="177"/>
      <c r="J387" s="81">
        <v>62.466883589445466</v>
      </c>
      <c r="K387" s="81">
        <v>0.76059540073809129</v>
      </c>
      <c r="L387" s="81">
        <v>1.8047901770047881</v>
      </c>
      <c r="M387" s="81">
        <v>15.309018481651524</v>
      </c>
      <c r="N387" s="81">
        <v>15.924119420141221</v>
      </c>
      <c r="O387" s="81">
        <v>13.911634208528444</v>
      </c>
      <c r="P387" s="81">
        <v>11.485952661069616</v>
      </c>
      <c r="Q387" s="81">
        <v>1.0437015590714327</v>
      </c>
      <c r="R387" s="81">
        <v>0</v>
      </c>
      <c r="S387" s="81">
        <v>1.907486719016193</v>
      </c>
      <c r="T387" s="82"/>
      <c r="U387" s="81">
        <v>12614045</v>
      </c>
      <c r="V387" s="81">
        <v>390</v>
      </c>
      <c r="W387" s="81">
        <v>60</v>
      </c>
      <c r="X387" s="81">
        <v>5243</v>
      </c>
      <c r="Y387" s="81">
        <v>7213</v>
      </c>
      <c r="Z387" s="81">
        <v>10236</v>
      </c>
      <c r="AA387" s="81">
        <v>2527</v>
      </c>
      <c r="AB387" s="81">
        <v>17491</v>
      </c>
      <c r="AC387" s="81">
        <v>0</v>
      </c>
      <c r="AD387" s="81">
        <v>1.907486719016193</v>
      </c>
      <c r="AE387" s="82"/>
      <c r="AF387" s="81">
        <v>92002372.468719557</v>
      </c>
      <c r="AG387" s="81">
        <v>589076.70700532023</v>
      </c>
      <c r="AH387" s="81">
        <v>546678.60966788046</v>
      </c>
      <c r="AI387" s="81">
        <v>30514603.803080514</v>
      </c>
      <c r="AJ387" s="81">
        <v>39503737.672642365</v>
      </c>
      <c r="AK387" s="81">
        <v>0</v>
      </c>
      <c r="AL387" s="81">
        <v>0</v>
      </c>
      <c r="AM387" s="81">
        <v>2295936.6616462809</v>
      </c>
      <c r="AN387" s="81">
        <v>0</v>
      </c>
      <c r="AO387" s="81">
        <v>0</v>
      </c>
      <c r="AP387" s="82"/>
      <c r="AQ387" s="81">
        <v>715</v>
      </c>
      <c r="AR387" s="81">
        <v>130</v>
      </c>
      <c r="AS387" s="81">
        <v>0</v>
      </c>
      <c r="AT387" s="81">
        <v>0</v>
      </c>
      <c r="AU387" s="81">
        <v>0</v>
      </c>
      <c r="AV387" s="81">
        <v>0</v>
      </c>
      <c r="AW387" s="81"/>
      <c r="AX387" s="82"/>
      <c r="AY387" s="81">
        <v>3460.406000000004</v>
      </c>
      <c r="AZ387" s="81">
        <v>6800.9999999999955</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2094</v>
      </c>
      <c r="B388" s="80">
        <v>238</v>
      </c>
      <c r="C388" s="80">
        <v>19</v>
      </c>
      <c r="D388" s="80">
        <v>14</v>
      </c>
      <c r="E388" s="80">
        <v>2022</v>
      </c>
      <c r="F388" s="80" t="s">
        <v>568</v>
      </c>
      <c r="G388" s="80" t="s">
        <v>2075</v>
      </c>
      <c r="H388" s="80" t="s">
        <v>2076</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768</v>
      </c>
      <c r="AR388" s="81">
        <v>130</v>
      </c>
      <c r="AS388" s="81">
        <v>0</v>
      </c>
      <c r="AT388" s="81">
        <v>0</v>
      </c>
      <c r="AU388" s="81">
        <v>0</v>
      </c>
      <c r="AV388" s="81">
        <v>0</v>
      </c>
      <c r="AW388" s="81"/>
      <c r="AX388" s="82"/>
      <c r="AY388" s="81">
        <v>3755.9860000000049</v>
      </c>
      <c r="AZ388" s="81">
        <v>6800.9999999999945</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2095</v>
      </c>
      <c r="B389" s="80">
        <v>205</v>
      </c>
      <c r="C389" s="80">
        <v>1</v>
      </c>
      <c r="D389" s="80">
        <v>13</v>
      </c>
      <c r="E389" s="80">
        <v>1990</v>
      </c>
      <c r="F389" s="80" t="s">
        <v>562</v>
      </c>
      <c r="G389" s="80" t="s">
        <v>2096</v>
      </c>
      <c r="H389" s="80" t="s">
        <v>2097</v>
      </c>
      <c r="I389" s="177"/>
      <c r="J389" s="81">
        <v>366.02935033913343</v>
      </c>
      <c r="K389" s="81">
        <v>4.5864043692247733</v>
      </c>
      <c r="L389" s="81">
        <v>20.490841933346683</v>
      </c>
      <c r="M389" s="81">
        <v>18.307747604151558</v>
      </c>
      <c r="N389" s="81">
        <v>25.334886522905006</v>
      </c>
      <c r="O389" s="81">
        <v>15.574563275167614</v>
      </c>
      <c r="P389" s="81">
        <v>36.872285668843212</v>
      </c>
      <c r="Q389" s="81">
        <v>1.4119948439067325</v>
      </c>
      <c r="R389" s="81">
        <v>0</v>
      </c>
      <c r="S389" s="81">
        <v>1.3445155640987043</v>
      </c>
      <c r="T389" s="82"/>
      <c r="U389" s="81">
        <v>8705262</v>
      </c>
      <c r="V389" s="81">
        <v>1411</v>
      </c>
      <c r="W389" s="81">
        <v>223</v>
      </c>
      <c r="X389" s="81">
        <v>5722</v>
      </c>
      <c r="Y389" s="81">
        <v>7812</v>
      </c>
      <c r="Z389" s="81">
        <v>6406</v>
      </c>
      <c r="AA389" s="81">
        <v>8953</v>
      </c>
      <c r="AB389" s="81">
        <v>22926</v>
      </c>
      <c r="AC389" s="81">
        <v>0</v>
      </c>
      <c r="AD389" s="81">
        <v>1.3445155640987043</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2098</v>
      </c>
      <c r="B390" s="80">
        <v>206</v>
      </c>
      <c r="C390" s="80">
        <v>2</v>
      </c>
      <c r="D390" s="80">
        <v>13</v>
      </c>
      <c r="E390" s="80">
        <v>2005</v>
      </c>
      <c r="F390" s="80" t="s">
        <v>565</v>
      </c>
      <c r="G390" s="80" t="s">
        <v>2096</v>
      </c>
      <c r="H390" s="80" t="s">
        <v>2097</v>
      </c>
      <c r="I390" s="177"/>
      <c r="J390" s="81">
        <v>432.85959628083202</v>
      </c>
      <c r="K390" s="81">
        <v>3.522015179298708</v>
      </c>
      <c r="L390" s="81">
        <v>52.442800663701526</v>
      </c>
      <c r="M390" s="81">
        <v>38.465627604534902</v>
      </c>
      <c r="N390" s="81">
        <v>33.683538154801241</v>
      </c>
      <c r="O390" s="81">
        <v>24.18659879231533</v>
      </c>
      <c r="P390" s="81">
        <v>36.533240385868616</v>
      </c>
      <c r="Q390" s="81">
        <v>1.2411581525587441</v>
      </c>
      <c r="R390" s="81">
        <v>0</v>
      </c>
      <c r="S390" s="81">
        <v>1.5402849326433758</v>
      </c>
      <c r="T390" s="82"/>
      <c r="U390" s="81">
        <v>10057571</v>
      </c>
      <c r="V390" s="81">
        <v>1181</v>
      </c>
      <c r="W390" s="81">
        <v>485</v>
      </c>
      <c r="X390" s="81">
        <v>5372</v>
      </c>
      <c r="Y390" s="81">
        <v>8110</v>
      </c>
      <c r="Z390" s="81">
        <v>11512</v>
      </c>
      <c r="AA390" s="81">
        <v>7265</v>
      </c>
      <c r="AB390" s="81">
        <v>21067</v>
      </c>
      <c r="AC390" s="81">
        <v>0</v>
      </c>
      <c r="AD390" s="81">
        <v>1.5402849326433758</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2099</v>
      </c>
      <c r="B391" s="80">
        <v>207</v>
      </c>
      <c r="C391" s="80">
        <v>3</v>
      </c>
      <c r="D391" s="80">
        <v>13</v>
      </c>
      <c r="E391" s="80">
        <v>2006</v>
      </c>
      <c r="F391" s="80" t="s">
        <v>566</v>
      </c>
      <c r="G391" s="80" t="s">
        <v>2096</v>
      </c>
      <c r="H391" s="80" t="s">
        <v>2097</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2100</v>
      </c>
      <c r="B392" s="80">
        <v>208</v>
      </c>
      <c r="C392" s="80">
        <v>4</v>
      </c>
      <c r="D392" s="80">
        <v>13</v>
      </c>
      <c r="E392" s="80">
        <v>2007</v>
      </c>
      <c r="F392" s="80" t="s">
        <v>567</v>
      </c>
      <c r="G392" s="80" t="s">
        <v>2096</v>
      </c>
      <c r="H392" s="80" t="s">
        <v>2097</v>
      </c>
      <c r="I392" s="177"/>
      <c r="J392" s="81">
        <v>440.38011378693602</v>
      </c>
      <c r="K392" s="81">
        <v>2.9503095616543709</v>
      </c>
      <c r="L392" s="81">
        <v>37.601605150204598</v>
      </c>
      <c r="M392" s="81">
        <v>37.989270826818874</v>
      </c>
      <c r="N392" s="81">
        <v>32.17684543806331</v>
      </c>
      <c r="O392" s="81">
        <v>23.327007706699842</v>
      </c>
      <c r="P392" s="81">
        <v>35.413587281039284</v>
      </c>
      <c r="Q392" s="81">
        <v>1.2850206983389036</v>
      </c>
      <c r="R392" s="81">
        <v>0</v>
      </c>
      <c r="S392" s="81">
        <v>1.172334254084695</v>
      </c>
      <c r="T392" s="82"/>
      <c r="U392" s="81">
        <v>12434529</v>
      </c>
      <c r="V392" s="81">
        <v>996</v>
      </c>
      <c r="W392" s="81">
        <v>653</v>
      </c>
      <c r="X392" s="81">
        <v>6085</v>
      </c>
      <c r="Y392" s="81">
        <v>8156</v>
      </c>
      <c r="Z392" s="81">
        <v>11542</v>
      </c>
      <c r="AA392" s="81">
        <v>6935</v>
      </c>
      <c r="AB392" s="81">
        <v>20658</v>
      </c>
      <c r="AC392" s="81">
        <v>0</v>
      </c>
      <c r="AD392" s="81">
        <v>1.172334254084695</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2101</v>
      </c>
      <c r="B393" s="80">
        <v>209</v>
      </c>
      <c r="C393" s="80">
        <v>5</v>
      </c>
      <c r="D393" s="80">
        <v>13</v>
      </c>
      <c r="E393" s="80">
        <v>2008</v>
      </c>
      <c r="F393" s="80" t="s">
        <v>84</v>
      </c>
      <c r="G393" s="80" t="s">
        <v>2096</v>
      </c>
      <c r="H393" s="80" t="s">
        <v>2097</v>
      </c>
      <c r="I393" s="177"/>
      <c r="J393" s="81">
        <v>371.99555197450417</v>
      </c>
      <c r="K393" s="81">
        <v>2.2221847326834645</v>
      </c>
      <c r="L393" s="81">
        <v>33.287337794655073</v>
      </c>
      <c r="M393" s="81">
        <v>38.339011013170364</v>
      </c>
      <c r="N393" s="81">
        <v>34.651395221464213</v>
      </c>
      <c r="O393" s="81">
        <v>22.516507220917745</v>
      </c>
      <c r="P393" s="81">
        <v>34.552018487198644</v>
      </c>
      <c r="Q393" s="81">
        <v>1.2492526684720411</v>
      </c>
      <c r="R393" s="81">
        <v>0</v>
      </c>
      <c r="S393" s="81">
        <v>1.0598920506933853</v>
      </c>
      <c r="T393" s="82"/>
      <c r="U393" s="81">
        <v>11935652</v>
      </c>
      <c r="V393" s="81">
        <v>996</v>
      </c>
      <c r="W393" s="81">
        <v>653</v>
      </c>
      <c r="X393" s="81">
        <v>6085</v>
      </c>
      <c r="Y393" s="81">
        <v>8113</v>
      </c>
      <c r="Z393" s="81">
        <v>11532</v>
      </c>
      <c r="AA393" s="81">
        <v>6774</v>
      </c>
      <c r="AB393" s="81">
        <v>20413</v>
      </c>
      <c r="AC393" s="81">
        <v>0</v>
      </c>
      <c r="AD393" s="81">
        <v>1.0598920506933853</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2102</v>
      </c>
      <c r="B394" s="80">
        <v>210</v>
      </c>
      <c r="C394" s="80">
        <v>6</v>
      </c>
      <c r="D394" s="80">
        <v>13</v>
      </c>
      <c r="E394" s="80">
        <v>2009</v>
      </c>
      <c r="F394" s="80" t="s">
        <v>85</v>
      </c>
      <c r="G394" s="80" t="s">
        <v>2096</v>
      </c>
      <c r="H394" s="80" t="s">
        <v>2097</v>
      </c>
      <c r="I394" s="177"/>
      <c r="J394" s="81">
        <v>326.24654418988928</v>
      </c>
      <c r="K394" s="81">
        <v>2.4834019382468822</v>
      </c>
      <c r="L394" s="81">
        <v>46.808197806344701</v>
      </c>
      <c r="M394" s="81">
        <v>38.468651812079983</v>
      </c>
      <c r="N394" s="81">
        <v>31.767745881040277</v>
      </c>
      <c r="O394" s="81">
        <v>22.780303881019211</v>
      </c>
      <c r="P394" s="81">
        <v>33.333377197044527</v>
      </c>
      <c r="Q394" s="81">
        <v>1.1772159091628311</v>
      </c>
      <c r="R394" s="81">
        <v>0</v>
      </c>
      <c r="S394" s="81">
        <v>1.4408996179687488</v>
      </c>
      <c r="T394" s="82"/>
      <c r="U394" s="81">
        <v>8660151</v>
      </c>
      <c r="V394" s="81">
        <v>906</v>
      </c>
      <c r="W394" s="81">
        <v>1252</v>
      </c>
      <c r="X394" s="81">
        <v>7020</v>
      </c>
      <c r="Y394" s="81">
        <v>8140</v>
      </c>
      <c r="Z394" s="81">
        <v>11516</v>
      </c>
      <c r="AA394" s="81">
        <v>6709</v>
      </c>
      <c r="AB394" s="81">
        <v>20193</v>
      </c>
      <c r="AC394" s="81">
        <v>0</v>
      </c>
      <c r="AD394" s="81">
        <v>1.4408996179687488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56.17</v>
      </c>
      <c r="BJ394" s="81">
        <v>0</v>
      </c>
      <c r="BK394" s="81">
        <v>0</v>
      </c>
      <c r="BL394" s="81">
        <v>0</v>
      </c>
      <c r="BM394" s="82"/>
      <c r="BN394" s="81">
        <v>0</v>
      </c>
      <c r="BO394" s="81">
        <v>0</v>
      </c>
      <c r="BP394" s="81">
        <v>5</v>
      </c>
      <c r="BQ394" s="81">
        <v>0</v>
      </c>
      <c r="BR394" s="81">
        <v>0</v>
      </c>
      <c r="BS394" s="81">
        <v>0</v>
      </c>
      <c r="BT394"/>
      <c r="BU394" s="80"/>
      <c r="BV394" s="80"/>
      <c r="BW394" s="80"/>
      <c r="BX394" s="80"/>
      <c r="BY394" s="80"/>
      <c r="BZ394" s="80"/>
      <c r="CA394" s="80"/>
      <c r="CB394" s="80"/>
      <c r="CC394" s="80"/>
    </row>
    <row r="395" spans="1:81">
      <c r="A395" s="80" t="s">
        <v>2103</v>
      </c>
      <c r="B395" s="80">
        <v>211</v>
      </c>
      <c r="C395" s="80">
        <v>7</v>
      </c>
      <c r="D395" s="80">
        <v>13</v>
      </c>
      <c r="E395" s="80">
        <v>2010</v>
      </c>
      <c r="F395" s="80" t="s">
        <v>86</v>
      </c>
      <c r="G395" s="80" t="s">
        <v>2096</v>
      </c>
      <c r="H395" s="80" t="s">
        <v>2097</v>
      </c>
      <c r="I395" s="177"/>
      <c r="J395" s="81">
        <v>358.294184414516</v>
      </c>
      <c r="K395" s="81">
        <v>2.16131507152117</v>
      </c>
      <c r="L395" s="81">
        <v>46.210146639842826</v>
      </c>
      <c r="M395" s="81">
        <v>43.911363223918343</v>
      </c>
      <c r="N395" s="81">
        <v>40.360576810757124</v>
      </c>
      <c r="O395" s="81">
        <v>22.797015634371785</v>
      </c>
      <c r="P395" s="81">
        <v>33.840647964248944</v>
      </c>
      <c r="Q395" s="81">
        <v>1.21688631288364</v>
      </c>
      <c r="R395" s="81">
        <v>0</v>
      </c>
      <c r="S395" s="81">
        <v>1.581920060733615</v>
      </c>
      <c r="T395" s="82"/>
      <c r="U395" s="81">
        <v>9574593</v>
      </c>
      <c r="V395" s="81">
        <v>906</v>
      </c>
      <c r="W395" s="81">
        <v>1252</v>
      </c>
      <c r="X395" s="81">
        <v>7020</v>
      </c>
      <c r="Y395" s="81">
        <v>8152</v>
      </c>
      <c r="Z395" s="81">
        <v>11578</v>
      </c>
      <c r="AA395" s="81">
        <v>6641</v>
      </c>
      <c r="AB395" s="81">
        <v>20001</v>
      </c>
      <c r="AC395" s="81">
        <v>0</v>
      </c>
      <c r="AD395" s="81">
        <v>1.581920060733615</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62.57</v>
      </c>
      <c r="BJ395" s="81">
        <v>0</v>
      </c>
      <c r="BK395" s="81">
        <v>0</v>
      </c>
      <c r="BL395" s="81">
        <v>0</v>
      </c>
      <c r="BM395" s="82"/>
      <c r="BN395" s="81">
        <v>0</v>
      </c>
      <c r="BO395" s="81">
        <v>0</v>
      </c>
      <c r="BP395" s="81">
        <v>6</v>
      </c>
      <c r="BQ395" s="81">
        <v>0</v>
      </c>
      <c r="BR395" s="81">
        <v>0</v>
      </c>
      <c r="BS395" s="81">
        <v>0</v>
      </c>
      <c r="BT395"/>
      <c r="BU395" s="80">
        <v>62.57</v>
      </c>
      <c r="BV395" s="80">
        <v>0</v>
      </c>
      <c r="BW395" s="80">
        <v>0</v>
      </c>
      <c r="BX395" s="80">
        <v>0</v>
      </c>
      <c r="BY395" s="80">
        <v>0</v>
      </c>
      <c r="BZ395" s="80">
        <v>0</v>
      </c>
      <c r="CA395" s="80">
        <v>0</v>
      </c>
      <c r="CB395" s="80">
        <v>0</v>
      </c>
      <c r="CC395" s="80">
        <v>0</v>
      </c>
    </row>
    <row r="396" spans="1:81">
      <c r="A396" s="80" t="s">
        <v>2104</v>
      </c>
      <c r="B396" s="80">
        <v>212</v>
      </c>
      <c r="C396" s="80">
        <v>8</v>
      </c>
      <c r="D396" s="80">
        <v>13</v>
      </c>
      <c r="E396" s="80">
        <v>2011</v>
      </c>
      <c r="F396" s="80" t="s">
        <v>87</v>
      </c>
      <c r="G396" s="80" t="s">
        <v>2096</v>
      </c>
      <c r="H396" s="80" t="s">
        <v>2097</v>
      </c>
      <c r="I396" s="177"/>
      <c r="J396" s="81">
        <v>344.29173066288416</v>
      </c>
      <c r="K396" s="81">
        <v>2.4433453711666639</v>
      </c>
      <c r="L396" s="81">
        <v>50.342464444311084</v>
      </c>
      <c r="M396" s="81">
        <v>41.137200942597367</v>
      </c>
      <c r="N396" s="81">
        <v>36.887123334623958</v>
      </c>
      <c r="O396" s="81">
        <v>22.466451432037328</v>
      </c>
      <c r="P396" s="81">
        <v>32.625180188563675</v>
      </c>
      <c r="Q396" s="81">
        <v>1.3877060160575931</v>
      </c>
      <c r="R396" s="81">
        <v>0</v>
      </c>
      <c r="S396" s="81">
        <v>1.5794233340385473</v>
      </c>
      <c r="T396" s="82"/>
      <c r="U396" s="81">
        <v>9492257</v>
      </c>
      <c r="V396" s="81">
        <v>906</v>
      </c>
      <c r="W396" s="81">
        <v>1252</v>
      </c>
      <c r="X396" s="81">
        <v>7020</v>
      </c>
      <c r="Y396" s="81">
        <v>8134</v>
      </c>
      <c r="Z396" s="81">
        <v>11658</v>
      </c>
      <c r="AA396" s="81">
        <v>6593</v>
      </c>
      <c r="AB396" s="81">
        <v>19774</v>
      </c>
      <c r="AC396" s="81">
        <v>0</v>
      </c>
      <c r="AD396" s="81">
        <v>1.5794233340385473</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72.754999999999995</v>
      </c>
      <c r="BJ396" s="81">
        <v>0</v>
      </c>
      <c r="BK396" s="81">
        <v>0</v>
      </c>
      <c r="BL396" s="81">
        <v>0</v>
      </c>
      <c r="BM396" s="82"/>
      <c r="BN396" s="81">
        <v>0</v>
      </c>
      <c r="BO396" s="81">
        <v>0</v>
      </c>
      <c r="BP396" s="81">
        <v>6</v>
      </c>
      <c r="BQ396" s="81">
        <v>0</v>
      </c>
      <c r="BR396" s="81">
        <v>0</v>
      </c>
      <c r="BS396" s="81">
        <v>0</v>
      </c>
      <c r="BT396"/>
      <c r="BU396" s="80">
        <v>72.754999999999995</v>
      </c>
      <c r="BV396" s="80">
        <v>0</v>
      </c>
      <c r="BW396" s="80">
        <v>0</v>
      </c>
      <c r="BX396" s="80">
        <v>0</v>
      </c>
      <c r="BY396" s="80">
        <v>0</v>
      </c>
      <c r="BZ396" s="80">
        <v>0</v>
      </c>
      <c r="CA396" s="80">
        <v>0</v>
      </c>
      <c r="CB396" s="80">
        <v>0</v>
      </c>
      <c r="CC396" s="80">
        <v>0</v>
      </c>
    </row>
    <row r="397" spans="1:81">
      <c r="A397" s="80" t="s">
        <v>2105</v>
      </c>
      <c r="B397" s="80">
        <v>213</v>
      </c>
      <c r="C397" s="80">
        <v>9</v>
      </c>
      <c r="D397" s="80">
        <v>13</v>
      </c>
      <c r="E397" s="80">
        <v>2012</v>
      </c>
      <c r="F397" s="80" t="s">
        <v>88</v>
      </c>
      <c r="G397" s="80" t="s">
        <v>2096</v>
      </c>
      <c r="H397" s="80" t="s">
        <v>2097</v>
      </c>
      <c r="I397" s="177"/>
      <c r="J397" s="81">
        <v>424.76398461962691</v>
      </c>
      <c r="K397" s="81">
        <v>2.2640733361720704</v>
      </c>
      <c r="L397" s="81">
        <v>52.072252020630437</v>
      </c>
      <c r="M397" s="81">
        <v>45.106539067457803</v>
      </c>
      <c r="N397" s="81">
        <v>36.467019686086786</v>
      </c>
      <c r="O397" s="81">
        <v>22.396728508430055</v>
      </c>
      <c r="P397" s="81">
        <v>31.939898062871016</v>
      </c>
      <c r="Q397" s="81">
        <v>1.5116742648922845</v>
      </c>
      <c r="R397" s="81">
        <v>0</v>
      </c>
      <c r="S397" s="81">
        <v>1.3543117316842732</v>
      </c>
      <c r="T397" s="82"/>
      <c r="U397" s="81">
        <v>11058370</v>
      </c>
      <c r="V397" s="81">
        <v>906</v>
      </c>
      <c r="W397" s="81">
        <v>1252</v>
      </c>
      <c r="X397" s="81">
        <v>7020</v>
      </c>
      <c r="Y397" s="81">
        <v>8363</v>
      </c>
      <c r="Z397" s="81">
        <v>11714</v>
      </c>
      <c r="AA397" s="81">
        <v>6418</v>
      </c>
      <c r="AB397" s="81">
        <v>19826</v>
      </c>
      <c r="AC397" s="81">
        <v>0</v>
      </c>
      <c r="AD397" s="81">
        <v>1.3543117316842732</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79.456000000000003</v>
      </c>
      <c r="BJ397" s="81">
        <v>0</v>
      </c>
      <c r="BK397" s="81">
        <v>4.9210000000000003</v>
      </c>
      <c r="BL397" s="81">
        <v>0</v>
      </c>
      <c r="BM397" s="82"/>
      <c r="BN397" s="81">
        <v>0</v>
      </c>
      <c r="BO397" s="81">
        <v>0</v>
      </c>
      <c r="BP397" s="81">
        <v>7</v>
      </c>
      <c r="BQ397" s="81">
        <v>0</v>
      </c>
      <c r="BR397" s="81">
        <v>1</v>
      </c>
      <c r="BS397" s="81">
        <v>0</v>
      </c>
      <c r="BT397"/>
      <c r="BU397" s="80">
        <v>79.456000000000003</v>
      </c>
      <c r="BV397" s="80">
        <v>4.9210000000000003</v>
      </c>
      <c r="BW397" s="80">
        <v>0</v>
      </c>
      <c r="BX397" s="80">
        <v>0</v>
      </c>
      <c r="BY397" s="80">
        <v>0</v>
      </c>
      <c r="BZ397" s="80">
        <v>0</v>
      </c>
      <c r="CA397" s="80">
        <v>0</v>
      </c>
      <c r="CB397" s="80">
        <v>0</v>
      </c>
      <c r="CC397" s="80">
        <v>0</v>
      </c>
    </row>
    <row r="398" spans="1:81">
      <c r="A398" s="80" t="s">
        <v>2106</v>
      </c>
      <c r="B398" s="80">
        <v>214</v>
      </c>
      <c r="C398" s="80">
        <v>10</v>
      </c>
      <c r="D398" s="80">
        <v>13</v>
      </c>
      <c r="E398" s="80">
        <v>2013</v>
      </c>
      <c r="F398" s="80" t="s">
        <v>89</v>
      </c>
      <c r="G398" s="80" t="s">
        <v>2096</v>
      </c>
      <c r="H398" s="80" t="s">
        <v>2097</v>
      </c>
      <c r="I398" s="177"/>
      <c r="J398" s="81">
        <v>439.2185656462791</v>
      </c>
      <c r="K398" s="81">
        <v>1.8368096821032451</v>
      </c>
      <c r="L398" s="81">
        <v>46.976346030549799</v>
      </c>
      <c r="M398" s="81">
        <v>44.076428586609168</v>
      </c>
      <c r="N398" s="81">
        <v>35.404735620958327</v>
      </c>
      <c r="O398" s="81">
        <v>21.552969721725095</v>
      </c>
      <c r="P398" s="81">
        <v>31.825462069962178</v>
      </c>
      <c r="Q398" s="81">
        <v>1.5308795073341683</v>
      </c>
      <c r="R398" s="81">
        <v>0</v>
      </c>
      <c r="S398" s="81">
        <v>1.1664964298219886</v>
      </c>
      <c r="T398" s="82"/>
      <c r="U398" s="81">
        <v>11441311</v>
      </c>
      <c r="V398" s="81">
        <v>906</v>
      </c>
      <c r="W398" s="81">
        <v>1252</v>
      </c>
      <c r="X398" s="81">
        <v>7020</v>
      </c>
      <c r="Y398" s="81">
        <v>8414</v>
      </c>
      <c r="Z398" s="81">
        <v>11776</v>
      </c>
      <c r="AA398" s="81">
        <v>6371</v>
      </c>
      <c r="AB398" s="81">
        <v>19790</v>
      </c>
      <c r="AC398" s="81">
        <v>0</v>
      </c>
      <c r="AD398" s="81">
        <v>1.1664964298219886</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102.999</v>
      </c>
      <c r="BJ398" s="81">
        <v>0</v>
      </c>
      <c r="BK398" s="81">
        <v>5.1449999999999996</v>
      </c>
      <c r="BL398" s="81">
        <v>0</v>
      </c>
      <c r="BM398" s="82"/>
      <c r="BN398" s="81">
        <v>0</v>
      </c>
      <c r="BO398" s="81">
        <v>0</v>
      </c>
      <c r="BP398" s="81">
        <v>8</v>
      </c>
      <c r="BQ398" s="81">
        <v>0</v>
      </c>
      <c r="BR398" s="81">
        <v>1</v>
      </c>
      <c r="BS398" s="81">
        <v>0</v>
      </c>
      <c r="BT398"/>
      <c r="BU398" s="80">
        <v>102.999</v>
      </c>
      <c r="BV398" s="80">
        <v>5.1449999999999996</v>
      </c>
      <c r="BW398" s="80">
        <v>0</v>
      </c>
      <c r="BX398" s="80">
        <v>0</v>
      </c>
      <c r="BY398" s="80">
        <v>0</v>
      </c>
      <c r="BZ398" s="80">
        <v>0</v>
      </c>
      <c r="CA398" s="80">
        <v>0</v>
      </c>
      <c r="CB398" s="80">
        <v>0</v>
      </c>
      <c r="CC398" s="80">
        <v>0</v>
      </c>
    </row>
    <row r="399" spans="1:81">
      <c r="A399" s="80" t="s">
        <v>2107</v>
      </c>
      <c r="B399" s="80">
        <v>215</v>
      </c>
      <c r="C399" s="80">
        <v>11</v>
      </c>
      <c r="D399" s="80">
        <v>13</v>
      </c>
      <c r="E399" s="80">
        <v>2014</v>
      </c>
      <c r="F399" s="80" t="s">
        <v>90</v>
      </c>
      <c r="G399" s="80" t="s">
        <v>2096</v>
      </c>
      <c r="H399" s="80" t="s">
        <v>2097</v>
      </c>
      <c r="I399" s="177"/>
      <c r="J399" s="81">
        <v>456.71658185942249</v>
      </c>
      <c r="K399" s="81">
        <v>1.8432440240851129</v>
      </c>
      <c r="L399" s="81">
        <v>23.836878179776757</v>
      </c>
      <c r="M399" s="81">
        <v>38.318648099482459</v>
      </c>
      <c r="N399" s="81">
        <v>33.899468928986991</v>
      </c>
      <c r="O399" s="81">
        <v>20.48838136960028</v>
      </c>
      <c r="P399" s="81">
        <v>31.890562099166427</v>
      </c>
      <c r="Q399" s="81">
        <v>1.4596807243627425</v>
      </c>
      <c r="R399" s="81">
        <v>0</v>
      </c>
      <c r="S399" s="81">
        <v>0.90096924023633518</v>
      </c>
      <c r="T399" s="82"/>
      <c r="U399" s="81">
        <v>13359473</v>
      </c>
      <c r="V399" s="81">
        <v>752</v>
      </c>
      <c r="W399" s="81">
        <v>915</v>
      </c>
      <c r="X399" s="81">
        <v>6351</v>
      </c>
      <c r="Y399" s="81">
        <v>8458</v>
      </c>
      <c r="Z399" s="81">
        <v>11790</v>
      </c>
      <c r="AA399" s="81">
        <v>6351</v>
      </c>
      <c r="AB399" s="81">
        <v>19667</v>
      </c>
      <c r="AC399" s="81">
        <v>0</v>
      </c>
      <c r="AD399" s="81">
        <v>0.90096924023633518</v>
      </c>
      <c r="AE399" s="82"/>
      <c r="AF399" s="81">
        <v>128032669.85094519</v>
      </c>
      <c r="AG399" s="81">
        <v>1411134.1097150496</v>
      </c>
      <c r="AH399" s="81">
        <v>6469153.2404514765</v>
      </c>
      <c r="AI399" s="81">
        <v>38346580.615596026</v>
      </c>
      <c r="AJ399" s="81">
        <v>38273390.384271123</v>
      </c>
      <c r="AK399" s="81">
        <v>0</v>
      </c>
      <c r="AL399" s="81">
        <v>0</v>
      </c>
      <c r="AM399" s="81">
        <v>2699985.2117912336</v>
      </c>
      <c r="AN399" s="81">
        <v>0</v>
      </c>
      <c r="AO399" s="81">
        <v>0</v>
      </c>
      <c r="AP399" s="82"/>
      <c r="AQ399" s="81">
        <v>216</v>
      </c>
      <c r="AR399" s="81">
        <v>208</v>
      </c>
      <c r="AS399" s="81">
        <v>0</v>
      </c>
      <c r="AT399" s="81">
        <v>0</v>
      </c>
      <c r="AU399" s="81">
        <v>0</v>
      </c>
      <c r="AV399" s="81">
        <v>0</v>
      </c>
      <c r="AW399" s="81" t="s">
        <v>564</v>
      </c>
      <c r="AX399" s="82"/>
      <c r="AY399" s="81">
        <v>1241.4000000000001</v>
      </c>
      <c r="AZ399" s="81">
        <v>17741.2</v>
      </c>
      <c r="BA399" s="81">
        <v>0</v>
      </c>
      <c r="BB399" s="81">
        <v>0</v>
      </c>
      <c r="BC399" s="81">
        <v>0</v>
      </c>
      <c r="BD399" s="81">
        <v>0</v>
      </c>
      <c r="BE399" s="81" t="s">
        <v>564</v>
      </c>
      <c r="BF399" s="82"/>
      <c r="BG399" s="81">
        <v>0</v>
      </c>
      <c r="BH399" s="81">
        <v>0</v>
      </c>
      <c r="BI399" s="81">
        <v>113.077</v>
      </c>
      <c r="BJ399" s="81">
        <v>0</v>
      </c>
      <c r="BK399" s="81">
        <v>5.1210000000000004</v>
      </c>
      <c r="BL399" s="81">
        <v>0</v>
      </c>
      <c r="BM399" s="82"/>
      <c r="BN399" s="81">
        <v>0</v>
      </c>
      <c r="BO399" s="81">
        <v>0</v>
      </c>
      <c r="BP399" s="81">
        <v>9</v>
      </c>
      <c r="BQ399" s="81">
        <v>0</v>
      </c>
      <c r="BR399" s="81">
        <v>1</v>
      </c>
      <c r="BS399" s="81">
        <v>0</v>
      </c>
      <c r="BT399"/>
      <c r="BU399" s="80">
        <v>113.077</v>
      </c>
      <c r="BV399" s="80">
        <v>5.1210000000000004</v>
      </c>
      <c r="BW399" s="80">
        <v>0</v>
      </c>
      <c r="BX399" s="80">
        <v>0</v>
      </c>
      <c r="BY399" s="80">
        <v>0</v>
      </c>
      <c r="BZ399" s="80">
        <v>0</v>
      </c>
      <c r="CA399" s="80">
        <v>0</v>
      </c>
      <c r="CB399" s="80">
        <v>0</v>
      </c>
      <c r="CC399" s="80">
        <v>0</v>
      </c>
    </row>
    <row r="400" spans="1:81">
      <c r="A400" s="80" t="s">
        <v>2108</v>
      </c>
      <c r="B400" s="80">
        <v>216</v>
      </c>
      <c r="C400" s="80">
        <v>12</v>
      </c>
      <c r="D400" s="80">
        <v>13</v>
      </c>
      <c r="E400" s="80">
        <v>2015</v>
      </c>
      <c r="F400" s="80" t="s">
        <v>91</v>
      </c>
      <c r="G400" s="80" t="s">
        <v>2096</v>
      </c>
      <c r="H400" s="80" t="s">
        <v>2097</v>
      </c>
      <c r="I400" s="177"/>
      <c r="J400" s="81">
        <v>409.59502861924631</v>
      </c>
      <c r="K400" s="81">
        <v>1.7740667625584488</v>
      </c>
      <c r="L400" s="81">
        <v>25.478547257491957</v>
      </c>
      <c r="M400" s="81">
        <v>37.064315166415803</v>
      </c>
      <c r="N400" s="81">
        <v>31.190255939593339</v>
      </c>
      <c r="O400" s="81">
        <v>20.366875771380812</v>
      </c>
      <c r="P400" s="81">
        <v>31.764895252235871</v>
      </c>
      <c r="Q400" s="81">
        <v>1.4138422064757517</v>
      </c>
      <c r="R400" s="81">
        <v>0</v>
      </c>
      <c r="S400" s="81">
        <v>1.5366335804074622</v>
      </c>
      <c r="T400" s="82"/>
      <c r="U400" s="81">
        <v>13100932</v>
      </c>
      <c r="V400" s="81">
        <v>752</v>
      </c>
      <c r="W400" s="81">
        <v>915</v>
      </c>
      <c r="X400" s="81">
        <v>6351</v>
      </c>
      <c r="Y400" s="81">
        <v>8483</v>
      </c>
      <c r="Z400" s="81">
        <v>11833</v>
      </c>
      <c r="AA400" s="81">
        <v>6321</v>
      </c>
      <c r="AB400" s="81">
        <v>19459</v>
      </c>
      <c r="AC400" s="81">
        <v>0</v>
      </c>
      <c r="AD400" s="81">
        <v>1.5366335804074622</v>
      </c>
      <c r="AE400" s="82"/>
      <c r="AF400" s="81">
        <v>115511237.46761253</v>
      </c>
      <c r="AG400" s="81">
        <v>1244329.2831765073</v>
      </c>
      <c r="AH400" s="81">
        <v>5578479.3880527085</v>
      </c>
      <c r="AI400" s="81">
        <v>40795426.537812866</v>
      </c>
      <c r="AJ400" s="81">
        <v>37026713.05197192</v>
      </c>
      <c r="AK400" s="81">
        <v>0</v>
      </c>
      <c r="AL400" s="81">
        <v>0</v>
      </c>
      <c r="AM400" s="81">
        <v>2666774.3225650666</v>
      </c>
      <c r="AN400" s="81">
        <v>0</v>
      </c>
      <c r="AO400" s="81">
        <v>0</v>
      </c>
      <c r="AP400" s="82"/>
      <c r="AQ400" s="81">
        <v>254</v>
      </c>
      <c r="AR400" s="81">
        <v>348</v>
      </c>
      <c r="AS400" s="81">
        <v>0</v>
      </c>
      <c r="AT400" s="81">
        <v>1</v>
      </c>
      <c r="AU400" s="81">
        <v>0</v>
      </c>
      <c r="AV400" s="81">
        <v>0</v>
      </c>
      <c r="AW400" s="81" t="s">
        <v>564</v>
      </c>
      <c r="AX400" s="82"/>
      <c r="AY400" s="81">
        <v>1451.6999999999998</v>
      </c>
      <c r="AZ400" s="81">
        <v>30709.4</v>
      </c>
      <c r="BA400" s="81">
        <v>0</v>
      </c>
      <c r="BB400" s="81">
        <v>112</v>
      </c>
      <c r="BC400" s="81">
        <v>0</v>
      </c>
      <c r="BD400" s="81">
        <v>0</v>
      </c>
      <c r="BE400" s="81" t="s">
        <v>564</v>
      </c>
      <c r="BF400" s="82"/>
      <c r="BG400" s="81">
        <v>0</v>
      </c>
      <c r="BH400" s="81">
        <v>0</v>
      </c>
      <c r="BI400" s="81">
        <v>104.84699999999999</v>
      </c>
      <c r="BJ400" s="81">
        <v>0</v>
      </c>
      <c r="BK400" s="81">
        <v>0</v>
      </c>
      <c r="BL400" s="81">
        <v>0</v>
      </c>
      <c r="BM400" s="82"/>
      <c r="BN400" s="81">
        <v>0</v>
      </c>
      <c r="BO400" s="81">
        <v>0</v>
      </c>
      <c r="BP400" s="81">
        <v>8</v>
      </c>
      <c r="BQ400" s="81">
        <v>0</v>
      </c>
      <c r="BR400" s="81">
        <v>0</v>
      </c>
      <c r="BS400" s="81">
        <v>0</v>
      </c>
      <c r="BT400"/>
      <c r="BU400" s="80">
        <v>104.84699999999999</v>
      </c>
      <c r="BV400" s="80">
        <v>0</v>
      </c>
      <c r="BW400" s="80">
        <v>0</v>
      </c>
      <c r="BX400" s="80">
        <v>0</v>
      </c>
      <c r="BY400" s="80">
        <v>0</v>
      </c>
      <c r="BZ400" s="80">
        <v>0</v>
      </c>
      <c r="CA400" s="80">
        <v>0</v>
      </c>
      <c r="CB400" s="80">
        <v>0</v>
      </c>
      <c r="CC400" s="80">
        <v>0</v>
      </c>
    </row>
    <row r="401" spans="1:81">
      <c r="A401" s="80" t="s">
        <v>2109</v>
      </c>
      <c r="B401" s="80">
        <v>217</v>
      </c>
      <c r="C401" s="80">
        <v>13</v>
      </c>
      <c r="D401" s="80">
        <v>13</v>
      </c>
      <c r="E401" s="80">
        <v>2016</v>
      </c>
      <c r="F401" s="80" t="s">
        <v>92</v>
      </c>
      <c r="G401" s="80" t="s">
        <v>2096</v>
      </c>
      <c r="H401" s="80" t="s">
        <v>2097</v>
      </c>
      <c r="I401" s="177"/>
      <c r="J401" s="81">
        <v>457.63477968635999</v>
      </c>
      <c r="K401" s="81">
        <v>1.7364520763806031</v>
      </c>
      <c r="L401" s="81">
        <v>26.308964608375852</v>
      </c>
      <c r="M401" s="81">
        <v>32.575409372215482</v>
      </c>
      <c r="N401" s="81">
        <v>30.193961431061553</v>
      </c>
      <c r="O401" s="81">
        <v>19.986928946643111</v>
      </c>
      <c r="P401" s="81">
        <v>32.057847320932623</v>
      </c>
      <c r="Q401" s="81">
        <v>1.360584752499709</v>
      </c>
      <c r="R401" s="81">
        <v>0</v>
      </c>
      <c r="S401" s="81">
        <v>1.3712591975298263</v>
      </c>
      <c r="T401" s="82"/>
      <c r="U401" s="81">
        <v>13806923</v>
      </c>
      <c r="V401" s="81">
        <v>752</v>
      </c>
      <c r="W401" s="81">
        <v>915</v>
      </c>
      <c r="X401" s="81">
        <v>6351</v>
      </c>
      <c r="Y401" s="81">
        <v>8514</v>
      </c>
      <c r="Z401" s="81">
        <v>11755</v>
      </c>
      <c r="AA401" s="81">
        <v>6598</v>
      </c>
      <c r="AB401" s="81">
        <v>19263</v>
      </c>
      <c r="AC401" s="81">
        <v>0</v>
      </c>
      <c r="AD401" s="81">
        <v>1.3712591975298261</v>
      </c>
      <c r="AE401" s="82"/>
      <c r="AF401" s="81">
        <v>126920662.5556204</v>
      </c>
      <c r="AG401" s="81">
        <v>1159920.1618798289</v>
      </c>
      <c r="AH401" s="81">
        <v>5254042.9183069561</v>
      </c>
      <c r="AI401" s="81">
        <v>38081206.960579343</v>
      </c>
      <c r="AJ401" s="81">
        <v>36554615.334537707</v>
      </c>
      <c r="AK401" s="81">
        <v>0</v>
      </c>
      <c r="AL401" s="81">
        <v>0</v>
      </c>
      <c r="AM401" s="81">
        <v>2641964.2983970419</v>
      </c>
      <c r="AN401" s="81">
        <v>0</v>
      </c>
      <c r="AO401" s="81">
        <v>0</v>
      </c>
      <c r="AP401" s="82"/>
      <c r="AQ401" s="81">
        <v>303</v>
      </c>
      <c r="AR401" s="81">
        <v>457</v>
      </c>
      <c r="AS401" s="81">
        <v>0</v>
      </c>
      <c r="AT401" s="81">
        <v>1</v>
      </c>
      <c r="AU401" s="81">
        <v>0</v>
      </c>
      <c r="AV401" s="81">
        <v>0</v>
      </c>
      <c r="AW401" s="81" t="s">
        <v>564</v>
      </c>
      <c r="AX401" s="82"/>
      <c r="AY401" s="81">
        <v>1757.4</v>
      </c>
      <c r="AZ401" s="81">
        <v>35745.9</v>
      </c>
      <c r="BA401" s="81">
        <v>0</v>
      </c>
      <c r="BB401" s="81">
        <v>112</v>
      </c>
      <c r="BC401" s="81">
        <v>0</v>
      </c>
      <c r="BD401" s="81">
        <v>0</v>
      </c>
      <c r="BE401" s="81" t="s">
        <v>564</v>
      </c>
      <c r="BF401" s="82"/>
      <c r="BG401" s="81">
        <v>0</v>
      </c>
      <c r="BH401" s="81">
        <v>0</v>
      </c>
      <c r="BI401" s="81">
        <v>109.05200000000001</v>
      </c>
      <c r="BJ401" s="81">
        <v>0</v>
      </c>
      <c r="BK401" s="81">
        <v>4.9450000000000003</v>
      </c>
      <c r="BL401" s="81">
        <v>0</v>
      </c>
      <c r="BM401" s="82"/>
      <c r="BN401" s="81">
        <v>0</v>
      </c>
      <c r="BO401" s="81">
        <v>0</v>
      </c>
      <c r="BP401" s="81">
        <v>8</v>
      </c>
      <c r="BQ401" s="81">
        <v>0</v>
      </c>
      <c r="BR401" s="81">
        <v>1</v>
      </c>
      <c r="BS401" s="81">
        <v>0</v>
      </c>
      <c r="BT401"/>
      <c r="BU401" s="80">
        <v>109.05200000000001</v>
      </c>
      <c r="BV401" s="80">
        <v>4.9450000000000003</v>
      </c>
      <c r="BW401" s="80">
        <v>0</v>
      </c>
      <c r="BX401" s="80">
        <v>0</v>
      </c>
      <c r="BY401" s="80">
        <v>0</v>
      </c>
      <c r="BZ401" s="80">
        <v>0</v>
      </c>
      <c r="CA401" s="80">
        <v>0</v>
      </c>
      <c r="CB401" s="80">
        <v>0</v>
      </c>
      <c r="CC401" s="80">
        <v>0</v>
      </c>
    </row>
    <row r="402" spans="1:81">
      <c r="A402" s="80" t="s">
        <v>2110</v>
      </c>
      <c r="B402" s="80">
        <v>218</v>
      </c>
      <c r="C402" s="80">
        <v>14</v>
      </c>
      <c r="D402" s="80">
        <v>13</v>
      </c>
      <c r="E402" s="80">
        <v>2017</v>
      </c>
      <c r="F402" s="80" t="s">
        <v>71</v>
      </c>
      <c r="G402" s="80" t="s">
        <v>2096</v>
      </c>
      <c r="H402" s="80" t="s">
        <v>2097</v>
      </c>
      <c r="I402" s="177"/>
      <c r="J402" s="81">
        <v>499.01032894254695</v>
      </c>
      <c r="K402" s="81">
        <v>1.7574527394576693</v>
      </c>
      <c r="L402" s="81">
        <v>24.982383459378472</v>
      </c>
      <c r="M402" s="81">
        <v>32.306100611846595</v>
      </c>
      <c r="N402" s="81">
        <v>30.113152871658471</v>
      </c>
      <c r="O402" s="81">
        <v>19.715983940698589</v>
      </c>
      <c r="P402" s="81">
        <v>31.80166492527654</v>
      </c>
      <c r="Q402" s="81">
        <v>1.2996932375506423</v>
      </c>
      <c r="R402" s="81">
        <v>0</v>
      </c>
      <c r="S402" s="81">
        <v>1.3943020550943697</v>
      </c>
      <c r="T402" s="82"/>
      <c r="U402" s="81">
        <v>15757492</v>
      </c>
      <c r="V402" s="81">
        <v>752</v>
      </c>
      <c r="W402" s="81">
        <v>915</v>
      </c>
      <c r="X402" s="81">
        <v>6351</v>
      </c>
      <c r="Y402" s="81">
        <v>8550</v>
      </c>
      <c r="Z402" s="81">
        <v>11788</v>
      </c>
      <c r="AA402" s="81">
        <v>6587</v>
      </c>
      <c r="AB402" s="81">
        <v>19029</v>
      </c>
      <c r="AC402" s="81">
        <v>0</v>
      </c>
      <c r="AD402" s="81">
        <v>1.3943020550943701</v>
      </c>
      <c r="AE402" s="82"/>
      <c r="AF402" s="81">
        <v>140732378.30513489</v>
      </c>
      <c r="AG402" s="81">
        <v>1193216.991322068</v>
      </c>
      <c r="AH402" s="81">
        <v>6205333.9037917536</v>
      </c>
      <c r="AI402" s="81">
        <v>38932651.975755483</v>
      </c>
      <c r="AJ402" s="81">
        <v>36916462.450545549</v>
      </c>
      <c r="AK402" s="81">
        <v>0</v>
      </c>
      <c r="AL402" s="81">
        <v>0</v>
      </c>
      <c r="AM402" s="81">
        <v>2613954.4009162402</v>
      </c>
      <c r="AN402" s="81">
        <v>0</v>
      </c>
      <c r="AO402" s="81">
        <v>0</v>
      </c>
      <c r="AP402" s="82"/>
      <c r="AQ402" s="81">
        <v>335</v>
      </c>
      <c r="AR402" s="81">
        <v>528</v>
      </c>
      <c r="AS402" s="81">
        <v>0</v>
      </c>
      <c r="AT402" s="81">
        <v>2</v>
      </c>
      <c r="AU402" s="81">
        <v>0</v>
      </c>
      <c r="AV402" s="81">
        <v>0</v>
      </c>
      <c r="AW402" s="81" t="s">
        <v>564</v>
      </c>
      <c r="AX402" s="82"/>
      <c r="AY402" s="81">
        <v>1945.8</v>
      </c>
      <c r="AZ402" s="81">
        <v>41042.499999999993</v>
      </c>
      <c r="BA402" s="81">
        <v>0</v>
      </c>
      <c r="BB402" s="81">
        <v>210</v>
      </c>
      <c r="BC402" s="81">
        <v>0</v>
      </c>
      <c r="BD402" s="81">
        <v>0</v>
      </c>
      <c r="BE402" s="81" t="s">
        <v>564</v>
      </c>
      <c r="BF402" s="82"/>
      <c r="BG402" s="81">
        <v>0</v>
      </c>
      <c r="BH402" s="81">
        <v>0</v>
      </c>
      <c r="BI402" s="81">
        <v>129.345</v>
      </c>
      <c r="BJ402" s="81">
        <v>0</v>
      </c>
      <c r="BK402" s="81">
        <v>5.641</v>
      </c>
      <c r="BL402" s="81">
        <v>0</v>
      </c>
      <c r="BM402" s="82"/>
      <c r="BN402" s="81">
        <v>0</v>
      </c>
      <c r="BO402" s="81">
        <v>0</v>
      </c>
      <c r="BP402" s="81">
        <v>9</v>
      </c>
      <c r="BQ402" s="81">
        <v>0</v>
      </c>
      <c r="BR402" s="81">
        <v>1</v>
      </c>
      <c r="BS402" s="81">
        <v>0</v>
      </c>
      <c r="BT402"/>
      <c r="BU402" s="80">
        <v>130.71</v>
      </c>
      <c r="BV402" s="80">
        <v>4.2759999999999998</v>
      </c>
      <c r="BW402" s="80">
        <v>0</v>
      </c>
      <c r="BX402" s="80">
        <v>0</v>
      </c>
      <c r="BY402" s="80">
        <v>0</v>
      </c>
      <c r="BZ402" s="80">
        <v>0</v>
      </c>
      <c r="CA402" s="80">
        <v>0</v>
      </c>
      <c r="CB402" s="80">
        <v>0</v>
      </c>
      <c r="CC402" s="80">
        <v>0</v>
      </c>
    </row>
    <row r="403" spans="1:81">
      <c r="A403" s="80" t="s">
        <v>2111</v>
      </c>
      <c r="B403" s="80">
        <v>219</v>
      </c>
      <c r="C403" s="80">
        <v>15</v>
      </c>
      <c r="D403" s="80">
        <v>13</v>
      </c>
      <c r="E403" s="80">
        <v>2018</v>
      </c>
      <c r="F403" s="80" t="s">
        <v>93</v>
      </c>
      <c r="G403" s="80" t="s">
        <v>2096</v>
      </c>
      <c r="H403" s="80" t="s">
        <v>2097</v>
      </c>
      <c r="I403" s="177"/>
      <c r="J403" s="81">
        <v>511.02858324225764</v>
      </c>
      <c r="K403" s="81">
        <v>1.594196249324306</v>
      </c>
      <c r="L403" s="81">
        <v>22.24338719453262</v>
      </c>
      <c r="M403" s="81">
        <v>31.45498015607043</v>
      </c>
      <c r="N403" s="81">
        <v>29.475519680565952</v>
      </c>
      <c r="O403" s="81">
        <v>19.278277568621935</v>
      </c>
      <c r="P403" s="81">
        <v>31.523342685613041</v>
      </c>
      <c r="Q403" s="81">
        <v>1.190268222704189</v>
      </c>
      <c r="R403" s="81">
        <v>0</v>
      </c>
      <c r="S403" s="81">
        <v>1.8312321702986476</v>
      </c>
      <c r="T403" s="82"/>
      <c r="U403" s="81">
        <v>16434171</v>
      </c>
      <c r="V403" s="81">
        <v>752</v>
      </c>
      <c r="W403" s="81">
        <v>915</v>
      </c>
      <c r="X403" s="81">
        <v>6351</v>
      </c>
      <c r="Y403" s="81">
        <v>8565</v>
      </c>
      <c r="Z403" s="81">
        <v>11747</v>
      </c>
      <c r="AA403" s="81">
        <v>6595</v>
      </c>
      <c r="AB403" s="81">
        <v>18780</v>
      </c>
      <c r="AC403" s="81">
        <v>0</v>
      </c>
      <c r="AD403" s="81">
        <v>1.831232170298648</v>
      </c>
      <c r="AE403" s="82"/>
      <c r="AF403" s="81">
        <v>156014684.6590032</v>
      </c>
      <c r="AG403" s="81">
        <v>1058033.888268705</v>
      </c>
      <c r="AH403" s="81">
        <v>5436220.9341468737</v>
      </c>
      <c r="AI403" s="81">
        <v>37369929.72086513</v>
      </c>
      <c r="AJ403" s="81">
        <v>38721306.448705718</v>
      </c>
      <c r="AK403" s="81">
        <v>0</v>
      </c>
      <c r="AL403" s="81">
        <v>0</v>
      </c>
      <c r="AM403" s="81">
        <v>2585087.859164766</v>
      </c>
      <c r="AN403" s="81">
        <v>0</v>
      </c>
      <c r="AO403" s="81">
        <v>0</v>
      </c>
      <c r="AP403" s="82"/>
      <c r="AQ403" s="81">
        <v>361</v>
      </c>
      <c r="AR403" s="81">
        <v>568</v>
      </c>
      <c r="AS403" s="81">
        <v>0</v>
      </c>
      <c r="AT403" s="81">
        <v>3</v>
      </c>
      <c r="AU403" s="81">
        <v>0</v>
      </c>
      <c r="AV403" s="81">
        <v>0</v>
      </c>
      <c r="AW403" s="81" t="s">
        <v>564</v>
      </c>
      <c r="AX403" s="82"/>
      <c r="AY403" s="81">
        <v>2084.1</v>
      </c>
      <c r="AZ403" s="81">
        <v>42607</v>
      </c>
      <c r="BA403" s="81">
        <v>0</v>
      </c>
      <c r="BB403" s="81">
        <v>364</v>
      </c>
      <c r="BC403" s="81">
        <v>0</v>
      </c>
      <c r="BD403" s="81">
        <v>0</v>
      </c>
      <c r="BE403" s="81" t="s">
        <v>564</v>
      </c>
      <c r="BF403" s="82"/>
      <c r="BG403" s="81">
        <v>0</v>
      </c>
      <c r="BH403" s="81">
        <v>0</v>
      </c>
      <c r="BI403" s="81">
        <v>126.455</v>
      </c>
      <c r="BJ403" s="81">
        <v>0</v>
      </c>
      <c r="BK403" s="81">
        <v>5.0759999999999996</v>
      </c>
      <c r="BL403" s="81">
        <v>0</v>
      </c>
      <c r="BM403" s="82"/>
      <c r="BN403" s="81">
        <v>0</v>
      </c>
      <c r="BO403" s="81">
        <v>0</v>
      </c>
      <c r="BP403" s="81">
        <v>9</v>
      </c>
      <c r="BQ403" s="81">
        <v>0</v>
      </c>
      <c r="BR403" s="81">
        <v>1</v>
      </c>
      <c r="BS403" s="81">
        <v>0</v>
      </c>
      <c r="BT403"/>
      <c r="BU403" s="80">
        <v>126.455</v>
      </c>
      <c r="BV403" s="80">
        <v>5.0759999999999996</v>
      </c>
      <c r="BW403" s="80">
        <v>0</v>
      </c>
      <c r="BX403" s="80">
        <v>0</v>
      </c>
      <c r="BY403" s="80">
        <v>0</v>
      </c>
      <c r="BZ403" s="80">
        <v>0</v>
      </c>
      <c r="CA403" s="80">
        <v>0</v>
      </c>
      <c r="CB403" s="80">
        <v>0</v>
      </c>
      <c r="CC403" s="80">
        <v>0</v>
      </c>
    </row>
    <row r="404" spans="1:81">
      <c r="A404" s="80" t="s">
        <v>2112</v>
      </c>
      <c r="B404" s="80">
        <v>220</v>
      </c>
      <c r="C404" s="80">
        <v>16</v>
      </c>
      <c r="D404" s="80">
        <v>13</v>
      </c>
      <c r="E404" s="80">
        <v>2019</v>
      </c>
      <c r="F404" s="80" t="s">
        <v>73</v>
      </c>
      <c r="G404" s="80" t="s">
        <v>2096</v>
      </c>
      <c r="H404" s="80" t="s">
        <v>2097</v>
      </c>
      <c r="I404" s="177"/>
      <c r="J404" s="81">
        <v>441.93946261730741</v>
      </c>
      <c r="K404" s="81">
        <v>1.4152504510966433</v>
      </c>
      <c r="L404" s="81">
        <v>22.181847032219839</v>
      </c>
      <c r="M404" s="81">
        <v>30.055696685559258</v>
      </c>
      <c r="N404" s="81">
        <v>24.033158182675663</v>
      </c>
      <c r="O404" s="81">
        <v>18.49797520530435</v>
      </c>
      <c r="P404" s="81">
        <v>30.089929053281409</v>
      </c>
      <c r="Q404" s="81">
        <v>1.143217042072586</v>
      </c>
      <c r="R404" s="81">
        <v>0</v>
      </c>
      <c r="S404" s="81">
        <v>2.0195322873072823</v>
      </c>
      <c r="T404" s="82"/>
      <c r="U404" s="81">
        <v>14454415</v>
      </c>
      <c r="V404" s="81">
        <v>752</v>
      </c>
      <c r="W404" s="81">
        <v>915</v>
      </c>
      <c r="X404" s="81">
        <v>6351</v>
      </c>
      <c r="Y404" s="81">
        <v>8574</v>
      </c>
      <c r="Z404" s="81">
        <v>11581</v>
      </c>
      <c r="AA404" s="81">
        <v>6248</v>
      </c>
      <c r="AB404" s="81">
        <v>18526</v>
      </c>
      <c r="AC404" s="81">
        <v>0</v>
      </c>
      <c r="AD404" s="81">
        <v>2.0195322873072818</v>
      </c>
      <c r="AE404" s="82"/>
      <c r="AF404" s="81">
        <v>142485067.370561</v>
      </c>
      <c r="AG404" s="81">
        <v>1021212.693314872</v>
      </c>
      <c r="AH404" s="81">
        <v>6331030.9475836428</v>
      </c>
      <c r="AI404" s="81">
        <v>39533335.425207473</v>
      </c>
      <c r="AJ404" s="81">
        <v>34579738.320614651</v>
      </c>
      <c r="AK404" s="81">
        <v>0</v>
      </c>
      <c r="AL404" s="81">
        <v>0</v>
      </c>
      <c r="AM404" s="81">
        <v>2523101.7363466686</v>
      </c>
      <c r="AN404" s="81">
        <v>0</v>
      </c>
      <c r="AO404" s="81">
        <v>0</v>
      </c>
      <c r="AP404" s="82"/>
      <c r="AQ404" s="81">
        <v>402</v>
      </c>
      <c r="AR404" s="81">
        <v>585</v>
      </c>
      <c r="AS404" s="81">
        <v>0</v>
      </c>
      <c r="AT404" s="81">
        <v>4</v>
      </c>
      <c r="AU404" s="81">
        <v>0</v>
      </c>
      <c r="AV404" s="81">
        <v>0</v>
      </c>
      <c r="AW404" s="81" t="s">
        <v>564</v>
      </c>
      <c r="AX404" s="82"/>
      <c r="AY404" s="81">
        <v>2311.2000000000012</v>
      </c>
      <c r="AZ404" s="81">
        <v>44301.400000000023</v>
      </c>
      <c r="BA404" s="81">
        <v>0</v>
      </c>
      <c r="BB404" s="81">
        <v>1084</v>
      </c>
      <c r="BC404" s="81">
        <v>0</v>
      </c>
      <c r="BD404" s="81">
        <v>0</v>
      </c>
      <c r="BE404" s="81" t="s">
        <v>564</v>
      </c>
      <c r="BF404" s="82"/>
      <c r="BG404" s="81">
        <v>0</v>
      </c>
      <c r="BH404" s="81">
        <v>0</v>
      </c>
      <c r="BI404" s="81">
        <v>110.90600000000001</v>
      </c>
      <c r="BJ404" s="81">
        <v>0</v>
      </c>
      <c r="BK404" s="81">
        <v>4.95</v>
      </c>
      <c r="BL404" s="81">
        <v>0</v>
      </c>
      <c r="BM404" s="82"/>
      <c r="BN404" s="81">
        <v>0</v>
      </c>
      <c r="BO404" s="81">
        <v>0</v>
      </c>
      <c r="BP404" s="81">
        <v>10</v>
      </c>
      <c r="BQ404" s="81">
        <v>0</v>
      </c>
      <c r="BR404" s="81">
        <v>1</v>
      </c>
      <c r="BS404" s="81">
        <v>0</v>
      </c>
      <c r="BT404"/>
      <c r="BU404" s="80">
        <v>110.90600000000001</v>
      </c>
      <c r="BV404" s="80">
        <v>4.95</v>
      </c>
      <c r="BW404" s="80">
        <v>0</v>
      </c>
      <c r="BX404" s="80">
        <v>0</v>
      </c>
      <c r="BY404" s="80">
        <v>0</v>
      </c>
      <c r="BZ404" s="80">
        <v>0</v>
      </c>
      <c r="CA404" s="80">
        <v>0</v>
      </c>
      <c r="CB404" s="80">
        <v>0</v>
      </c>
      <c r="CC404" s="80">
        <v>0</v>
      </c>
    </row>
    <row r="405" spans="1:81">
      <c r="A405" s="80" t="s">
        <v>2113</v>
      </c>
      <c r="B405" s="80">
        <v>221</v>
      </c>
      <c r="C405" s="80">
        <v>17</v>
      </c>
      <c r="D405" s="80">
        <v>13</v>
      </c>
      <c r="E405" s="80">
        <v>2020</v>
      </c>
      <c r="F405" s="80" t="s">
        <v>218</v>
      </c>
      <c r="G405" s="80" t="s">
        <v>2096</v>
      </c>
      <c r="H405" s="80" t="s">
        <v>2097</v>
      </c>
      <c r="I405" s="177"/>
      <c r="J405" s="81">
        <v>373.09060398515112</v>
      </c>
      <c r="K405" s="81">
        <v>1.2610034889729482</v>
      </c>
      <c r="L405" s="81">
        <v>25.779651226333964</v>
      </c>
      <c r="M405" s="81">
        <v>23.835837026005134</v>
      </c>
      <c r="N405" s="81">
        <v>24.985075178297695</v>
      </c>
      <c r="O405" s="81">
        <v>16.222237544053332</v>
      </c>
      <c r="P405" s="81">
        <v>28.763050730874333</v>
      </c>
      <c r="Q405" s="81">
        <v>1.0757240926763012</v>
      </c>
      <c r="R405" s="81">
        <v>0</v>
      </c>
      <c r="S405" s="81">
        <v>1.9758104016778739</v>
      </c>
      <c r="T405" s="82"/>
      <c r="U405" s="81">
        <v>12858888</v>
      </c>
      <c r="V405" s="81">
        <v>658</v>
      </c>
      <c r="W405" s="81">
        <v>1050</v>
      </c>
      <c r="X405" s="81">
        <v>5613</v>
      </c>
      <c r="Y405" s="81">
        <v>8559</v>
      </c>
      <c r="Z405" s="81">
        <v>11592</v>
      </c>
      <c r="AA405" s="81">
        <v>6489</v>
      </c>
      <c r="AB405" s="81">
        <v>18244</v>
      </c>
      <c r="AC405" s="81">
        <v>0</v>
      </c>
      <c r="AD405" s="81">
        <v>1.9758104016778739</v>
      </c>
      <c r="AE405" s="82"/>
      <c r="AF405" s="81">
        <v>134720680.83886081</v>
      </c>
      <c r="AG405" s="81">
        <v>870483.63403369125</v>
      </c>
      <c r="AH405" s="81">
        <v>9041854.7093902379</v>
      </c>
      <c r="AI405" s="81">
        <v>32961837.468739055</v>
      </c>
      <c r="AJ405" s="81">
        <v>38128331.901189275</v>
      </c>
      <c r="AK405" s="81"/>
      <c r="AL405" s="81"/>
      <c r="AM405" s="81">
        <v>2381044.6950676204</v>
      </c>
      <c r="AN405" s="81"/>
      <c r="AO405" s="81"/>
      <c r="AP405" s="82"/>
      <c r="AQ405" s="81">
        <v>438</v>
      </c>
      <c r="AR405" s="81">
        <v>610</v>
      </c>
      <c r="AS405" s="81">
        <v>0</v>
      </c>
      <c r="AT405" s="81">
        <v>4</v>
      </c>
      <c r="AU405" s="81">
        <v>0</v>
      </c>
      <c r="AV405" s="81">
        <v>0</v>
      </c>
      <c r="AW405" s="81">
        <v>0</v>
      </c>
      <c r="AX405" s="82"/>
      <c r="AY405" s="81">
        <v>2493.0000000000018</v>
      </c>
      <c r="AZ405" s="81">
        <v>78925.899999999951</v>
      </c>
      <c r="BA405" s="81">
        <v>0</v>
      </c>
      <c r="BB405" s="81">
        <v>1084</v>
      </c>
      <c r="BC405" s="81">
        <v>0</v>
      </c>
      <c r="BD405" s="81">
        <v>0</v>
      </c>
      <c r="BE405" s="81">
        <v>0</v>
      </c>
      <c r="BF405" s="82"/>
      <c r="BG405" s="81">
        <v>0</v>
      </c>
      <c r="BH405" s="81">
        <v>0</v>
      </c>
      <c r="BI405" s="81">
        <v>91.281000000000006</v>
      </c>
      <c r="BJ405" s="81">
        <v>0</v>
      </c>
      <c r="BK405" s="81">
        <v>4.9370000000000003</v>
      </c>
      <c r="BL405" s="81">
        <v>0</v>
      </c>
      <c r="BM405" s="82"/>
      <c r="BN405" s="81">
        <v>0</v>
      </c>
      <c r="BO405" s="81">
        <v>0</v>
      </c>
      <c r="BP405" s="81">
        <v>10</v>
      </c>
      <c r="BQ405" s="81">
        <v>0</v>
      </c>
      <c r="BR405" s="81">
        <v>1</v>
      </c>
      <c r="BS405" s="81">
        <v>0</v>
      </c>
      <c r="BT405"/>
      <c r="BU405" s="80">
        <v>91.281000000000006</v>
      </c>
      <c r="BV405" s="80">
        <v>4.9370000000000003</v>
      </c>
      <c r="BW405" s="80">
        <v>0</v>
      </c>
      <c r="BX405" s="80">
        <v>0</v>
      </c>
      <c r="BY405" s="80">
        <v>0</v>
      </c>
      <c r="BZ405" s="80">
        <v>0</v>
      </c>
      <c r="CA405" s="80">
        <v>0</v>
      </c>
      <c r="CB405" s="80">
        <v>0</v>
      </c>
      <c r="CC405" s="80">
        <v>0</v>
      </c>
    </row>
    <row r="406" spans="1:81">
      <c r="A406" s="80" t="s">
        <v>2114</v>
      </c>
      <c r="B406" s="80">
        <v>221</v>
      </c>
      <c r="C406" s="80">
        <v>18</v>
      </c>
      <c r="D406" s="80">
        <v>13</v>
      </c>
      <c r="E406" s="80">
        <v>2021</v>
      </c>
      <c r="F406" s="80" t="s">
        <v>75</v>
      </c>
      <c r="G406" s="174" t="s">
        <v>2096</v>
      </c>
      <c r="H406" s="80" t="s">
        <v>2097</v>
      </c>
      <c r="I406" s="177"/>
      <c r="J406" s="81">
        <v>391.59641637482207</v>
      </c>
      <c r="K406" s="81">
        <v>1.3829917083502077</v>
      </c>
      <c r="L406" s="81">
        <v>25.58412434249944</v>
      </c>
      <c r="M406" s="81">
        <v>25.526040618423547</v>
      </c>
      <c r="N406" s="81">
        <v>22.922149762610982</v>
      </c>
      <c r="O406" s="81">
        <v>15.62544533953219</v>
      </c>
      <c r="P406" s="81">
        <v>29.494399215544412</v>
      </c>
      <c r="Q406" s="81">
        <v>1.0619608168083179</v>
      </c>
      <c r="R406" s="81">
        <v>0</v>
      </c>
      <c r="S406" s="81">
        <v>1.758164994071012</v>
      </c>
      <c r="T406" s="82"/>
      <c r="U406" s="81">
        <v>14336923</v>
      </c>
      <c r="V406" s="81">
        <v>658</v>
      </c>
      <c r="W406" s="81">
        <v>1050</v>
      </c>
      <c r="X406" s="81">
        <v>5613</v>
      </c>
      <c r="Y406" s="81">
        <v>8358</v>
      </c>
      <c r="Z406" s="81">
        <v>11497</v>
      </c>
      <c r="AA406" s="81">
        <v>6489</v>
      </c>
      <c r="AB406" s="81">
        <v>17797</v>
      </c>
      <c r="AC406" s="81">
        <v>0</v>
      </c>
      <c r="AD406" s="81">
        <v>1.758164994071012</v>
      </c>
      <c r="AE406" s="82"/>
      <c r="AF406" s="81">
        <v>139910591.91491508</v>
      </c>
      <c r="AG406" s="81">
        <v>984943.80554431595</v>
      </c>
      <c r="AH406" s="81">
        <v>9197364.8706327844</v>
      </c>
      <c r="AI406" s="81">
        <v>36392671.465694748</v>
      </c>
      <c r="AJ406" s="81">
        <v>34210925.627384961</v>
      </c>
      <c r="AK406" s="81">
        <v>0</v>
      </c>
      <c r="AL406" s="81">
        <v>0</v>
      </c>
      <c r="AM406" s="81">
        <v>2336103.4113154686</v>
      </c>
      <c r="AN406" s="81">
        <v>0</v>
      </c>
      <c r="AO406" s="81">
        <v>0</v>
      </c>
      <c r="AP406" s="82"/>
      <c r="AQ406" s="81">
        <v>482</v>
      </c>
      <c r="AR406" s="81">
        <v>621</v>
      </c>
      <c r="AS406" s="81">
        <v>0</v>
      </c>
      <c r="AT406" s="81">
        <v>4</v>
      </c>
      <c r="AU406" s="81">
        <v>0</v>
      </c>
      <c r="AV406" s="81">
        <v>0</v>
      </c>
      <c r="AW406" s="81"/>
      <c r="AX406" s="82"/>
      <c r="AY406" s="81">
        <v>2727.400000000001</v>
      </c>
      <c r="AZ406" s="81">
        <v>82065.899999999951</v>
      </c>
      <c r="BA406" s="81">
        <v>0</v>
      </c>
      <c r="BB406" s="81">
        <v>1084</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2115</v>
      </c>
      <c r="B407" s="80">
        <v>221</v>
      </c>
      <c r="C407" s="80">
        <v>19</v>
      </c>
      <c r="D407" s="80">
        <v>13</v>
      </c>
      <c r="E407" s="80">
        <v>2022</v>
      </c>
      <c r="F407" s="80" t="s">
        <v>568</v>
      </c>
      <c r="G407" s="174" t="s">
        <v>2096</v>
      </c>
      <c r="H407" s="80" t="s">
        <v>2097</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514</v>
      </c>
      <c r="AR407" s="81">
        <v>635</v>
      </c>
      <c r="AS407" s="81">
        <v>0</v>
      </c>
      <c r="AT407" s="81">
        <v>4</v>
      </c>
      <c r="AU407" s="81">
        <v>0</v>
      </c>
      <c r="AV407" s="81">
        <v>0</v>
      </c>
      <c r="AW407" s="81"/>
      <c r="AX407" s="82"/>
      <c r="AY407" s="81">
        <v>2897.7000000000016</v>
      </c>
      <c r="AZ407" s="81">
        <v>83198.399999999936</v>
      </c>
      <c r="BA407" s="81">
        <v>0</v>
      </c>
      <c r="BB407" s="81">
        <v>1084</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2116</v>
      </c>
      <c r="B408" s="80">
        <v>358</v>
      </c>
      <c r="C408" s="80">
        <v>1</v>
      </c>
      <c r="D408" s="80">
        <v>22</v>
      </c>
      <c r="E408" s="80">
        <v>1990</v>
      </c>
      <c r="F408" s="80" t="s">
        <v>562</v>
      </c>
      <c r="G408" s="80" t="s">
        <v>2117</v>
      </c>
      <c r="H408" s="80" t="s">
        <v>1662</v>
      </c>
      <c r="I408" s="177"/>
      <c r="J408" s="81">
        <v>77.52860337829965</v>
      </c>
      <c r="K408" s="81">
        <v>2.4549769374350356</v>
      </c>
      <c r="L408" s="81">
        <v>0.10142952443078457</v>
      </c>
      <c r="M408" s="81">
        <v>9.5439609496323143</v>
      </c>
      <c r="N408" s="81">
        <v>16.958786943347537</v>
      </c>
      <c r="O408" s="81">
        <v>16.96766735831951</v>
      </c>
      <c r="P408" s="81">
        <v>23.598592302297732</v>
      </c>
      <c r="Q408" s="81">
        <v>1.2983627019278474</v>
      </c>
      <c r="R408" s="81">
        <v>0</v>
      </c>
      <c r="S408" s="81">
        <v>1.4798426234267905</v>
      </c>
      <c r="T408" s="82"/>
      <c r="U408" s="81">
        <v>9229168</v>
      </c>
      <c r="V408" s="81">
        <v>876</v>
      </c>
      <c r="W408" s="81">
        <v>1</v>
      </c>
      <c r="X408" s="81">
        <v>3326</v>
      </c>
      <c r="Y408" s="81">
        <v>5397</v>
      </c>
      <c r="Z408" s="81">
        <v>6979</v>
      </c>
      <c r="AA408" s="81">
        <v>5730</v>
      </c>
      <c r="AB408" s="81">
        <v>21081</v>
      </c>
      <c r="AC408" s="81">
        <v>0</v>
      </c>
      <c r="AD408" s="81">
        <v>1.4798426234267905</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2118</v>
      </c>
      <c r="B409" s="80">
        <v>359</v>
      </c>
      <c r="C409" s="80">
        <v>2</v>
      </c>
      <c r="D409" s="80">
        <v>22</v>
      </c>
      <c r="E409" s="80">
        <v>2005</v>
      </c>
      <c r="F409" s="80" t="s">
        <v>565</v>
      </c>
      <c r="G409" s="80" t="s">
        <v>2117</v>
      </c>
      <c r="H409" s="80" t="s">
        <v>1662</v>
      </c>
      <c r="I409" s="177"/>
      <c r="J409" s="81">
        <v>89.845569759990681</v>
      </c>
      <c r="K409" s="81">
        <v>1.7661086345045656</v>
      </c>
      <c r="L409" s="81">
        <v>1.4893740263456698</v>
      </c>
      <c r="M409" s="81">
        <v>15.345363278389607</v>
      </c>
      <c r="N409" s="81">
        <v>20.992544173789042</v>
      </c>
      <c r="O409" s="81">
        <v>24.953460202947287</v>
      </c>
      <c r="P409" s="81">
        <v>21.945087549061341</v>
      </c>
      <c r="Q409" s="81">
        <v>1.2219519268154417</v>
      </c>
      <c r="R409" s="81">
        <v>0</v>
      </c>
      <c r="S409" s="81">
        <v>0.46009531400000003</v>
      </c>
      <c r="T409" s="82"/>
      <c r="U409" s="81">
        <v>12026995</v>
      </c>
      <c r="V409" s="81">
        <v>756</v>
      </c>
      <c r="W409" s="81">
        <v>13</v>
      </c>
      <c r="X409" s="81">
        <v>2866</v>
      </c>
      <c r="Y409" s="81">
        <v>5988</v>
      </c>
      <c r="Z409" s="81">
        <v>11877</v>
      </c>
      <c r="AA409" s="81">
        <v>4364</v>
      </c>
      <c r="AB409" s="81">
        <v>20741</v>
      </c>
      <c r="AC409" s="81">
        <v>0</v>
      </c>
      <c r="AD409" s="81">
        <v>0.46009531400000003</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2119</v>
      </c>
      <c r="B410" s="80">
        <v>360</v>
      </c>
      <c r="C410" s="80">
        <v>3</v>
      </c>
      <c r="D410" s="80">
        <v>22</v>
      </c>
      <c r="E410" s="80">
        <v>2006</v>
      </c>
      <c r="F410" s="80" t="s">
        <v>566</v>
      </c>
      <c r="G410" s="80" t="s">
        <v>2117</v>
      </c>
      <c r="H410" s="80" t="s">
        <v>1662</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2120</v>
      </c>
      <c r="B411" s="80">
        <v>361</v>
      </c>
      <c r="C411" s="80">
        <v>4</v>
      </c>
      <c r="D411" s="80">
        <v>22</v>
      </c>
      <c r="E411" s="80">
        <v>2007</v>
      </c>
      <c r="F411" s="80" t="s">
        <v>567</v>
      </c>
      <c r="G411" s="80" t="s">
        <v>2117</v>
      </c>
      <c r="H411" s="80" t="s">
        <v>1662</v>
      </c>
      <c r="I411" s="177"/>
      <c r="J411" s="81">
        <v>65.421196178213535</v>
      </c>
      <c r="K411" s="81">
        <v>1.6391416762022952</v>
      </c>
      <c r="L411" s="81">
        <v>4.0952882356950857</v>
      </c>
      <c r="M411" s="81">
        <v>15.421322860312285</v>
      </c>
      <c r="N411" s="81">
        <v>21.902307932002937</v>
      </c>
      <c r="O411" s="81">
        <v>24.446671739754052</v>
      </c>
      <c r="P411" s="81">
        <v>21.911997551973982</v>
      </c>
      <c r="Q411" s="81">
        <v>1.2705270482898685</v>
      </c>
      <c r="R411" s="81">
        <v>0</v>
      </c>
      <c r="S411" s="81">
        <v>0.59495958956351747</v>
      </c>
      <c r="T411" s="82"/>
      <c r="U411" s="81">
        <v>10314766</v>
      </c>
      <c r="V411" s="81">
        <v>692</v>
      </c>
      <c r="W411" s="81">
        <v>40</v>
      </c>
      <c r="X411" s="81">
        <v>3461</v>
      </c>
      <c r="Y411" s="81">
        <v>6083</v>
      </c>
      <c r="Z411" s="81">
        <v>12096</v>
      </c>
      <c r="AA411" s="81">
        <v>4291</v>
      </c>
      <c r="AB411" s="81">
        <v>20425</v>
      </c>
      <c r="AC411" s="81">
        <v>0</v>
      </c>
      <c r="AD411" s="81">
        <v>0.59495958956351747</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2121</v>
      </c>
      <c r="B412" s="80">
        <v>362</v>
      </c>
      <c r="C412" s="80">
        <v>5</v>
      </c>
      <c r="D412" s="80">
        <v>22</v>
      </c>
      <c r="E412" s="80">
        <v>2008</v>
      </c>
      <c r="F412" s="80" t="s">
        <v>84</v>
      </c>
      <c r="G412" s="80" t="s">
        <v>2117</v>
      </c>
      <c r="H412" s="80" t="s">
        <v>1662</v>
      </c>
      <c r="I412" s="177"/>
      <c r="J412" s="81">
        <v>70.143531912283152</v>
      </c>
      <c r="K412" s="81">
        <v>1.2198775487894886</v>
      </c>
      <c r="L412" s="81">
        <v>3.3406126348947733</v>
      </c>
      <c r="M412" s="81">
        <v>16.910867477150092</v>
      </c>
      <c r="N412" s="81">
        <v>22.612257802714932</v>
      </c>
      <c r="O412" s="81">
        <v>23.697784264679036</v>
      </c>
      <c r="P412" s="81">
        <v>21.361655362324761</v>
      </c>
      <c r="Q412" s="81">
        <v>1.2373800864074951</v>
      </c>
      <c r="R412" s="81">
        <v>0</v>
      </c>
      <c r="S412" s="81">
        <v>1.8817839008967112</v>
      </c>
      <c r="T412" s="82"/>
      <c r="U412" s="81">
        <v>11461748</v>
      </c>
      <c r="V412" s="81">
        <v>692</v>
      </c>
      <c r="W412" s="81">
        <v>40</v>
      </c>
      <c r="X412" s="81">
        <v>3461</v>
      </c>
      <c r="Y412" s="81">
        <v>6083</v>
      </c>
      <c r="Z412" s="81">
        <v>12137</v>
      </c>
      <c r="AA412" s="81">
        <v>4188</v>
      </c>
      <c r="AB412" s="81">
        <v>20219</v>
      </c>
      <c r="AC412" s="81">
        <v>0</v>
      </c>
      <c r="AD412" s="81">
        <v>1.8817839008967112</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2122</v>
      </c>
      <c r="B413" s="80">
        <v>363</v>
      </c>
      <c r="C413" s="80">
        <v>6</v>
      </c>
      <c r="D413" s="80">
        <v>22</v>
      </c>
      <c r="E413" s="80">
        <v>2009</v>
      </c>
      <c r="F413" s="80" t="s">
        <v>85</v>
      </c>
      <c r="G413" s="80" t="s">
        <v>2117</v>
      </c>
      <c r="H413" s="80" t="s">
        <v>1662</v>
      </c>
      <c r="I413" s="177"/>
      <c r="J413" s="81">
        <v>74.151733987086047</v>
      </c>
      <c r="K413" s="81">
        <v>1.2013247206393345</v>
      </c>
      <c r="L413" s="81">
        <v>4.4676119050222995</v>
      </c>
      <c r="M413" s="81">
        <v>18.389497546246513</v>
      </c>
      <c r="N413" s="81">
        <v>20.272726487792848</v>
      </c>
      <c r="O413" s="81">
        <v>24.238195853953489</v>
      </c>
      <c r="P413" s="81">
        <v>20.470042338921367</v>
      </c>
      <c r="Q413" s="81">
        <v>1.1647983888017317</v>
      </c>
      <c r="R413" s="81">
        <v>0</v>
      </c>
      <c r="S413" s="81">
        <v>1.2961823186889312</v>
      </c>
      <c r="T413" s="82"/>
      <c r="U413" s="81">
        <v>10412219</v>
      </c>
      <c r="V413" s="81">
        <v>724</v>
      </c>
      <c r="W413" s="81">
        <v>72</v>
      </c>
      <c r="X413" s="81">
        <v>4036</v>
      </c>
      <c r="Y413" s="81">
        <v>6114</v>
      </c>
      <c r="Z413" s="81">
        <v>12253</v>
      </c>
      <c r="AA413" s="81">
        <v>4120</v>
      </c>
      <c r="AB413" s="81">
        <v>19980</v>
      </c>
      <c r="AC413" s="81">
        <v>0</v>
      </c>
      <c r="AD413" s="81">
        <v>1.2961823186889312</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41.260000000000005</v>
      </c>
      <c r="BJ413" s="81">
        <v>0</v>
      </c>
      <c r="BK413" s="81">
        <v>0</v>
      </c>
      <c r="BL413" s="81">
        <v>0</v>
      </c>
      <c r="BM413" s="82"/>
      <c r="BN413" s="81">
        <v>0</v>
      </c>
      <c r="BO413" s="81">
        <v>0</v>
      </c>
      <c r="BP413" s="81">
        <v>3</v>
      </c>
      <c r="BQ413" s="81">
        <v>0</v>
      </c>
      <c r="BR413" s="81">
        <v>0</v>
      </c>
      <c r="BS413" s="81">
        <v>0</v>
      </c>
      <c r="BT413"/>
      <c r="BU413" s="80"/>
      <c r="BV413" s="80"/>
      <c r="BW413" s="80"/>
      <c r="BX413" s="80"/>
      <c r="BY413" s="80"/>
      <c r="BZ413" s="80"/>
      <c r="CA413" s="80"/>
      <c r="CB413" s="80"/>
      <c r="CC413" s="80"/>
    </row>
    <row r="414" spans="1:81">
      <c r="A414" s="80" t="s">
        <v>2123</v>
      </c>
      <c r="B414" s="80">
        <v>364</v>
      </c>
      <c r="C414" s="80">
        <v>7</v>
      </c>
      <c r="D414" s="80">
        <v>22</v>
      </c>
      <c r="E414" s="80">
        <v>2010</v>
      </c>
      <c r="F414" s="80" t="s">
        <v>86</v>
      </c>
      <c r="G414" s="80" t="s">
        <v>2117</v>
      </c>
      <c r="H414" s="80" t="s">
        <v>1662</v>
      </c>
      <c r="I414" s="177"/>
      <c r="J414" s="81">
        <v>74.205610173498926</v>
      </c>
      <c r="K414" s="81">
        <v>1.2878270551184448</v>
      </c>
      <c r="L414" s="81">
        <v>4.1767201100901712</v>
      </c>
      <c r="M414" s="81">
        <v>18.468209380129188</v>
      </c>
      <c r="N414" s="81">
        <v>22.337307904861731</v>
      </c>
      <c r="O414" s="81">
        <v>24.232412455710275</v>
      </c>
      <c r="P414" s="81">
        <v>20.586691428333946</v>
      </c>
      <c r="Q414" s="81">
        <v>1.2070300265635985</v>
      </c>
      <c r="R414" s="81">
        <v>0</v>
      </c>
      <c r="S414" s="81">
        <v>0.99581386606299316</v>
      </c>
      <c r="T414" s="82"/>
      <c r="U414" s="81">
        <v>11326220</v>
      </c>
      <c r="V414" s="81">
        <v>724</v>
      </c>
      <c r="W414" s="81">
        <v>72</v>
      </c>
      <c r="X414" s="81">
        <v>4036</v>
      </c>
      <c r="Y414" s="81">
        <v>6163</v>
      </c>
      <c r="Z414" s="81">
        <v>12307</v>
      </c>
      <c r="AA414" s="81">
        <v>4040</v>
      </c>
      <c r="AB414" s="81">
        <v>19839</v>
      </c>
      <c r="AC414" s="81">
        <v>0</v>
      </c>
      <c r="AD414" s="81">
        <v>0.99581386606299316</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42.929000000000002</v>
      </c>
      <c r="BJ414" s="81">
        <v>0</v>
      </c>
      <c r="BK414" s="81">
        <v>0</v>
      </c>
      <c r="BL414" s="81">
        <v>0</v>
      </c>
      <c r="BM414" s="82"/>
      <c r="BN414" s="81">
        <v>0</v>
      </c>
      <c r="BO414" s="81">
        <v>0</v>
      </c>
      <c r="BP414" s="81">
        <v>3</v>
      </c>
      <c r="BQ414" s="81">
        <v>0</v>
      </c>
      <c r="BR414" s="81">
        <v>0</v>
      </c>
      <c r="BS414" s="81">
        <v>0</v>
      </c>
      <c r="BT414"/>
      <c r="BU414" s="80">
        <v>42.929000000000002</v>
      </c>
      <c r="BV414" s="80">
        <v>0</v>
      </c>
      <c r="BW414" s="80">
        <v>0</v>
      </c>
      <c r="BX414" s="80">
        <v>0</v>
      </c>
      <c r="BY414" s="80">
        <v>0</v>
      </c>
      <c r="BZ414" s="80">
        <v>0</v>
      </c>
      <c r="CA414" s="80">
        <v>0</v>
      </c>
      <c r="CB414" s="80">
        <v>0</v>
      </c>
      <c r="CC414" s="80">
        <v>0</v>
      </c>
    </row>
    <row r="415" spans="1:81">
      <c r="A415" s="80" t="s">
        <v>2124</v>
      </c>
      <c r="B415" s="80">
        <v>365</v>
      </c>
      <c r="C415" s="80">
        <v>8</v>
      </c>
      <c r="D415" s="80">
        <v>22</v>
      </c>
      <c r="E415" s="80">
        <v>2011</v>
      </c>
      <c r="F415" s="80" t="s">
        <v>87</v>
      </c>
      <c r="G415" s="80" t="s">
        <v>2117</v>
      </c>
      <c r="H415" s="80" t="s">
        <v>1662</v>
      </c>
      <c r="I415" s="177"/>
      <c r="J415" s="81">
        <v>75.509914445152347</v>
      </c>
      <c r="K415" s="81">
        <v>1.8121334554966853</v>
      </c>
      <c r="L415" s="81">
        <v>4.1886863000002865</v>
      </c>
      <c r="M415" s="81">
        <v>20.969015202858401</v>
      </c>
      <c r="N415" s="81">
        <v>25.160194479114168</v>
      </c>
      <c r="O415" s="81">
        <v>23.721011380764065</v>
      </c>
      <c r="P415" s="81">
        <v>19.675066954304437</v>
      </c>
      <c r="Q415" s="81">
        <v>1.3827935339536166</v>
      </c>
      <c r="R415" s="81">
        <v>0</v>
      </c>
      <c r="S415" s="81">
        <v>1.3570891940578798</v>
      </c>
      <c r="T415" s="82"/>
      <c r="U415" s="81">
        <v>10635546</v>
      </c>
      <c r="V415" s="81">
        <v>724</v>
      </c>
      <c r="W415" s="81">
        <v>72</v>
      </c>
      <c r="X415" s="81">
        <v>4036</v>
      </c>
      <c r="Y415" s="81">
        <v>6228</v>
      </c>
      <c r="Z415" s="81">
        <v>12309</v>
      </c>
      <c r="AA415" s="81">
        <v>3976</v>
      </c>
      <c r="AB415" s="81">
        <v>19704</v>
      </c>
      <c r="AC415" s="81">
        <v>0</v>
      </c>
      <c r="AD415" s="81">
        <v>1.3570891940578798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42.05</v>
      </c>
      <c r="BJ415" s="81">
        <v>0</v>
      </c>
      <c r="BK415" s="81">
        <v>0</v>
      </c>
      <c r="BL415" s="81">
        <v>0</v>
      </c>
      <c r="BM415" s="82"/>
      <c r="BN415" s="81">
        <v>0</v>
      </c>
      <c r="BO415" s="81">
        <v>0</v>
      </c>
      <c r="BP415" s="81">
        <v>3</v>
      </c>
      <c r="BQ415" s="81">
        <v>0</v>
      </c>
      <c r="BR415" s="81">
        <v>0</v>
      </c>
      <c r="BS415" s="81">
        <v>0</v>
      </c>
      <c r="BT415"/>
      <c r="BU415" s="80">
        <v>42.05</v>
      </c>
      <c r="BV415" s="80">
        <v>0</v>
      </c>
      <c r="BW415" s="80">
        <v>0</v>
      </c>
      <c r="BX415" s="80">
        <v>0</v>
      </c>
      <c r="BY415" s="80">
        <v>0</v>
      </c>
      <c r="BZ415" s="80">
        <v>0</v>
      </c>
      <c r="CA415" s="80">
        <v>0</v>
      </c>
      <c r="CB415" s="80">
        <v>0</v>
      </c>
      <c r="CC415" s="80">
        <v>0</v>
      </c>
    </row>
    <row r="416" spans="1:81">
      <c r="A416" s="80" t="s">
        <v>2125</v>
      </c>
      <c r="B416" s="80">
        <v>366</v>
      </c>
      <c r="C416" s="80">
        <v>9</v>
      </c>
      <c r="D416" s="80">
        <v>22</v>
      </c>
      <c r="E416" s="80">
        <v>2012</v>
      </c>
      <c r="F416" s="80" t="s">
        <v>88</v>
      </c>
      <c r="G416" s="80" t="s">
        <v>2117</v>
      </c>
      <c r="H416" s="80" t="s">
        <v>1662</v>
      </c>
      <c r="I416" s="177"/>
      <c r="J416" s="81">
        <v>85.107022508088662</v>
      </c>
      <c r="K416" s="81">
        <v>1.6707375162553788</v>
      </c>
      <c r="L416" s="81">
        <v>4.1787689076942387</v>
      </c>
      <c r="M416" s="81">
        <v>21.556328103927392</v>
      </c>
      <c r="N416" s="81">
        <v>25.74547974053899</v>
      </c>
      <c r="O416" s="81">
        <v>23.744662057895926</v>
      </c>
      <c r="P416" s="81">
        <v>19.597899434650365</v>
      </c>
      <c r="Q416" s="81">
        <v>1.5003134525514719</v>
      </c>
      <c r="R416" s="81">
        <v>0</v>
      </c>
      <c r="S416" s="81">
        <v>1.5370496441485948</v>
      </c>
      <c r="T416" s="82"/>
      <c r="U416" s="81">
        <v>12268427</v>
      </c>
      <c r="V416" s="81">
        <v>724</v>
      </c>
      <c r="W416" s="81">
        <v>72</v>
      </c>
      <c r="X416" s="81">
        <v>4036</v>
      </c>
      <c r="Y416" s="81">
        <v>6399</v>
      </c>
      <c r="Z416" s="81">
        <v>12419</v>
      </c>
      <c r="AA416" s="81">
        <v>3938</v>
      </c>
      <c r="AB416" s="81">
        <v>19677</v>
      </c>
      <c r="AC416" s="81">
        <v>0</v>
      </c>
      <c r="AD416" s="81">
        <v>1.5370496441485948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46.646000000000001</v>
      </c>
      <c r="BJ416" s="81">
        <v>0</v>
      </c>
      <c r="BK416" s="81">
        <v>0</v>
      </c>
      <c r="BL416" s="81">
        <v>0</v>
      </c>
      <c r="BM416" s="82"/>
      <c r="BN416" s="81">
        <v>0</v>
      </c>
      <c r="BO416" s="81">
        <v>0</v>
      </c>
      <c r="BP416" s="81">
        <v>3</v>
      </c>
      <c r="BQ416" s="81">
        <v>0</v>
      </c>
      <c r="BR416" s="81">
        <v>0</v>
      </c>
      <c r="BS416" s="81">
        <v>0</v>
      </c>
      <c r="BT416"/>
      <c r="BU416" s="80">
        <v>46.646000000000001</v>
      </c>
      <c r="BV416" s="80">
        <v>0</v>
      </c>
      <c r="BW416" s="80">
        <v>0</v>
      </c>
      <c r="BX416" s="80">
        <v>0</v>
      </c>
      <c r="BY416" s="80">
        <v>0</v>
      </c>
      <c r="BZ416" s="80">
        <v>0</v>
      </c>
      <c r="CA416" s="80">
        <v>0</v>
      </c>
      <c r="CB416" s="80">
        <v>0</v>
      </c>
      <c r="CC416" s="80">
        <v>0</v>
      </c>
    </row>
    <row r="417" spans="1:81">
      <c r="A417" s="80" t="s">
        <v>2126</v>
      </c>
      <c r="B417" s="80">
        <v>367</v>
      </c>
      <c r="C417" s="80">
        <v>10</v>
      </c>
      <c r="D417" s="80">
        <v>22</v>
      </c>
      <c r="E417" s="80">
        <v>2013</v>
      </c>
      <c r="F417" s="80" t="s">
        <v>89</v>
      </c>
      <c r="G417" s="80" t="s">
        <v>2117</v>
      </c>
      <c r="H417" s="80" t="s">
        <v>1662</v>
      </c>
      <c r="I417" s="177"/>
      <c r="J417" s="81">
        <v>86.680768084629676</v>
      </c>
      <c r="K417" s="81">
        <v>1.443736254646117</v>
      </c>
      <c r="L417" s="81">
        <v>4.1168728026608274</v>
      </c>
      <c r="M417" s="81">
        <v>20.713498032069072</v>
      </c>
      <c r="N417" s="81">
        <v>24.732801707132388</v>
      </c>
      <c r="O417" s="81">
        <v>22.921993274022171</v>
      </c>
      <c r="P417" s="81">
        <v>19.531872028496647</v>
      </c>
      <c r="Q417" s="81">
        <v>1.5096839042513202</v>
      </c>
      <c r="R417" s="81">
        <v>0</v>
      </c>
      <c r="S417" s="81">
        <v>1.1177629946290952</v>
      </c>
      <c r="T417" s="82"/>
      <c r="U417" s="81">
        <v>12798476</v>
      </c>
      <c r="V417" s="81">
        <v>724</v>
      </c>
      <c r="W417" s="81">
        <v>72</v>
      </c>
      <c r="X417" s="81">
        <v>4036</v>
      </c>
      <c r="Y417" s="81">
        <v>6388</v>
      </c>
      <c r="Z417" s="81">
        <v>12524</v>
      </c>
      <c r="AA417" s="81">
        <v>3910</v>
      </c>
      <c r="AB417" s="81">
        <v>19516</v>
      </c>
      <c r="AC417" s="81">
        <v>0</v>
      </c>
      <c r="AD417" s="81">
        <v>1.1177629946290952</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45.853000000000002</v>
      </c>
      <c r="BJ417" s="81">
        <v>0</v>
      </c>
      <c r="BK417" s="81">
        <v>0</v>
      </c>
      <c r="BL417" s="81">
        <v>0</v>
      </c>
      <c r="BM417" s="82"/>
      <c r="BN417" s="81">
        <v>0</v>
      </c>
      <c r="BO417" s="81">
        <v>0</v>
      </c>
      <c r="BP417" s="81">
        <v>3</v>
      </c>
      <c r="BQ417" s="81">
        <v>0</v>
      </c>
      <c r="BR417" s="81">
        <v>0</v>
      </c>
      <c r="BS417" s="81">
        <v>0</v>
      </c>
      <c r="BT417"/>
      <c r="BU417" s="80">
        <v>45.853000000000002</v>
      </c>
      <c r="BV417" s="80">
        <v>0</v>
      </c>
      <c r="BW417" s="80">
        <v>0</v>
      </c>
      <c r="BX417" s="80">
        <v>0</v>
      </c>
      <c r="BY417" s="80">
        <v>0</v>
      </c>
      <c r="BZ417" s="80">
        <v>0</v>
      </c>
      <c r="CA417" s="80">
        <v>0</v>
      </c>
      <c r="CB417" s="80">
        <v>0</v>
      </c>
      <c r="CC417" s="80">
        <v>0</v>
      </c>
    </row>
    <row r="418" spans="1:81">
      <c r="A418" s="80" t="s">
        <v>2127</v>
      </c>
      <c r="B418" s="80">
        <v>368</v>
      </c>
      <c r="C418" s="80">
        <v>11</v>
      </c>
      <c r="D418" s="80">
        <v>22</v>
      </c>
      <c r="E418" s="80">
        <v>2014</v>
      </c>
      <c r="F418" s="80" t="s">
        <v>90</v>
      </c>
      <c r="G418" s="80" t="s">
        <v>2117</v>
      </c>
      <c r="H418" s="80" t="s">
        <v>1662</v>
      </c>
      <c r="I418" s="177"/>
      <c r="J418" s="81">
        <v>81.423318104810832</v>
      </c>
      <c r="K418" s="81">
        <v>1.3759072364624099</v>
      </c>
      <c r="L418" s="81">
        <v>2.4978077594023609</v>
      </c>
      <c r="M418" s="81">
        <v>20.433337078720086</v>
      </c>
      <c r="N418" s="81">
        <v>22.852661334713588</v>
      </c>
      <c r="O418" s="81">
        <v>21.751744665249081</v>
      </c>
      <c r="P418" s="81">
        <v>19.427583807538166</v>
      </c>
      <c r="Q418" s="81">
        <v>1.4342975541928102</v>
      </c>
      <c r="R418" s="81">
        <v>0</v>
      </c>
      <c r="S418" s="81">
        <v>1.1350482304725431</v>
      </c>
      <c r="T418" s="82"/>
      <c r="U418" s="81">
        <v>12679961</v>
      </c>
      <c r="V418" s="81">
        <v>595</v>
      </c>
      <c r="W418" s="81">
        <v>48</v>
      </c>
      <c r="X418" s="81">
        <v>4240</v>
      </c>
      <c r="Y418" s="81">
        <v>6405</v>
      </c>
      <c r="Z418" s="81">
        <v>12517</v>
      </c>
      <c r="AA418" s="81">
        <v>3869</v>
      </c>
      <c r="AB418" s="81">
        <v>19325</v>
      </c>
      <c r="AC418" s="81">
        <v>0</v>
      </c>
      <c r="AD418" s="81">
        <v>1.1350482304725431</v>
      </c>
      <c r="AE418" s="82"/>
      <c r="AF418" s="81">
        <v>92730245.630713493</v>
      </c>
      <c r="AG418" s="81">
        <v>1175244.3000490726</v>
      </c>
      <c r="AH418" s="81">
        <v>303240.67538648727</v>
      </c>
      <c r="AI418" s="81">
        <v>26632772.954711806</v>
      </c>
      <c r="AJ418" s="81">
        <v>34854201.11260803</v>
      </c>
      <c r="AK418" s="81">
        <v>0</v>
      </c>
      <c r="AL418" s="81">
        <v>0</v>
      </c>
      <c r="AM418" s="81">
        <v>2653033.7223707521</v>
      </c>
      <c r="AN418" s="81">
        <v>0</v>
      </c>
      <c r="AO418" s="81">
        <v>0</v>
      </c>
      <c r="AP418" s="82"/>
      <c r="AQ418" s="81">
        <v>191</v>
      </c>
      <c r="AR418" s="81">
        <v>97</v>
      </c>
      <c r="AS418" s="81">
        <v>0</v>
      </c>
      <c r="AT418" s="81">
        <v>0</v>
      </c>
      <c r="AU418" s="81">
        <v>0</v>
      </c>
      <c r="AV418" s="81">
        <v>0</v>
      </c>
      <c r="AW418" s="81" t="s">
        <v>564</v>
      </c>
      <c r="AX418" s="82"/>
      <c r="AY418" s="81">
        <v>900.90000000000009</v>
      </c>
      <c r="AZ418" s="81">
        <v>4639.3999999999996</v>
      </c>
      <c r="BA418" s="81">
        <v>0</v>
      </c>
      <c r="BB418" s="81">
        <v>0</v>
      </c>
      <c r="BC418" s="81">
        <v>0</v>
      </c>
      <c r="BD418" s="81">
        <v>0</v>
      </c>
      <c r="BE418" s="81" t="s">
        <v>564</v>
      </c>
      <c r="BF418" s="82"/>
      <c r="BG418" s="81">
        <v>0</v>
      </c>
      <c r="BH418" s="81">
        <v>0</v>
      </c>
      <c r="BI418" s="81">
        <v>49.447000000000003</v>
      </c>
      <c r="BJ418" s="81">
        <v>0</v>
      </c>
      <c r="BK418" s="81">
        <v>0</v>
      </c>
      <c r="BL418" s="81">
        <v>0</v>
      </c>
      <c r="BM418" s="82"/>
      <c r="BN418" s="81">
        <v>0</v>
      </c>
      <c r="BO418" s="81">
        <v>0</v>
      </c>
      <c r="BP418" s="81">
        <v>4</v>
      </c>
      <c r="BQ418" s="81">
        <v>0</v>
      </c>
      <c r="BR418" s="81">
        <v>0</v>
      </c>
      <c r="BS418" s="81">
        <v>0</v>
      </c>
      <c r="BT418"/>
      <c r="BU418" s="80">
        <v>49.447000000000003</v>
      </c>
      <c r="BV418" s="80">
        <v>0</v>
      </c>
      <c r="BW418" s="80">
        <v>0</v>
      </c>
      <c r="BX418" s="80">
        <v>0</v>
      </c>
      <c r="BY418" s="80">
        <v>0</v>
      </c>
      <c r="BZ418" s="80">
        <v>0</v>
      </c>
      <c r="CA418" s="80">
        <v>0</v>
      </c>
      <c r="CB418" s="80">
        <v>0</v>
      </c>
      <c r="CC418" s="80">
        <v>0</v>
      </c>
    </row>
    <row r="419" spans="1:81">
      <c r="A419" s="80" t="s">
        <v>2128</v>
      </c>
      <c r="B419" s="80">
        <v>369</v>
      </c>
      <c r="C419" s="80">
        <v>12</v>
      </c>
      <c r="D419" s="80">
        <v>22</v>
      </c>
      <c r="E419" s="80">
        <v>2015</v>
      </c>
      <c r="F419" s="80" t="s">
        <v>91</v>
      </c>
      <c r="G419" s="80" t="s">
        <v>2117</v>
      </c>
      <c r="H419" s="80" t="s">
        <v>1662</v>
      </c>
      <c r="I419" s="177"/>
      <c r="J419" s="81">
        <v>81.405048627005939</v>
      </c>
      <c r="K419" s="81">
        <v>1.2738761577992899</v>
      </c>
      <c r="L419" s="81">
        <v>2.6836295132450489</v>
      </c>
      <c r="M419" s="81">
        <v>18.449699252593163</v>
      </c>
      <c r="N419" s="81">
        <v>21.779358033882406</v>
      </c>
      <c r="O419" s="81">
        <v>21.523517410725688</v>
      </c>
      <c r="P419" s="81">
        <v>19.141352003759916</v>
      </c>
      <c r="Q419" s="81">
        <v>1.387031590607025</v>
      </c>
      <c r="R419" s="81">
        <v>0</v>
      </c>
      <c r="S419" s="81">
        <v>0.92642710232569425</v>
      </c>
      <c r="T419" s="82"/>
      <c r="U419" s="81">
        <v>14235430</v>
      </c>
      <c r="V419" s="81">
        <v>595</v>
      </c>
      <c r="W419" s="81">
        <v>48</v>
      </c>
      <c r="X419" s="81">
        <v>4240</v>
      </c>
      <c r="Y419" s="81">
        <v>6437</v>
      </c>
      <c r="Z419" s="81">
        <v>12505</v>
      </c>
      <c r="AA419" s="81">
        <v>3809</v>
      </c>
      <c r="AB419" s="81">
        <v>19090</v>
      </c>
      <c r="AC419" s="81">
        <v>0</v>
      </c>
      <c r="AD419" s="81">
        <v>0.92642710232569425</v>
      </c>
      <c r="AE419" s="82"/>
      <c r="AF419" s="81">
        <v>94524578.03355673</v>
      </c>
      <c r="AG419" s="81">
        <v>1009900.2409640814</v>
      </c>
      <c r="AH419" s="81">
        <v>369049.05600816448</v>
      </c>
      <c r="AI419" s="81">
        <v>26495867.664559372</v>
      </c>
      <c r="AJ419" s="81">
        <v>33895030.100003779</v>
      </c>
      <c r="AK419" s="81">
        <v>0</v>
      </c>
      <c r="AL419" s="81">
        <v>0</v>
      </c>
      <c r="AM419" s="81">
        <v>2616204.4204618493</v>
      </c>
      <c r="AN419" s="81">
        <v>0</v>
      </c>
      <c r="AO419" s="81">
        <v>0</v>
      </c>
      <c r="AP419" s="82"/>
      <c r="AQ419" s="81">
        <v>246</v>
      </c>
      <c r="AR419" s="81">
        <v>137</v>
      </c>
      <c r="AS419" s="81">
        <v>0</v>
      </c>
      <c r="AT419" s="81">
        <v>0</v>
      </c>
      <c r="AU419" s="81">
        <v>0</v>
      </c>
      <c r="AV419" s="81">
        <v>0</v>
      </c>
      <c r="AW419" s="81" t="s">
        <v>564</v>
      </c>
      <c r="AX419" s="82"/>
      <c r="AY419" s="81">
        <v>1182.5</v>
      </c>
      <c r="AZ419" s="81">
        <v>6556.9</v>
      </c>
      <c r="BA419" s="81">
        <v>0</v>
      </c>
      <c r="BB419" s="81">
        <v>0</v>
      </c>
      <c r="BC419" s="81">
        <v>0</v>
      </c>
      <c r="BD419" s="81">
        <v>0</v>
      </c>
      <c r="BE419" s="81" t="s">
        <v>564</v>
      </c>
      <c r="BF419" s="82"/>
      <c r="BG419" s="81">
        <v>0</v>
      </c>
      <c r="BH419" s="81">
        <v>0</v>
      </c>
      <c r="BI419" s="81">
        <v>41.999000000000002</v>
      </c>
      <c r="BJ419" s="81">
        <v>0</v>
      </c>
      <c r="BK419" s="81">
        <v>0</v>
      </c>
      <c r="BL419" s="81">
        <v>0</v>
      </c>
      <c r="BM419" s="82"/>
      <c r="BN419" s="81">
        <v>0</v>
      </c>
      <c r="BO419" s="81">
        <v>0</v>
      </c>
      <c r="BP419" s="81">
        <v>3</v>
      </c>
      <c r="BQ419" s="81">
        <v>0</v>
      </c>
      <c r="BR419" s="81">
        <v>0</v>
      </c>
      <c r="BS419" s="81">
        <v>0</v>
      </c>
      <c r="BT419"/>
      <c r="BU419" s="80">
        <v>41.999000000000002</v>
      </c>
      <c r="BV419" s="80">
        <v>0</v>
      </c>
      <c r="BW419" s="80">
        <v>0</v>
      </c>
      <c r="BX419" s="80">
        <v>0</v>
      </c>
      <c r="BY419" s="80">
        <v>0</v>
      </c>
      <c r="BZ419" s="80">
        <v>0</v>
      </c>
      <c r="CA419" s="80">
        <v>0</v>
      </c>
      <c r="CB419" s="80">
        <v>0</v>
      </c>
      <c r="CC419" s="80">
        <v>0</v>
      </c>
    </row>
    <row r="420" spans="1:81">
      <c r="A420" s="80" t="s">
        <v>2129</v>
      </c>
      <c r="B420" s="80">
        <v>370</v>
      </c>
      <c r="C420" s="80">
        <v>13</v>
      </c>
      <c r="D420" s="80">
        <v>22</v>
      </c>
      <c r="E420" s="80">
        <v>2016</v>
      </c>
      <c r="F420" s="80" t="s">
        <v>92</v>
      </c>
      <c r="G420" s="80" t="s">
        <v>2117</v>
      </c>
      <c r="H420" s="80" t="s">
        <v>1662</v>
      </c>
      <c r="I420" s="177"/>
      <c r="J420" s="81">
        <v>86.681815840111994</v>
      </c>
      <c r="K420" s="81">
        <v>1.2510981922519924</v>
      </c>
      <c r="L420" s="81">
        <v>2.8155316611765855</v>
      </c>
      <c r="M420" s="81">
        <v>17.636065417904341</v>
      </c>
      <c r="N420" s="81">
        <v>21.849762531656982</v>
      </c>
      <c r="O420" s="81">
        <v>21.207738388045897</v>
      </c>
      <c r="P420" s="81">
        <v>18.331957857211091</v>
      </c>
      <c r="Q420" s="81">
        <v>1.3288003399666211</v>
      </c>
      <c r="R420" s="81">
        <v>0</v>
      </c>
      <c r="S420" s="81">
        <v>1.1616672769784753</v>
      </c>
      <c r="T420" s="82"/>
      <c r="U420" s="81">
        <v>15423040</v>
      </c>
      <c r="V420" s="81">
        <v>595</v>
      </c>
      <c r="W420" s="81">
        <v>48</v>
      </c>
      <c r="X420" s="81">
        <v>4240</v>
      </c>
      <c r="Y420" s="81">
        <v>6495</v>
      </c>
      <c r="Z420" s="81">
        <v>12473</v>
      </c>
      <c r="AA420" s="81">
        <v>3773</v>
      </c>
      <c r="AB420" s="81">
        <v>18813</v>
      </c>
      <c r="AC420" s="81">
        <v>0</v>
      </c>
      <c r="AD420" s="81">
        <v>1.161667276978475</v>
      </c>
      <c r="AE420" s="82"/>
      <c r="AF420" s="81">
        <v>101606586.777638</v>
      </c>
      <c r="AG420" s="81">
        <v>947532.52135271288</v>
      </c>
      <c r="AH420" s="81">
        <v>281616.36764723068</v>
      </c>
      <c r="AI420" s="81">
        <v>27323412.32035945</v>
      </c>
      <c r="AJ420" s="81">
        <v>34233601.914934441</v>
      </c>
      <c r="AK420" s="81">
        <v>0</v>
      </c>
      <c r="AL420" s="81">
        <v>0</v>
      </c>
      <c r="AM420" s="81">
        <v>2580245.774061338</v>
      </c>
      <c r="AN420" s="81">
        <v>0</v>
      </c>
      <c r="AO420" s="81">
        <v>0</v>
      </c>
      <c r="AP420" s="82"/>
      <c r="AQ420" s="81">
        <v>290</v>
      </c>
      <c r="AR420" s="81">
        <v>158</v>
      </c>
      <c r="AS420" s="81">
        <v>0</v>
      </c>
      <c r="AT420" s="81">
        <v>0</v>
      </c>
      <c r="AU420" s="81">
        <v>0</v>
      </c>
      <c r="AV420" s="81">
        <v>0</v>
      </c>
      <c r="AW420" s="81" t="s">
        <v>564</v>
      </c>
      <c r="AX420" s="82"/>
      <c r="AY420" s="81">
        <v>1405.7</v>
      </c>
      <c r="AZ420" s="81">
        <v>7213.5</v>
      </c>
      <c r="BA420" s="81">
        <v>0</v>
      </c>
      <c r="BB420" s="81">
        <v>0</v>
      </c>
      <c r="BC420" s="81">
        <v>0</v>
      </c>
      <c r="BD420" s="81">
        <v>0</v>
      </c>
      <c r="BE420" s="81" t="s">
        <v>564</v>
      </c>
      <c r="BF420" s="82"/>
      <c r="BG420" s="81">
        <v>0</v>
      </c>
      <c r="BH420" s="81">
        <v>0</v>
      </c>
      <c r="BI420" s="81">
        <v>45.225000000000001</v>
      </c>
      <c r="BJ420" s="81">
        <v>0</v>
      </c>
      <c r="BK420" s="81">
        <v>0</v>
      </c>
      <c r="BL420" s="81">
        <v>0</v>
      </c>
      <c r="BM420" s="82"/>
      <c r="BN420" s="81">
        <v>0</v>
      </c>
      <c r="BO420" s="81">
        <v>0</v>
      </c>
      <c r="BP420" s="81">
        <v>4</v>
      </c>
      <c r="BQ420" s="81">
        <v>0</v>
      </c>
      <c r="BR420" s="81">
        <v>0</v>
      </c>
      <c r="BS420" s="81">
        <v>0</v>
      </c>
      <c r="BT420"/>
      <c r="BU420" s="80">
        <v>45.225000000000001</v>
      </c>
      <c r="BV420" s="80">
        <v>0</v>
      </c>
      <c r="BW420" s="80">
        <v>0</v>
      </c>
      <c r="BX420" s="80">
        <v>0</v>
      </c>
      <c r="BY420" s="80">
        <v>0</v>
      </c>
      <c r="BZ420" s="80">
        <v>0</v>
      </c>
      <c r="CA420" s="80">
        <v>0</v>
      </c>
      <c r="CB420" s="80">
        <v>0</v>
      </c>
      <c r="CC420" s="80">
        <v>0</v>
      </c>
    </row>
    <row r="421" spans="1:81">
      <c r="A421" s="80" t="s">
        <v>2130</v>
      </c>
      <c r="B421" s="80">
        <v>371</v>
      </c>
      <c r="C421" s="80">
        <v>14</v>
      </c>
      <c r="D421" s="80">
        <v>22</v>
      </c>
      <c r="E421" s="80">
        <v>2017</v>
      </c>
      <c r="F421" s="80" t="s">
        <v>71</v>
      </c>
      <c r="G421" s="80" t="s">
        <v>2117</v>
      </c>
      <c r="H421" s="80" t="s">
        <v>1662</v>
      </c>
      <c r="I421" s="177"/>
      <c r="J421" s="81">
        <v>69.759455674478318</v>
      </c>
      <c r="K421" s="81">
        <v>1.2522676206958525</v>
      </c>
      <c r="L421" s="81">
        <v>2.547688607194186</v>
      </c>
      <c r="M421" s="81">
        <v>16.927229121434621</v>
      </c>
      <c r="N421" s="81">
        <v>20.940455886761544</v>
      </c>
      <c r="O421" s="81">
        <v>20.861678630160629</v>
      </c>
      <c r="P421" s="81">
        <v>17.91649894302433</v>
      </c>
      <c r="Q421" s="81">
        <v>1.266567418000899</v>
      </c>
      <c r="R421" s="81">
        <v>0</v>
      </c>
      <c r="S421" s="81">
        <v>1.3191478910413836</v>
      </c>
      <c r="T421" s="82"/>
      <c r="U421" s="81">
        <v>12681558</v>
      </c>
      <c r="V421" s="81">
        <v>595</v>
      </c>
      <c r="W421" s="81">
        <v>48</v>
      </c>
      <c r="X421" s="81">
        <v>4240</v>
      </c>
      <c r="Y421" s="81">
        <v>6497</v>
      </c>
      <c r="Z421" s="81">
        <v>12473</v>
      </c>
      <c r="AA421" s="81">
        <v>3711</v>
      </c>
      <c r="AB421" s="81">
        <v>18544</v>
      </c>
      <c r="AC421" s="81">
        <v>0</v>
      </c>
      <c r="AD421" s="81">
        <v>1.3191478910413841</v>
      </c>
      <c r="AE421" s="82"/>
      <c r="AF421" s="81">
        <v>85639910.355039105</v>
      </c>
      <c r="AG421" s="81">
        <v>957875.3290971783</v>
      </c>
      <c r="AH421" s="81">
        <v>350443.9143484027</v>
      </c>
      <c r="AI421" s="81">
        <v>27258348.284896381</v>
      </c>
      <c r="AJ421" s="81">
        <v>32746694.25110437</v>
      </c>
      <c r="AK421" s="81">
        <v>0</v>
      </c>
      <c r="AL421" s="81">
        <v>0</v>
      </c>
      <c r="AM421" s="81">
        <v>2547331.4630611571</v>
      </c>
      <c r="AN421" s="81">
        <v>0</v>
      </c>
      <c r="AO421" s="81">
        <v>0</v>
      </c>
      <c r="AP421" s="82"/>
      <c r="AQ421" s="81">
        <v>328</v>
      </c>
      <c r="AR421" s="81">
        <v>174</v>
      </c>
      <c r="AS421" s="81">
        <v>0</v>
      </c>
      <c r="AT421" s="81">
        <v>0</v>
      </c>
      <c r="AU421" s="81">
        <v>0</v>
      </c>
      <c r="AV421" s="81">
        <v>0</v>
      </c>
      <c r="AW421" s="81" t="s">
        <v>564</v>
      </c>
      <c r="AX421" s="82"/>
      <c r="AY421" s="81">
        <v>1590.6</v>
      </c>
      <c r="AZ421" s="81">
        <v>7699.7</v>
      </c>
      <c r="BA421" s="81">
        <v>0</v>
      </c>
      <c r="BB421" s="81">
        <v>0</v>
      </c>
      <c r="BC421" s="81">
        <v>0</v>
      </c>
      <c r="BD421" s="81">
        <v>0</v>
      </c>
      <c r="BE421" s="81" t="s">
        <v>564</v>
      </c>
      <c r="BF421" s="82"/>
      <c r="BG421" s="81">
        <v>0</v>
      </c>
      <c r="BH421" s="81">
        <v>0</v>
      </c>
      <c r="BI421" s="81">
        <v>46.11</v>
      </c>
      <c r="BJ421" s="81">
        <v>0</v>
      </c>
      <c r="BK421" s="81">
        <v>0</v>
      </c>
      <c r="BL421" s="81">
        <v>0</v>
      </c>
      <c r="BM421" s="82"/>
      <c r="BN421" s="81">
        <v>0</v>
      </c>
      <c r="BO421" s="81">
        <v>0</v>
      </c>
      <c r="BP421" s="81">
        <v>4</v>
      </c>
      <c r="BQ421" s="81">
        <v>0</v>
      </c>
      <c r="BR421" s="81">
        <v>0</v>
      </c>
      <c r="BS421" s="81">
        <v>0</v>
      </c>
      <c r="BT421"/>
      <c r="BU421" s="80">
        <v>46.11</v>
      </c>
      <c r="BV421" s="80">
        <v>0</v>
      </c>
      <c r="BW421" s="80">
        <v>0</v>
      </c>
      <c r="BX421" s="80">
        <v>0</v>
      </c>
      <c r="BY421" s="80">
        <v>0</v>
      </c>
      <c r="BZ421" s="80">
        <v>0</v>
      </c>
      <c r="CA421" s="80">
        <v>0</v>
      </c>
      <c r="CB421" s="80">
        <v>0</v>
      </c>
      <c r="CC421" s="80">
        <v>0</v>
      </c>
    </row>
    <row r="422" spans="1:81">
      <c r="A422" s="80" t="s">
        <v>2131</v>
      </c>
      <c r="B422" s="80">
        <v>372</v>
      </c>
      <c r="C422" s="80">
        <v>15</v>
      </c>
      <c r="D422" s="80">
        <v>22</v>
      </c>
      <c r="E422" s="80">
        <v>2018</v>
      </c>
      <c r="F422" s="80" t="s">
        <v>93</v>
      </c>
      <c r="G422" s="80" t="s">
        <v>2117</v>
      </c>
      <c r="H422" s="80" t="s">
        <v>1662</v>
      </c>
      <c r="I422" s="177"/>
      <c r="J422" s="81">
        <v>70.569024200044595</v>
      </c>
      <c r="K422" s="81">
        <v>1.1762579628467331</v>
      </c>
      <c r="L422" s="81">
        <v>2.2719672670812616</v>
      </c>
      <c r="M422" s="81">
        <v>16.52002666543056</v>
      </c>
      <c r="N422" s="81">
        <v>19.88816718891329</v>
      </c>
      <c r="O422" s="81">
        <v>20.458245353744875</v>
      </c>
      <c r="P422" s="81">
        <v>17.589977419720395</v>
      </c>
      <c r="Q422" s="81">
        <v>1.1687191707489482</v>
      </c>
      <c r="R422" s="81">
        <v>0</v>
      </c>
      <c r="S422" s="81">
        <v>2.2573895503636443</v>
      </c>
      <c r="T422" s="82"/>
      <c r="U422" s="81">
        <v>13372641</v>
      </c>
      <c r="V422" s="81">
        <v>595</v>
      </c>
      <c r="W422" s="81">
        <v>48</v>
      </c>
      <c r="X422" s="81">
        <v>4240</v>
      </c>
      <c r="Y422" s="81">
        <v>6597</v>
      </c>
      <c r="Z422" s="81">
        <v>12466</v>
      </c>
      <c r="AA422" s="81">
        <v>3680</v>
      </c>
      <c r="AB422" s="81">
        <v>18440</v>
      </c>
      <c r="AC422" s="81">
        <v>0</v>
      </c>
      <c r="AD422" s="81">
        <v>2.2573895503636439</v>
      </c>
      <c r="AE422" s="82"/>
      <c r="AF422" s="81">
        <v>87787634.391445905</v>
      </c>
      <c r="AG422" s="81">
        <v>850594.91617633461</v>
      </c>
      <c r="AH422" s="81">
        <v>316941.45867366972</v>
      </c>
      <c r="AI422" s="81">
        <v>26219307.98011978</v>
      </c>
      <c r="AJ422" s="81">
        <v>33377640.60247143</v>
      </c>
      <c r="AK422" s="81">
        <v>0</v>
      </c>
      <c r="AL422" s="81">
        <v>0</v>
      </c>
      <c r="AM422" s="81">
        <v>2538286.481522806</v>
      </c>
      <c r="AN422" s="81">
        <v>0</v>
      </c>
      <c r="AO422" s="81">
        <v>0</v>
      </c>
      <c r="AP422" s="82"/>
      <c r="AQ422" s="81">
        <v>354</v>
      </c>
      <c r="AR422" s="81">
        <v>201</v>
      </c>
      <c r="AS422" s="81">
        <v>0</v>
      </c>
      <c r="AT422" s="81">
        <v>0</v>
      </c>
      <c r="AU422" s="81">
        <v>0</v>
      </c>
      <c r="AV422" s="81">
        <v>0</v>
      </c>
      <c r="AW422" s="81" t="s">
        <v>564</v>
      </c>
      <c r="AX422" s="82"/>
      <c r="AY422" s="81">
        <v>1720.2</v>
      </c>
      <c r="AZ422" s="81">
        <v>8290</v>
      </c>
      <c r="BA422" s="81">
        <v>0</v>
      </c>
      <c r="BB422" s="81">
        <v>0</v>
      </c>
      <c r="BC422" s="81">
        <v>0</v>
      </c>
      <c r="BD422" s="81">
        <v>0</v>
      </c>
      <c r="BE422" s="81" t="s">
        <v>564</v>
      </c>
      <c r="BF422" s="82"/>
      <c r="BG422" s="81">
        <v>0</v>
      </c>
      <c r="BH422" s="81">
        <v>0</v>
      </c>
      <c r="BI422" s="81">
        <v>45.637</v>
      </c>
      <c r="BJ422" s="81">
        <v>0</v>
      </c>
      <c r="BK422" s="81">
        <v>0</v>
      </c>
      <c r="BL422" s="81">
        <v>0</v>
      </c>
      <c r="BM422" s="82"/>
      <c r="BN422" s="81">
        <v>0</v>
      </c>
      <c r="BO422" s="81">
        <v>0</v>
      </c>
      <c r="BP422" s="81">
        <v>4</v>
      </c>
      <c r="BQ422" s="81">
        <v>0</v>
      </c>
      <c r="BR422" s="81">
        <v>0</v>
      </c>
      <c r="BS422" s="81">
        <v>0</v>
      </c>
      <c r="BT422"/>
      <c r="BU422" s="80">
        <v>45.637</v>
      </c>
      <c r="BV422" s="80">
        <v>0</v>
      </c>
      <c r="BW422" s="80">
        <v>0</v>
      </c>
      <c r="BX422" s="80">
        <v>0</v>
      </c>
      <c r="BY422" s="80">
        <v>0</v>
      </c>
      <c r="BZ422" s="80">
        <v>0</v>
      </c>
      <c r="CA422" s="80">
        <v>0</v>
      </c>
      <c r="CB422" s="80">
        <v>0</v>
      </c>
      <c r="CC422" s="80">
        <v>0</v>
      </c>
    </row>
    <row r="423" spans="1:81">
      <c r="A423" s="80" t="s">
        <v>2132</v>
      </c>
      <c r="B423" s="80">
        <v>373</v>
      </c>
      <c r="C423" s="80">
        <v>16</v>
      </c>
      <c r="D423" s="80">
        <v>22</v>
      </c>
      <c r="E423" s="80">
        <v>2019</v>
      </c>
      <c r="F423" s="80" t="s">
        <v>73</v>
      </c>
      <c r="G423" s="80" t="s">
        <v>2117</v>
      </c>
      <c r="H423" s="80" t="s">
        <v>1662</v>
      </c>
      <c r="I423" s="177"/>
      <c r="J423" s="81">
        <v>68.400362481800556</v>
      </c>
      <c r="K423" s="81">
        <v>1.0669127329598092</v>
      </c>
      <c r="L423" s="81">
        <v>2.2917411112526116</v>
      </c>
      <c r="M423" s="81">
        <v>15.211643307730728</v>
      </c>
      <c r="N423" s="81">
        <v>17.53030158936339</v>
      </c>
      <c r="O423" s="81">
        <v>19.884404915882381</v>
      </c>
      <c r="P423" s="81">
        <v>17.496272767376979</v>
      </c>
      <c r="Q423" s="81">
        <v>1.1257534545250019</v>
      </c>
      <c r="R423" s="81">
        <v>0</v>
      </c>
      <c r="S423" s="81">
        <v>1.9314936201129458</v>
      </c>
      <c r="T423" s="82"/>
      <c r="U423" s="81">
        <v>13435532</v>
      </c>
      <c r="V423" s="81">
        <v>595</v>
      </c>
      <c r="W423" s="81">
        <v>48</v>
      </c>
      <c r="X423" s="81">
        <v>4240</v>
      </c>
      <c r="Y423" s="81">
        <v>6643</v>
      </c>
      <c r="Z423" s="81">
        <v>12449</v>
      </c>
      <c r="AA423" s="81">
        <v>3633</v>
      </c>
      <c r="AB423" s="81">
        <v>18243</v>
      </c>
      <c r="AC423" s="81">
        <v>0</v>
      </c>
      <c r="AD423" s="81">
        <v>1.931493620112946</v>
      </c>
      <c r="AE423" s="82"/>
      <c r="AF423" s="81">
        <v>85214691.591322988</v>
      </c>
      <c r="AG423" s="81">
        <v>821080.08984185208</v>
      </c>
      <c r="AH423" s="81">
        <v>344693.45551683969</v>
      </c>
      <c r="AI423" s="81">
        <v>25588498.32823224</v>
      </c>
      <c r="AJ423" s="81">
        <v>30089865.62969175</v>
      </c>
      <c r="AK423" s="81">
        <v>0</v>
      </c>
      <c r="AL423" s="81">
        <v>0</v>
      </c>
      <c r="AM423" s="81">
        <v>2484559.2667695279</v>
      </c>
      <c r="AN423" s="81">
        <v>0</v>
      </c>
      <c r="AO423" s="81">
        <v>0</v>
      </c>
      <c r="AP423" s="82"/>
      <c r="AQ423" s="81">
        <v>385</v>
      </c>
      <c r="AR423" s="81">
        <v>222</v>
      </c>
      <c r="AS423" s="81">
        <v>0</v>
      </c>
      <c r="AT423" s="81">
        <v>1</v>
      </c>
      <c r="AU423" s="81">
        <v>0</v>
      </c>
      <c r="AV423" s="81">
        <v>0</v>
      </c>
      <c r="AW423" s="81" t="s">
        <v>564</v>
      </c>
      <c r="AX423" s="82"/>
      <c r="AY423" s="81">
        <v>1860.0000000000009</v>
      </c>
      <c r="AZ423" s="81">
        <v>9086.9000000000015</v>
      </c>
      <c r="BA423" s="81">
        <v>0</v>
      </c>
      <c r="BB423" s="81">
        <v>199.6</v>
      </c>
      <c r="BC423" s="81">
        <v>0</v>
      </c>
      <c r="BD423" s="81">
        <v>0</v>
      </c>
      <c r="BE423" s="81" t="s">
        <v>564</v>
      </c>
      <c r="BF423" s="82"/>
      <c r="BG423" s="81">
        <v>0</v>
      </c>
      <c r="BH423" s="81">
        <v>0</v>
      </c>
      <c r="BI423" s="81">
        <v>41.692999999999998</v>
      </c>
      <c r="BJ423" s="81">
        <v>0</v>
      </c>
      <c r="BK423" s="81">
        <v>0</v>
      </c>
      <c r="BL423" s="81">
        <v>0</v>
      </c>
      <c r="BM423" s="82"/>
      <c r="BN423" s="81">
        <v>0</v>
      </c>
      <c r="BO423" s="81">
        <v>0</v>
      </c>
      <c r="BP423" s="81">
        <v>4</v>
      </c>
      <c r="BQ423" s="81">
        <v>0</v>
      </c>
      <c r="BR423" s="81">
        <v>0</v>
      </c>
      <c r="BS423" s="81">
        <v>0</v>
      </c>
      <c r="BT423"/>
      <c r="BU423" s="80">
        <v>41.692999999999998</v>
      </c>
      <c r="BV423" s="80">
        <v>0</v>
      </c>
      <c r="BW423" s="80">
        <v>0</v>
      </c>
      <c r="BX423" s="80">
        <v>0</v>
      </c>
      <c r="BY423" s="80">
        <v>0</v>
      </c>
      <c r="BZ423" s="80">
        <v>0</v>
      </c>
      <c r="CA423" s="80">
        <v>0</v>
      </c>
      <c r="CB423" s="80">
        <v>0</v>
      </c>
      <c r="CC423" s="80">
        <v>0</v>
      </c>
    </row>
    <row r="424" spans="1:81">
      <c r="A424" s="80" t="s">
        <v>2133</v>
      </c>
      <c r="B424" s="80">
        <v>374</v>
      </c>
      <c r="C424" s="80">
        <v>17</v>
      </c>
      <c r="D424" s="80">
        <v>22</v>
      </c>
      <c r="E424" s="80">
        <v>2020</v>
      </c>
      <c r="F424" s="80" t="s">
        <v>218</v>
      </c>
      <c r="G424" s="80" t="s">
        <v>2117</v>
      </c>
      <c r="H424" s="80" t="s">
        <v>1662</v>
      </c>
      <c r="I424" s="177"/>
      <c r="J424" s="81">
        <v>51.762415683533654</v>
      </c>
      <c r="K424" s="81">
        <v>1.0033368114207808</v>
      </c>
      <c r="L424" s="81">
        <v>5.9695847579955235</v>
      </c>
      <c r="M424" s="81">
        <v>13.856088046390539</v>
      </c>
      <c r="N424" s="81">
        <v>17.97011484349791</v>
      </c>
      <c r="O424" s="81">
        <v>17.266215218989821</v>
      </c>
      <c r="P424" s="81">
        <v>16.187804171544624</v>
      </c>
      <c r="Q424" s="81">
        <v>1.0600988523474688</v>
      </c>
      <c r="R424" s="81">
        <v>0</v>
      </c>
      <c r="S424" s="81">
        <v>1.839390414257962</v>
      </c>
      <c r="T424" s="82"/>
      <c r="U424" s="81">
        <v>10980038</v>
      </c>
      <c r="V424" s="81">
        <v>492</v>
      </c>
      <c r="W424" s="81">
        <v>121</v>
      </c>
      <c r="X424" s="81">
        <v>4190</v>
      </c>
      <c r="Y424" s="81">
        <v>6652</v>
      </c>
      <c r="Z424" s="81">
        <v>12338</v>
      </c>
      <c r="AA424" s="81">
        <v>3652</v>
      </c>
      <c r="AB424" s="81">
        <v>17979</v>
      </c>
      <c r="AC424" s="81">
        <v>0</v>
      </c>
      <c r="AD424" s="81">
        <v>1.839390414257962</v>
      </c>
      <c r="AE424" s="82"/>
      <c r="AF424" s="81">
        <v>68009512.67576614</v>
      </c>
      <c r="AG424" s="81">
        <v>732592.12915365992</v>
      </c>
      <c r="AH424" s="81">
        <v>884219.31532776775</v>
      </c>
      <c r="AI424" s="81">
        <v>23883599.203614421</v>
      </c>
      <c r="AJ424" s="81">
        <v>31870306.80136482</v>
      </c>
      <c r="AK424" s="81"/>
      <c r="AL424" s="81"/>
      <c r="AM424" s="81">
        <v>2346459.2508562128</v>
      </c>
      <c r="AN424" s="81"/>
      <c r="AO424" s="81"/>
      <c r="AP424" s="82"/>
      <c r="AQ424" s="81">
        <v>426</v>
      </c>
      <c r="AR424" s="81">
        <v>229</v>
      </c>
      <c r="AS424" s="81">
        <v>0</v>
      </c>
      <c r="AT424" s="81">
        <v>1</v>
      </c>
      <c r="AU424" s="81">
        <v>0</v>
      </c>
      <c r="AV424" s="81">
        <v>0</v>
      </c>
      <c r="AW424" s="81">
        <v>0</v>
      </c>
      <c r="AX424" s="82"/>
      <c r="AY424" s="81">
        <v>2094.0000000000009</v>
      </c>
      <c r="AZ424" s="81">
        <v>9538.0999999999967</v>
      </c>
      <c r="BA424" s="81">
        <v>0</v>
      </c>
      <c r="BB424" s="81">
        <v>199.6</v>
      </c>
      <c r="BC424" s="81">
        <v>0</v>
      </c>
      <c r="BD424" s="81">
        <v>0</v>
      </c>
      <c r="BE424" s="81">
        <v>0</v>
      </c>
      <c r="BF424" s="82"/>
      <c r="BG424" s="81">
        <v>0</v>
      </c>
      <c r="BH424" s="81">
        <v>0</v>
      </c>
      <c r="BI424" s="81">
        <v>34.658000000000001</v>
      </c>
      <c r="BJ424" s="81">
        <v>0</v>
      </c>
      <c r="BK424" s="81">
        <v>0</v>
      </c>
      <c r="BL424" s="81">
        <v>0</v>
      </c>
      <c r="BM424" s="82"/>
      <c r="BN424" s="81">
        <v>0</v>
      </c>
      <c r="BO424" s="81">
        <v>0</v>
      </c>
      <c r="BP424" s="81">
        <v>4</v>
      </c>
      <c r="BQ424" s="81">
        <v>0</v>
      </c>
      <c r="BR424" s="81">
        <v>0</v>
      </c>
      <c r="BS424" s="81">
        <v>0</v>
      </c>
      <c r="BT424"/>
      <c r="BU424" s="80">
        <v>34.658000000000001</v>
      </c>
      <c r="BV424" s="80">
        <v>0</v>
      </c>
      <c r="BW424" s="80">
        <v>0</v>
      </c>
      <c r="BX424" s="80">
        <v>0</v>
      </c>
      <c r="BY424" s="80">
        <v>0</v>
      </c>
      <c r="BZ424" s="80">
        <v>0</v>
      </c>
      <c r="CA424" s="80">
        <v>0</v>
      </c>
      <c r="CB424" s="80">
        <v>0</v>
      </c>
      <c r="CC424" s="80">
        <v>0</v>
      </c>
    </row>
    <row r="425" spans="1:81">
      <c r="A425" s="80" t="s">
        <v>2134</v>
      </c>
      <c r="B425" s="80">
        <v>374</v>
      </c>
      <c r="C425" s="80">
        <v>18</v>
      </c>
      <c r="D425" s="80">
        <v>22</v>
      </c>
      <c r="E425" s="80">
        <v>2021</v>
      </c>
      <c r="F425" s="80" t="s">
        <v>75</v>
      </c>
      <c r="G425" s="174" t="s">
        <v>2117</v>
      </c>
      <c r="H425" s="80" t="s">
        <v>1662</v>
      </c>
      <c r="I425" s="177"/>
      <c r="J425" s="81">
        <v>64.202023629896217</v>
      </c>
      <c r="K425" s="81">
        <v>1.0890181600426667</v>
      </c>
      <c r="L425" s="81">
        <v>5.3814105998096382</v>
      </c>
      <c r="M425" s="81">
        <v>15.780631741138937</v>
      </c>
      <c r="N425" s="81">
        <v>16.949180177350065</v>
      </c>
      <c r="O425" s="81">
        <v>16.579525762977578</v>
      </c>
      <c r="P425" s="81">
        <v>16.590315477999248</v>
      </c>
      <c r="Q425" s="81">
        <v>1.0552180190165921</v>
      </c>
      <c r="R425" s="81">
        <v>0</v>
      </c>
      <c r="S425" s="81">
        <v>1.164587584369196</v>
      </c>
      <c r="T425" s="82"/>
      <c r="U425" s="81">
        <v>13530710</v>
      </c>
      <c r="V425" s="81">
        <v>492</v>
      </c>
      <c r="W425" s="81">
        <v>121</v>
      </c>
      <c r="X425" s="81">
        <v>4190</v>
      </c>
      <c r="Y425" s="81">
        <v>6649</v>
      </c>
      <c r="Z425" s="81">
        <v>12199</v>
      </c>
      <c r="AA425" s="81">
        <v>3650</v>
      </c>
      <c r="AB425" s="81">
        <v>17684</v>
      </c>
      <c r="AC425" s="81">
        <v>0</v>
      </c>
      <c r="AD425" s="81">
        <v>1.164587584369196</v>
      </c>
      <c r="AE425" s="82"/>
      <c r="AF425" s="81">
        <v>82367576.488284335</v>
      </c>
      <c r="AG425" s="81">
        <v>777862.5633184351</v>
      </c>
      <c r="AH425" s="81">
        <v>830909.71869287407</v>
      </c>
      <c r="AI425" s="81">
        <v>26048353.547701605</v>
      </c>
      <c r="AJ425" s="81">
        <v>29485581.346088447</v>
      </c>
      <c r="AK425" s="81">
        <v>0</v>
      </c>
      <c r="AL425" s="81">
        <v>0</v>
      </c>
      <c r="AM425" s="81">
        <v>2321270.5919931866</v>
      </c>
      <c r="AN425" s="81">
        <v>0</v>
      </c>
      <c r="AO425" s="81">
        <v>0</v>
      </c>
      <c r="AP425" s="82"/>
      <c r="AQ425" s="81">
        <v>458</v>
      </c>
      <c r="AR425" s="81">
        <v>238</v>
      </c>
      <c r="AS425" s="81">
        <v>0</v>
      </c>
      <c r="AT425" s="81">
        <v>1</v>
      </c>
      <c r="AU425" s="81">
        <v>0</v>
      </c>
      <c r="AV425" s="81">
        <v>0</v>
      </c>
      <c r="AW425" s="81"/>
      <c r="AX425" s="82"/>
      <c r="AY425" s="81">
        <v>2297.300000000002</v>
      </c>
      <c r="AZ425" s="81">
        <v>9914.2999999999975</v>
      </c>
      <c r="BA425" s="81">
        <v>0</v>
      </c>
      <c r="BB425" s="81">
        <v>199.6</v>
      </c>
      <c r="BC425" s="81">
        <v>0</v>
      </c>
      <c r="BD425" s="81">
        <v>0</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2135</v>
      </c>
      <c r="B426" s="80">
        <v>374</v>
      </c>
      <c r="C426" s="80">
        <v>19</v>
      </c>
      <c r="D426" s="80">
        <v>22</v>
      </c>
      <c r="E426" s="80">
        <v>2022</v>
      </c>
      <c r="F426" s="80" t="s">
        <v>568</v>
      </c>
      <c r="G426" s="174" t="s">
        <v>2117</v>
      </c>
      <c r="H426" s="80" t="s">
        <v>1662</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496</v>
      </c>
      <c r="AR426" s="81">
        <v>248</v>
      </c>
      <c r="AS426" s="81">
        <v>0</v>
      </c>
      <c r="AT426" s="81">
        <v>1</v>
      </c>
      <c r="AU426" s="81">
        <v>0</v>
      </c>
      <c r="AV426" s="81">
        <v>0</v>
      </c>
      <c r="AW426" s="81"/>
      <c r="AX426" s="82"/>
      <c r="AY426" s="81">
        <v>2500.7000000000021</v>
      </c>
      <c r="AZ426" s="81">
        <v>10690.399999999996</v>
      </c>
      <c r="BA426" s="81">
        <v>0</v>
      </c>
      <c r="BB426" s="81">
        <v>199.6</v>
      </c>
      <c r="BC426" s="81">
        <v>0</v>
      </c>
      <c r="BD426" s="81">
        <v>0</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2136</v>
      </c>
      <c r="B427" s="80">
        <v>426</v>
      </c>
      <c r="C427" s="80">
        <v>1</v>
      </c>
      <c r="D427" s="80">
        <v>26</v>
      </c>
      <c r="E427" s="80">
        <v>1990</v>
      </c>
      <c r="F427" s="80" t="s">
        <v>562</v>
      </c>
      <c r="G427" s="80" t="s">
        <v>2137</v>
      </c>
      <c r="H427" s="80" t="s">
        <v>2138</v>
      </c>
      <c r="I427" s="177"/>
      <c r="J427" s="81">
        <v>42.281841285320354</v>
      </c>
      <c r="K427" s="81">
        <v>2.1553502836342435</v>
      </c>
      <c r="L427" s="81">
        <v>9.9339474482132868</v>
      </c>
      <c r="M427" s="81">
        <v>8.547160031221873</v>
      </c>
      <c r="N427" s="81">
        <v>13.197545247649391</v>
      </c>
      <c r="O427" s="81">
        <v>11.808562882842507</v>
      </c>
      <c r="P427" s="81">
        <v>19.698441009055855</v>
      </c>
      <c r="Q427" s="81">
        <v>1.1636670409479981</v>
      </c>
      <c r="R427" s="81">
        <v>0</v>
      </c>
      <c r="S427" s="81">
        <v>1.0591209197309965</v>
      </c>
      <c r="T427" s="82"/>
      <c r="U427" s="81">
        <v>1461066</v>
      </c>
      <c r="V427" s="81">
        <v>731</v>
      </c>
      <c r="W427" s="81">
        <v>108</v>
      </c>
      <c r="X427" s="81">
        <v>3314</v>
      </c>
      <c r="Y427" s="81">
        <v>5694</v>
      </c>
      <c r="Z427" s="81">
        <v>4857</v>
      </c>
      <c r="AA427" s="81">
        <v>4783</v>
      </c>
      <c r="AB427" s="81">
        <v>18894</v>
      </c>
      <c r="AC427" s="81">
        <v>0</v>
      </c>
      <c r="AD427" s="81">
        <v>1.0591209197309965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2139</v>
      </c>
      <c r="B428" s="80">
        <v>427</v>
      </c>
      <c r="C428" s="80">
        <v>2</v>
      </c>
      <c r="D428" s="80">
        <v>26</v>
      </c>
      <c r="E428" s="80">
        <v>2005</v>
      </c>
      <c r="F428" s="80" t="s">
        <v>565</v>
      </c>
      <c r="G428" s="80" t="s">
        <v>2137</v>
      </c>
      <c r="H428" s="80" t="s">
        <v>2138</v>
      </c>
      <c r="I428" s="177"/>
      <c r="J428" s="81">
        <v>44.01039470734905</v>
      </c>
      <c r="K428" s="81">
        <v>1.5773242224172515</v>
      </c>
      <c r="L428" s="81">
        <v>2.6601748878774862</v>
      </c>
      <c r="M428" s="81">
        <v>16.878517061582986</v>
      </c>
      <c r="N428" s="81">
        <v>19.173364362985147</v>
      </c>
      <c r="O428" s="81">
        <v>20.423725404803449</v>
      </c>
      <c r="P428" s="81">
        <v>20.90918286640629</v>
      </c>
      <c r="Q428" s="81">
        <v>1.1570278140267325</v>
      </c>
      <c r="R428" s="81">
        <v>0</v>
      </c>
      <c r="S428" s="81">
        <v>4.6699518825045008</v>
      </c>
      <c r="T428" s="82"/>
      <c r="U428" s="81">
        <v>1887508</v>
      </c>
      <c r="V428" s="81">
        <v>680</v>
      </c>
      <c r="W428" s="81">
        <v>26</v>
      </c>
      <c r="X428" s="81">
        <v>3492</v>
      </c>
      <c r="Y428" s="81">
        <v>7555</v>
      </c>
      <c r="Z428" s="81">
        <v>9721</v>
      </c>
      <c r="AA428" s="81">
        <v>4158</v>
      </c>
      <c r="AB428" s="81">
        <v>19639</v>
      </c>
      <c r="AC428" s="81">
        <v>0</v>
      </c>
      <c r="AD428" s="81">
        <v>4.6699518825045008</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2140</v>
      </c>
      <c r="B429" s="80">
        <v>428</v>
      </c>
      <c r="C429" s="80">
        <v>3</v>
      </c>
      <c r="D429" s="80">
        <v>26</v>
      </c>
      <c r="E429" s="80">
        <v>2006</v>
      </c>
      <c r="F429" s="80" t="s">
        <v>566</v>
      </c>
      <c r="G429" s="80" t="s">
        <v>2137</v>
      </c>
      <c r="H429" s="80" t="s">
        <v>2138</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2141</v>
      </c>
      <c r="B430" s="80">
        <v>429</v>
      </c>
      <c r="C430" s="80">
        <v>4</v>
      </c>
      <c r="D430" s="80">
        <v>26</v>
      </c>
      <c r="E430" s="80">
        <v>2007</v>
      </c>
      <c r="F430" s="80" t="s">
        <v>567</v>
      </c>
      <c r="G430" s="80" t="s">
        <v>2137</v>
      </c>
      <c r="H430" s="80" t="s">
        <v>2138</v>
      </c>
      <c r="I430" s="177"/>
      <c r="J430" s="81">
        <v>44.244422623651552</v>
      </c>
      <c r="K430" s="81">
        <v>1.6391419980283199</v>
      </c>
      <c r="L430" s="81">
        <v>2.1527073010462461</v>
      </c>
      <c r="M430" s="81">
        <v>15.483573627385617</v>
      </c>
      <c r="N430" s="81">
        <v>21.354123184617652</v>
      </c>
      <c r="O430" s="81">
        <v>20.246921088695114</v>
      </c>
      <c r="P430" s="81">
        <v>20.671117709249753</v>
      </c>
      <c r="Q430" s="81">
        <v>1.2035327946297369</v>
      </c>
      <c r="R430" s="81">
        <v>0</v>
      </c>
      <c r="S430" s="81">
        <v>3.1534094503619583</v>
      </c>
      <c r="T430" s="82"/>
      <c r="U430" s="81">
        <v>2119963</v>
      </c>
      <c r="V430" s="81">
        <v>736</v>
      </c>
      <c r="W430" s="81">
        <v>24</v>
      </c>
      <c r="X430" s="81">
        <v>4005</v>
      </c>
      <c r="Y430" s="81">
        <v>7732</v>
      </c>
      <c r="Z430" s="81">
        <v>10018</v>
      </c>
      <c r="AA430" s="81">
        <v>4048</v>
      </c>
      <c r="AB430" s="81">
        <v>19348</v>
      </c>
      <c r="AC430" s="81">
        <v>0</v>
      </c>
      <c r="AD430" s="81">
        <v>3.1534094503619583</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2142</v>
      </c>
      <c r="B431" s="80">
        <v>430</v>
      </c>
      <c r="C431" s="80">
        <v>5</v>
      </c>
      <c r="D431" s="80">
        <v>26</v>
      </c>
      <c r="E431" s="80">
        <v>2008</v>
      </c>
      <c r="F431" s="80" t="s">
        <v>84</v>
      </c>
      <c r="G431" s="80" t="s">
        <v>2137</v>
      </c>
      <c r="H431" s="80" t="s">
        <v>2138</v>
      </c>
      <c r="I431" s="177"/>
      <c r="J431" s="81">
        <v>40.77221341258452</v>
      </c>
      <c r="K431" s="81">
        <v>1.211262125388006</v>
      </c>
      <c r="L431" s="81">
        <v>1.9040253830188156</v>
      </c>
      <c r="M431" s="81">
        <v>16.241724817778628</v>
      </c>
      <c r="N431" s="81">
        <v>18.260782020992696</v>
      </c>
      <c r="O431" s="81">
        <v>19.870837147700303</v>
      </c>
      <c r="P431" s="81">
        <v>20.285411503334664</v>
      </c>
      <c r="Q431" s="81">
        <v>1.1796083468769212</v>
      </c>
      <c r="R431" s="81">
        <v>0</v>
      </c>
      <c r="S431" s="81">
        <v>2.7339650086731733</v>
      </c>
      <c r="T431" s="82"/>
      <c r="U431" s="81">
        <v>2108678</v>
      </c>
      <c r="V431" s="81">
        <v>736</v>
      </c>
      <c r="W431" s="81">
        <v>24</v>
      </c>
      <c r="X431" s="81">
        <v>4005</v>
      </c>
      <c r="Y431" s="81">
        <v>7822</v>
      </c>
      <c r="Z431" s="81">
        <v>10177</v>
      </c>
      <c r="AA431" s="81">
        <v>3977</v>
      </c>
      <c r="AB431" s="81">
        <v>19275</v>
      </c>
      <c r="AC431" s="81">
        <v>0</v>
      </c>
      <c r="AD431" s="81">
        <v>2.7339650086731733</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2143</v>
      </c>
      <c r="B432" s="80">
        <v>431</v>
      </c>
      <c r="C432" s="80">
        <v>6</v>
      </c>
      <c r="D432" s="80">
        <v>26</v>
      </c>
      <c r="E432" s="80">
        <v>2009</v>
      </c>
      <c r="F432" s="80" t="s">
        <v>85</v>
      </c>
      <c r="G432" s="80" t="s">
        <v>2137</v>
      </c>
      <c r="H432" s="80" t="s">
        <v>2138</v>
      </c>
      <c r="I432" s="177"/>
      <c r="J432" s="81">
        <v>34.996526793946764</v>
      </c>
      <c r="K432" s="81">
        <v>1.1555778008725623</v>
      </c>
      <c r="L432" s="81">
        <v>5.3050912878334087</v>
      </c>
      <c r="M432" s="81">
        <v>16.599943713625127</v>
      </c>
      <c r="N432" s="81">
        <v>17.620255355141179</v>
      </c>
      <c r="O432" s="81">
        <v>20.426312771396695</v>
      </c>
      <c r="P432" s="81">
        <v>19.575720100813154</v>
      </c>
      <c r="Q432" s="81">
        <v>1.1259717758416738</v>
      </c>
      <c r="R432" s="81">
        <v>0</v>
      </c>
      <c r="S432" s="81">
        <v>1.9440868762147494</v>
      </c>
      <c r="T432" s="82"/>
      <c r="U432" s="81">
        <v>1606503</v>
      </c>
      <c r="V432" s="81">
        <v>635</v>
      </c>
      <c r="W432" s="81">
        <v>91</v>
      </c>
      <c r="X432" s="81">
        <v>4274</v>
      </c>
      <c r="Y432" s="81">
        <v>7890</v>
      </c>
      <c r="Z432" s="81">
        <v>10326</v>
      </c>
      <c r="AA432" s="81">
        <v>3940</v>
      </c>
      <c r="AB432" s="81">
        <v>19314</v>
      </c>
      <c r="AC432" s="81">
        <v>0</v>
      </c>
      <c r="AD432" s="81">
        <v>1.9440868762147494</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15.069999999999999</v>
      </c>
      <c r="BJ432" s="81">
        <v>0</v>
      </c>
      <c r="BK432" s="81">
        <v>0</v>
      </c>
      <c r="BL432" s="81">
        <v>0</v>
      </c>
      <c r="BM432" s="82"/>
      <c r="BN432" s="81">
        <v>0</v>
      </c>
      <c r="BO432" s="81">
        <v>0</v>
      </c>
      <c r="BP432" s="81">
        <v>3</v>
      </c>
      <c r="BQ432" s="81">
        <v>0</v>
      </c>
      <c r="BR432" s="81">
        <v>0</v>
      </c>
      <c r="BS432" s="81">
        <v>0</v>
      </c>
      <c r="BT432"/>
      <c r="BU432" s="80"/>
      <c r="BV432" s="80"/>
      <c r="BW432" s="80"/>
      <c r="BX432" s="80"/>
      <c r="BY432" s="80"/>
      <c r="BZ432" s="80"/>
      <c r="CA432" s="80"/>
      <c r="CB432" s="80"/>
      <c r="CC432" s="80"/>
    </row>
    <row r="433" spans="1:81">
      <c r="A433" s="80" t="s">
        <v>2144</v>
      </c>
      <c r="B433" s="80">
        <v>432</v>
      </c>
      <c r="C433" s="80">
        <v>7</v>
      </c>
      <c r="D433" s="80">
        <v>26</v>
      </c>
      <c r="E433" s="80">
        <v>2010</v>
      </c>
      <c r="F433" s="80" t="s">
        <v>86</v>
      </c>
      <c r="G433" s="80" t="s">
        <v>2137</v>
      </c>
      <c r="H433" s="80" t="s">
        <v>2138</v>
      </c>
      <c r="I433" s="177"/>
      <c r="J433" s="81">
        <v>38.95598882498868</v>
      </c>
      <c r="K433" s="81">
        <v>1.2631884088640724</v>
      </c>
      <c r="L433" s="81">
        <v>4.8160331949929187</v>
      </c>
      <c r="M433" s="81">
        <v>17.72392638461141</v>
      </c>
      <c r="N433" s="81">
        <v>21.409391758339066</v>
      </c>
      <c r="O433" s="81">
        <v>20.591742054263268</v>
      </c>
      <c r="P433" s="81">
        <v>19.608314013918076</v>
      </c>
      <c r="Q433" s="81">
        <v>1.166327214538242</v>
      </c>
      <c r="R433" s="81">
        <v>0</v>
      </c>
      <c r="S433" s="81">
        <v>3.0590646285926399</v>
      </c>
      <c r="T433" s="82"/>
      <c r="U433" s="81">
        <v>1900269</v>
      </c>
      <c r="V433" s="81">
        <v>635</v>
      </c>
      <c r="W433" s="81">
        <v>91</v>
      </c>
      <c r="X433" s="81">
        <v>4274</v>
      </c>
      <c r="Y433" s="81">
        <v>7930</v>
      </c>
      <c r="Z433" s="81">
        <v>10458</v>
      </c>
      <c r="AA433" s="81">
        <v>3848</v>
      </c>
      <c r="AB433" s="81">
        <v>19170</v>
      </c>
      <c r="AC433" s="81">
        <v>0</v>
      </c>
      <c r="AD433" s="81">
        <v>3.0590646285926399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15.536</v>
      </c>
      <c r="BJ433" s="81">
        <v>0</v>
      </c>
      <c r="BK433" s="81">
        <v>0</v>
      </c>
      <c r="BL433" s="81">
        <v>0</v>
      </c>
      <c r="BM433" s="82"/>
      <c r="BN433" s="81">
        <v>0</v>
      </c>
      <c r="BO433" s="81">
        <v>0</v>
      </c>
      <c r="BP433" s="81">
        <v>3</v>
      </c>
      <c r="BQ433" s="81">
        <v>0</v>
      </c>
      <c r="BR433" s="81">
        <v>0</v>
      </c>
      <c r="BS433" s="81">
        <v>0</v>
      </c>
      <c r="BT433"/>
      <c r="BU433" s="80">
        <v>15.536</v>
      </c>
      <c r="BV433" s="80">
        <v>0</v>
      </c>
      <c r="BW433" s="80">
        <v>0</v>
      </c>
      <c r="BX433" s="80">
        <v>0</v>
      </c>
      <c r="BY433" s="80">
        <v>0</v>
      </c>
      <c r="BZ433" s="80">
        <v>0</v>
      </c>
      <c r="CA433" s="80">
        <v>0</v>
      </c>
      <c r="CB433" s="80">
        <v>0</v>
      </c>
      <c r="CC433" s="80">
        <v>0</v>
      </c>
    </row>
    <row r="434" spans="1:81">
      <c r="A434" s="80" t="s">
        <v>2145</v>
      </c>
      <c r="B434" s="80">
        <v>433</v>
      </c>
      <c r="C434" s="80">
        <v>8</v>
      </c>
      <c r="D434" s="80">
        <v>26</v>
      </c>
      <c r="E434" s="80">
        <v>2011</v>
      </c>
      <c r="F434" s="80" t="s">
        <v>87</v>
      </c>
      <c r="G434" s="80" t="s">
        <v>2137</v>
      </c>
      <c r="H434" s="80" t="s">
        <v>2138</v>
      </c>
      <c r="I434" s="177"/>
      <c r="J434" s="81">
        <v>31.546422439394053</v>
      </c>
      <c r="K434" s="81">
        <v>1.5433630594755277</v>
      </c>
      <c r="L434" s="81">
        <v>4.9214328684186244</v>
      </c>
      <c r="M434" s="81">
        <v>23.604183246766091</v>
      </c>
      <c r="N434" s="81">
        <v>27.097593080982055</v>
      </c>
      <c r="O434" s="81">
        <v>20.535469759803551</v>
      </c>
      <c r="P434" s="81">
        <v>18.759602319861198</v>
      </c>
      <c r="Q434" s="81">
        <v>1.3343003177557913</v>
      </c>
      <c r="R434" s="81">
        <v>0</v>
      </c>
      <c r="S434" s="81">
        <v>1.9929515228060257</v>
      </c>
      <c r="T434" s="82"/>
      <c r="U434" s="81">
        <v>1400837</v>
      </c>
      <c r="V434" s="81">
        <v>635</v>
      </c>
      <c r="W434" s="81">
        <v>91</v>
      </c>
      <c r="X434" s="81">
        <v>4274</v>
      </c>
      <c r="Y434" s="81">
        <v>7939</v>
      </c>
      <c r="Z434" s="81">
        <v>10656</v>
      </c>
      <c r="AA434" s="81">
        <v>3791</v>
      </c>
      <c r="AB434" s="81">
        <v>19013</v>
      </c>
      <c r="AC434" s="81">
        <v>0</v>
      </c>
      <c r="AD434" s="81">
        <v>1.9929515228060257</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16.542000000000002</v>
      </c>
      <c r="BJ434" s="81">
        <v>0</v>
      </c>
      <c r="BK434" s="81">
        <v>0</v>
      </c>
      <c r="BL434" s="81">
        <v>0</v>
      </c>
      <c r="BM434" s="82"/>
      <c r="BN434" s="81">
        <v>0</v>
      </c>
      <c r="BO434" s="81">
        <v>0</v>
      </c>
      <c r="BP434" s="81">
        <v>3</v>
      </c>
      <c r="BQ434" s="81">
        <v>0</v>
      </c>
      <c r="BR434" s="81">
        <v>0</v>
      </c>
      <c r="BS434" s="81">
        <v>0</v>
      </c>
      <c r="BT434"/>
      <c r="BU434" s="80">
        <v>16.542000000000002</v>
      </c>
      <c r="BV434" s="80">
        <v>0</v>
      </c>
      <c r="BW434" s="80">
        <v>0</v>
      </c>
      <c r="BX434" s="80">
        <v>0</v>
      </c>
      <c r="BY434" s="80">
        <v>0</v>
      </c>
      <c r="BZ434" s="80">
        <v>0</v>
      </c>
      <c r="CA434" s="80">
        <v>0</v>
      </c>
      <c r="CB434" s="80">
        <v>0</v>
      </c>
      <c r="CC434" s="80">
        <v>0</v>
      </c>
    </row>
    <row r="435" spans="1:81">
      <c r="A435" s="80" t="s">
        <v>2146</v>
      </c>
      <c r="B435" s="80">
        <v>434</v>
      </c>
      <c r="C435" s="80">
        <v>9</v>
      </c>
      <c r="D435" s="80">
        <v>26</v>
      </c>
      <c r="E435" s="80">
        <v>2012</v>
      </c>
      <c r="F435" s="80" t="s">
        <v>88</v>
      </c>
      <c r="G435" s="80" t="s">
        <v>2137</v>
      </c>
      <c r="H435" s="80" t="s">
        <v>2138</v>
      </c>
      <c r="I435" s="177"/>
      <c r="J435" s="81">
        <v>40.204912892928299</v>
      </c>
      <c r="K435" s="81">
        <v>1.4975365345118707</v>
      </c>
      <c r="L435" s="81">
        <v>4.9105990060007834</v>
      </c>
      <c r="M435" s="81">
        <v>26.245870852042753</v>
      </c>
      <c r="N435" s="81">
        <v>28.064251893065848</v>
      </c>
      <c r="O435" s="81">
        <v>20.549772751289588</v>
      </c>
      <c r="P435" s="81">
        <v>18.677226149883907</v>
      </c>
      <c r="Q435" s="81">
        <v>1.4483129557968801</v>
      </c>
      <c r="R435" s="81">
        <v>0</v>
      </c>
      <c r="S435" s="81">
        <v>1.4075315879132675</v>
      </c>
      <c r="T435" s="82"/>
      <c r="U435" s="81">
        <v>1875311</v>
      </c>
      <c r="V435" s="81">
        <v>635</v>
      </c>
      <c r="W435" s="81">
        <v>91</v>
      </c>
      <c r="X435" s="81">
        <v>4274</v>
      </c>
      <c r="Y435" s="81">
        <v>7989</v>
      </c>
      <c r="Z435" s="81">
        <v>10748</v>
      </c>
      <c r="AA435" s="81">
        <v>3753</v>
      </c>
      <c r="AB435" s="81">
        <v>18995</v>
      </c>
      <c r="AC435" s="81">
        <v>0</v>
      </c>
      <c r="AD435" s="81">
        <v>1.4075315879132675</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19.881</v>
      </c>
      <c r="BJ435" s="81">
        <v>0</v>
      </c>
      <c r="BK435" s="81">
        <v>0</v>
      </c>
      <c r="BL435" s="81">
        <v>0</v>
      </c>
      <c r="BM435" s="82"/>
      <c r="BN435" s="81">
        <v>0</v>
      </c>
      <c r="BO435" s="81">
        <v>0</v>
      </c>
      <c r="BP435" s="81">
        <v>3</v>
      </c>
      <c r="BQ435" s="81">
        <v>0</v>
      </c>
      <c r="BR435" s="81">
        <v>0</v>
      </c>
      <c r="BS435" s="81">
        <v>0</v>
      </c>
      <c r="BT435"/>
      <c r="BU435" s="80">
        <v>19.881</v>
      </c>
      <c r="BV435" s="80">
        <v>0</v>
      </c>
      <c r="BW435" s="80">
        <v>0</v>
      </c>
      <c r="BX435" s="80">
        <v>0</v>
      </c>
      <c r="BY435" s="80">
        <v>0</v>
      </c>
      <c r="BZ435" s="80">
        <v>0</v>
      </c>
      <c r="CA435" s="80">
        <v>0</v>
      </c>
      <c r="CB435" s="80">
        <v>0</v>
      </c>
      <c r="CC435" s="80">
        <v>0</v>
      </c>
    </row>
    <row r="436" spans="1:81">
      <c r="A436" s="80" t="s">
        <v>2147</v>
      </c>
      <c r="B436" s="80">
        <v>435</v>
      </c>
      <c r="C436" s="80">
        <v>10</v>
      </c>
      <c r="D436" s="80">
        <v>26</v>
      </c>
      <c r="E436" s="80">
        <v>2013</v>
      </c>
      <c r="F436" s="80" t="s">
        <v>89</v>
      </c>
      <c r="G436" s="80" t="s">
        <v>2137</v>
      </c>
      <c r="H436" s="80" t="s">
        <v>2138</v>
      </c>
      <c r="I436" s="177"/>
      <c r="J436" s="81">
        <v>45.29946654610216</v>
      </c>
      <c r="K436" s="81">
        <v>1.254490523018823</v>
      </c>
      <c r="L436" s="81">
        <v>4.3271318827022185</v>
      </c>
      <c r="M436" s="81">
        <v>22.638446003110111</v>
      </c>
      <c r="N436" s="81">
        <v>29.805732477821557</v>
      </c>
      <c r="O436" s="81">
        <v>19.962486477144665</v>
      </c>
      <c r="P436" s="81">
        <v>18.25305892381758</v>
      </c>
      <c r="Q436" s="81">
        <v>1.4674474105168858</v>
      </c>
      <c r="R436" s="81">
        <v>0</v>
      </c>
      <c r="S436" s="81">
        <v>1.1917458596200081</v>
      </c>
      <c r="T436" s="82"/>
      <c r="U436" s="81">
        <v>1922444</v>
      </c>
      <c r="V436" s="81">
        <v>635</v>
      </c>
      <c r="W436" s="81">
        <v>91</v>
      </c>
      <c r="X436" s="81">
        <v>4274</v>
      </c>
      <c r="Y436" s="81">
        <v>8037</v>
      </c>
      <c r="Z436" s="81">
        <v>10907</v>
      </c>
      <c r="AA436" s="81">
        <v>3654</v>
      </c>
      <c r="AB436" s="81">
        <v>18970</v>
      </c>
      <c r="AC436" s="81">
        <v>0</v>
      </c>
      <c r="AD436" s="81">
        <v>1.1917458596200081</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21.411000000000001</v>
      </c>
      <c r="BJ436" s="81">
        <v>0</v>
      </c>
      <c r="BK436" s="81">
        <v>0</v>
      </c>
      <c r="BL436" s="81">
        <v>0</v>
      </c>
      <c r="BM436" s="82"/>
      <c r="BN436" s="81">
        <v>0</v>
      </c>
      <c r="BO436" s="81">
        <v>0</v>
      </c>
      <c r="BP436" s="81">
        <v>3</v>
      </c>
      <c r="BQ436" s="81">
        <v>0</v>
      </c>
      <c r="BR436" s="81">
        <v>0</v>
      </c>
      <c r="BS436" s="81">
        <v>0</v>
      </c>
      <c r="BT436"/>
      <c r="BU436" s="80">
        <v>21.411000000000001</v>
      </c>
      <c r="BV436" s="80">
        <v>0</v>
      </c>
      <c r="BW436" s="80">
        <v>0</v>
      </c>
      <c r="BX436" s="80">
        <v>0</v>
      </c>
      <c r="BY436" s="80">
        <v>0</v>
      </c>
      <c r="BZ436" s="80">
        <v>0</v>
      </c>
      <c r="CA436" s="80">
        <v>0</v>
      </c>
      <c r="CB436" s="80">
        <v>0</v>
      </c>
      <c r="CC436" s="80">
        <v>0</v>
      </c>
    </row>
    <row r="437" spans="1:81">
      <c r="A437" s="80" t="s">
        <v>2148</v>
      </c>
      <c r="B437" s="80">
        <v>436</v>
      </c>
      <c r="C437" s="80">
        <v>11</v>
      </c>
      <c r="D437" s="80">
        <v>26</v>
      </c>
      <c r="E437" s="80">
        <v>2014</v>
      </c>
      <c r="F437" s="80" t="s">
        <v>90</v>
      </c>
      <c r="G437" s="80" t="s">
        <v>2137</v>
      </c>
      <c r="H437" s="80" t="s">
        <v>2138</v>
      </c>
      <c r="I437" s="177"/>
      <c r="J437" s="81">
        <v>38.481801286817053</v>
      </c>
      <c r="K437" s="81">
        <v>1.390519238190624</v>
      </c>
      <c r="L437" s="81">
        <v>3.0579766381618803</v>
      </c>
      <c r="M437" s="81">
        <v>21.250493757990718</v>
      </c>
      <c r="N437" s="81">
        <v>28.849985987029825</v>
      </c>
      <c r="O437" s="81">
        <v>19.212853640568337</v>
      </c>
      <c r="P437" s="81">
        <v>18.122034107367604</v>
      </c>
      <c r="Q437" s="81">
        <v>1.3966681177128231</v>
      </c>
      <c r="R437" s="81">
        <v>0</v>
      </c>
      <c r="S437" s="81">
        <v>1.0647449560393811</v>
      </c>
      <c r="T437" s="82"/>
      <c r="U437" s="81">
        <v>1730312</v>
      </c>
      <c r="V437" s="81">
        <v>610</v>
      </c>
      <c r="W437" s="81">
        <v>76</v>
      </c>
      <c r="X437" s="81">
        <v>4146</v>
      </c>
      <c r="Y437" s="81">
        <v>8065</v>
      </c>
      <c r="Z437" s="81">
        <v>11056</v>
      </c>
      <c r="AA437" s="81">
        <v>3609</v>
      </c>
      <c r="AB437" s="81">
        <v>18818</v>
      </c>
      <c r="AC437" s="81">
        <v>0</v>
      </c>
      <c r="AD437" s="81">
        <v>1.0647449560393811</v>
      </c>
      <c r="AE437" s="82"/>
      <c r="AF437" s="81">
        <v>30326915.141195782</v>
      </c>
      <c r="AG437" s="81">
        <v>1106186.6756239319</v>
      </c>
      <c r="AH437" s="81">
        <v>467348.95400559687</v>
      </c>
      <c r="AI437" s="81">
        <v>24970186.868975956</v>
      </c>
      <c r="AJ437" s="81">
        <v>38450576.895018622</v>
      </c>
      <c r="AK437" s="81">
        <v>0</v>
      </c>
      <c r="AL437" s="81">
        <v>0</v>
      </c>
      <c r="AM437" s="81">
        <v>2583430.198580741</v>
      </c>
      <c r="AN437" s="81">
        <v>0</v>
      </c>
      <c r="AO437" s="81">
        <v>0</v>
      </c>
      <c r="AP437" s="82"/>
      <c r="AQ437" s="81">
        <v>628</v>
      </c>
      <c r="AR437" s="81">
        <v>83</v>
      </c>
      <c r="AS437" s="81">
        <v>0</v>
      </c>
      <c r="AT437" s="81">
        <v>0</v>
      </c>
      <c r="AU437" s="81">
        <v>0</v>
      </c>
      <c r="AV437" s="81">
        <v>0</v>
      </c>
      <c r="AW437" s="81" t="s">
        <v>564</v>
      </c>
      <c r="AX437" s="82"/>
      <c r="AY437" s="81">
        <v>2742.3209999999999</v>
      </c>
      <c r="AZ437" s="81">
        <v>1980</v>
      </c>
      <c r="BA437" s="81">
        <v>0</v>
      </c>
      <c r="BB437" s="81">
        <v>0</v>
      </c>
      <c r="BC437" s="81">
        <v>0</v>
      </c>
      <c r="BD437" s="81">
        <v>0</v>
      </c>
      <c r="BE437" s="81" t="s">
        <v>564</v>
      </c>
      <c r="BF437" s="82"/>
      <c r="BG437" s="81">
        <v>0</v>
      </c>
      <c r="BH437" s="81">
        <v>0</v>
      </c>
      <c r="BI437" s="81">
        <v>21.155999999999999</v>
      </c>
      <c r="BJ437" s="81">
        <v>0</v>
      </c>
      <c r="BK437" s="81">
        <v>0</v>
      </c>
      <c r="BL437" s="81">
        <v>0</v>
      </c>
      <c r="BM437" s="82"/>
      <c r="BN437" s="81">
        <v>0</v>
      </c>
      <c r="BO437" s="81">
        <v>0</v>
      </c>
      <c r="BP437" s="81">
        <v>3</v>
      </c>
      <c r="BQ437" s="81">
        <v>0</v>
      </c>
      <c r="BR437" s="81">
        <v>0</v>
      </c>
      <c r="BS437" s="81">
        <v>0</v>
      </c>
      <c r="BT437"/>
      <c r="BU437" s="80">
        <v>21.155999999999999</v>
      </c>
      <c r="BV437" s="80">
        <v>0</v>
      </c>
      <c r="BW437" s="80">
        <v>0</v>
      </c>
      <c r="BX437" s="80">
        <v>0</v>
      </c>
      <c r="BY437" s="80">
        <v>0</v>
      </c>
      <c r="BZ437" s="80">
        <v>0</v>
      </c>
      <c r="CA437" s="80">
        <v>0</v>
      </c>
      <c r="CB437" s="80">
        <v>0</v>
      </c>
      <c r="CC437" s="80">
        <v>0</v>
      </c>
    </row>
    <row r="438" spans="1:81">
      <c r="A438" s="80" t="s">
        <v>2149</v>
      </c>
      <c r="B438" s="80">
        <v>437</v>
      </c>
      <c r="C438" s="80">
        <v>12</v>
      </c>
      <c r="D438" s="80">
        <v>26</v>
      </c>
      <c r="E438" s="80">
        <v>2015</v>
      </c>
      <c r="F438" s="80" t="s">
        <v>91</v>
      </c>
      <c r="G438" s="80" t="s">
        <v>2137</v>
      </c>
      <c r="H438" s="80" t="s">
        <v>2138</v>
      </c>
      <c r="I438" s="177"/>
      <c r="J438" s="81">
        <v>34.145557004918579</v>
      </c>
      <c r="K438" s="81">
        <v>1.314979900673154</v>
      </c>
      <c r="L438" s="81">
        <v>3.5874781716778488</v>
      </c>
      <c r="M438" s="81">
        <v>24.534028535166392</v>
      </c>
      <c r="N438" s="81">
        <v>25.240116764066002</v>
      </c>
      <c r="O438" s="81">
        <v>19.208512939120247</v>
      </c>
      <c r="P438" s="81">
        <v>17.874977442208984</v>
      </c>
      <c r="Q438" s="81">
        <v>1.3540450876140657</v>
      </c>
      <c r="R438" s="81">
        <v>0</v>
      </c>
      <c r="S438" s="81">
        <v>1.9650304661545392</v>
      </c>
      <c r="T438" s="82"/>
      <c r="U438" s="81">
        <v>1735984</v>
      </c>
      <c r="V438" s="81">
        <v>610</v>
      </c>
      <c r="W438" s="81">
        <v>76</v>
      </c>
      <c r="X438" s="81">
        <v>4146</v>
      </c>
      <c r="Y438" s="81">
        <v>8103</v>
      </c>
      <c r="Z438" s="81">
        <v>11160</v>
      </c>
      <c r="AA438" s="81">
        <v>3557</v>
      </c>
      <c r="AB438" s="81">
        <v>18636</v>
      </c>
      <c r="AC438" s="81">
        <v>0</v>
      </c>
      <c r="AD438" s="81">
        <v>1.9650304661545392</v>
      </c>
      <c r="AE438" s="82"/>
      <c r="AF438" s="81">
        <v>29340554.217613511</v>
      </c>
      <c r="AG438" s="81">
        <v>1020109.8560913339</v>
      </c>
      <c r="AH438" s="81">
        <v>509853.94948790828</v>
      </c>
      <c r="AI438" s="81">
        <v>25218885.179339085</v>
      </c>
      <c r="AJ438" s="81">
        <v>38893766.359372541</v>
      </c>
      <c r="AK438" s="81">
        <v>0</v>
      </c>
      <c r="AL438" s="81">
        <v>0</v>
      </c>
      <c r="AM438" s="81">
        <v>2553985.624920221</v>
      </c>
      <c r="AN438" s="81">
        <v>0</v>
      </c>
      <c r="AO438" s="81">
        <v>0</v>
      </c>
      <c r="AP438" s="82"/>
      <c r="AQ438" s="81">
        <v>675</v>
      </c>
      <c r="AR438" s="81">
        <v>152</v>
      </c>
      <c r="AS438" s="81">
        <v>0</v>
      </c>
      <c r="AT438" s="81">
        <v>0</v>
      </c>
      <c r="AU438" s="81">
        <v>0</v>
      </c>
      <c r="AV438" s="81">
        <v>0</v>
      </c>
      <c r="AW438" s="81" t="s">
        <v>564</v>
      </c>
      <c r="AX438" s="82"/>
      <c r="AY438" s="81">
        <v>3058.5010000000002</v>
      </c>
      <c r="AZ438" s="81">
        <v>4382.2</v>
      </c>
      <c r="BA438" s="81">
        <v>0</v>
      </c>
      <c r="BB438" s="81">
        <v>0</v>
      </c>
      <c r="BC438" s="81">
        <v>0</v>
      </c>
      <c r="BD438" s="81">
        <v>0</v>
      </c>
      <c r="BE438" s="81" t="s">
        <v>564</v>
      </c>
      <c r="BF438" s="82"/>
      <c r="BG438" s="81">
        <v>0</v>
      </c>
      <c r="BH438" s="81">
        <v>0</v>
      </c>
      <c r="BI438" s="81">
        <v>21.15</v>
      </c>
      <c r="BJ438" s="81">
        <v>0</v>
      </c>
      <c r="BK438" s="81">
        <v>0</v>
      </c>
      <c r="BL438" s="81">
        <v>0</v>
      </c>
      <c r="BM438" s="82"/>
      <c r="BN438" s="81">
        <v>0</v>
      </c>
      <c r="BO438" s="81">
        <v>0</v>
      </c>
      <c r="BP438" s="81">
        <v>3</v>
      </c>
      <c r="BQ438" s="81">
        <v>0</v>
      </c>
      <c r="BR438" s="81">
        <v>0</v>
      </c>
      <c r="BS438" s="81">
        <v>0</v>
      </c>
      <c r="BT438"/>
      <c r="BU438" s="80">
        <v>21.15</v>
      </c>
      <c r="BV438" s="80">
        <v>0</v>
      </c>
      <c r="BW438" s="80">
        <v>0</v>
      </c>
      <c r="BX438" s="80">
        <v>0</v>
      </c>
      <c r="BY438" s="80">
        <v>0</v>
      </c>
      <c r="BZ438" s="80">
        <v>0</v>
      </c>
      <c r="CA438" s="80">
        <v>0</v>
      </c>
      <c r="CB438" s="80">
        <v>0</v>
      </c>
      <c r="CC438" s="80">
        <v>0</v>
      </c>
    </row>
    <row r="439" spans="1:81">
      <c r="A439" s="80" t="s">
        <v>2150</v>
      </c>
      <c r="B439" s="80">
        <v>438</v>
      </c>
      <c r="C439" s="80">
        <v>13</v>
      </c>
      <c r="D439" s="80">
        <v>26</v>
      </c>
      <c r="E439" s="80">
        <v>2016</v>
      </c>
      <c r="F439" s="80" t="s">
        <v>92</v>
      </c>
      <c r="G439" s="80" t="s">
        <v>2137</v>
      </c>
      <c r="H439" s="80" t="s">
        <v>2138</v>
      </c>
      <c r="I439" s="177"/>
      <c r="J439" s="81">
        <v>31.857019452604202</v>
      </c>
      <c r="K439" s="81">
        <v>1.2698810304173698</v>
      </c>
      <c r="L439" s="81">
        <v>3.7915064642996885</v>
      </c>
      <c r="M439" s="81">
        <v>17.32680598477145</v>
      </c>
      <c r="N439" s="81">
        <v>21.72334090074888</v>
      </c>
      <c r="O439" s="81">
        <v>19.182690972014253</v>
      </c>
      <c r="P439" s="81">
        <v>17.253321587849609</v>
      </c>
      <c r="Q439" s="81">
        <v>1.30224269749453</v>
      </c>
      <c r="R439" s="81">
        <v>0</v>
      </c>
      <c r="S439" s="81">
        <v>1.4726412232163522</v>
      </c>
      <c r="T439" s="82"/>
      <c r="U439" s="81">
        <v>1884345</v>
      </c>
      <c r="V439" s="81">
        <v>610</v>
      </c>
      <c r="W439" s="81">
        <v>76</v>
      </c>
      <c r="X439" s="81">
        <v>4146</v>
      </c>
      <c r="Y439" s="81">
        <v>8094</v>
      </c>
      <c r="Z439" s="81">
        <v>11282</v>
      </c>
      <c r="AA439" s="81">
        <v>3551</v>
      </c>
      <c r="AB439" s="81">
        <v>18437</v>
      </c>
      <c r="AC439" s="81">
        <v>0</v>
      </c>
      <c r="AD439" s="81">
        <v>1.4726412232163519</v>
      </c>
      <c r="AE439" s="82"/>
      <c r="AF439" s="81">
        <v>27957690.26800533</v>
      </c>
      <c r="AG439" s="81">
        <v>966264.82489200402</v>
      </c>
      <c r="AH439" s="81">
        <v>432044.14531114488</v>
      </c>
      <c r="AI439" s="81">
        <v>25726279.982489899</v>
      </c>
      <c r="AJ439" s="81">
        <v>33644835.759735249</v>
      </c>
      <c r="AK439" s="81">
        <v>0</v>
      </c>
      <c r="AL439" s="81">
        <v>0</v>
      </c>
      <c r="AM439" s="81">
        <v>2528676.5181719488</v>
      </c>
      <c r="AN439" s="81">
        <v>0</v>
      </c>
      <c r="AO439" s="81">
        <v>0</v>
      </c>
      <c r="AP439" s="82"/>
      <c r="AQ439" s="81">
        <v>707</v>
      </c>
      <c r="AR439" s="81">
        <v>161</v>
      </c>
      <c r="AS439" s="81">
        <v>0</v>
      </c>
      <c r="AT439" s="81">
        <v>0</v>
      </c>
      <c r="AU439" s="81">
        <v>0</v>
      </c>
      <c r="AV439" s="81">
        <v>0</v>
      </c>
      <c r="AW439" s="81" t="s">
        <v>564</v>
      </c>
      <c r="AX439" s="82"/>
      <c r="AY439" s="81">
        <v>3258.9009999999998</v>
      </c>
      <c r="AZ439" s="81">
        <v>4656.8</v>
      </c>
      <c r="BA439" s="81">
        <v>0</v>
      </c>
      <c r="BB439" s="81">
        <v>0</v>
      </c>
      <c r="BC439" s="81">
        <v>0</v>
      </c>
      <c r="BD439" s="81">
        <v>0</v>
      </c>
      <c r="BE439" s="81" t="s">
        <v>564</v>
      </c>
      <c r="BF439" s="82"/>
      <c r="BG439" s="81">
        <v>0</v>
      </c>
      <c r="BH439" s="81">
        <v>0</v>
      </c>
      <c r="BI439" s="81">
        <v>19.18</v>
      </c>
      <c r="BJ439" s="81">
        <v>0</v>
      </c>
      <c r="BK439" s="81">
        <v>0</v>
      </c>
      <c r="BL439" s="81">
        <v>0</v>
      </c>
      <c r="BM439" s="82"/>
      <c r="BN439" s="81">
        <v>0</v>
      </c>
      <c r="BO439" s="81">
        <v>0</v>
      </c>
      <c r="BP439" s="81">
        <v>3</v>
      </c>
      <c r="BQ439" s="81">
        <v>0</v>
      </c>
      <c r="BR439" s="81">
        <v>0</v>
      </c>
      <c r="BS439" s="81">
        <v>0</v>
      </c>
      <c r="BT439"/>
      <c r="BU439" s="80">
        <v>19.18</v>
      </c>
      <c r="BV439" s="80">
        <v>0</v>
      </c>
      <c r="BW439" s="80">
        <v>0</v>
      </c>
      <c r="BX439" s="80">
        <v>0</v>
      </c>
      <c r="BY439" s="80">
        <v>0</v>
      </c>
      <c r="BZ439" s="80">
        <v>0</v>
      </c>
      <c r="CA439" s="80">
        <v>0</v>
      </c>
      <c r="CB439" s="80">
        <v>0</v>
      </c>
      <c r="CC439" s="80">
        <v>0</v>
      </c>
    </row>
    <row r="440" spans="1:81">
      <c r="A440" s="80" t="s">
        <v>2151</v>
      </c>
      <c r="B440" s="80">
        <v>439</v>
      </c>
      <c r="C440" s="80">
        <v>14</v>
      </c>
      <c r="D440" s="80">
        <v>26</v>
      </c>
      <c r="E440" s="80">
        <v>2017</v>
      </c>
      <c r="F440" s="80" t="s">
        <v>71</v>
      </c>
      <c r="G440" s="80" t="s">
        <v>2137</v>
      </c>
      <c r="H440" s="80" t="s">
        <v>2138</v>
      </c>
      <c r="I440" s="177"/>
      <c r="J440" s="81">
        <v>31.554370889745272</v>
      </c>
      <c r="K440" s="81">
        <v>1.258254953155113</v>
      </c>
      <c r="L440" s="81">
        <v>3.2614893946503556</v>
      </c>
      <c r="M440" s="81">
        <v>14.6980552352655</v>
      </c>
      <c r="N440" s="81">
        <v>22.65798138041162</v>
      </c>
      <c r="O440" s="81">
        <v>18.988425999215398</v>
      </c>
      <c r="P440" s="81">
        <v>16.979877871898836</v>
      </c>
      <c r="Q440" s="81">
        <v>1.2509948677795766</v>
      </c>
      <c r="R440" s="81">
        <v>0</v>
      </c>
      <c r="S440" s="81">
        <v>1.9946846480229905</v>
      </c>
      <c r="T440" s="82"/>
      <c r="U440" s="81">
        <v>2004632</v>
      </c>
      <c r="V440" s="81">
        <v>610</v>
      </c>
      <c r="W440" s="81">
        <v>76</v>
      </c>
      <c r="X440" s="81">
        <v>4146</v>
      </c>
      <c r="Y440" s="81">
        <v>8147</v>
      </c>
      <c r="Z440" s="81">
        <v>11353</v>
      </c>
      <c r="AA440" s="81">
        <v>3517</v>
      </c>
      <c r="AB440" s="81">
        <v>18316</v>
      </c>
      <c r="AC440" s="81">
        <v>0</v>
      </c>
      <c r="AD440" s="81">
        <v>1.9946846480229909</v>
      </c>
      <c r="AE440" s="82"/>
      <c r="AF440" s="81">
        <v>28217216.44043462</v>
      </c>
      <c r="AG440" s="81">
        <v>979705.07612230757</v>
      </c>
      <c r="AH440" s="81">
        <v>477654.16820018372</v>
      </c>
      <c r="AI440" s="81">
        <v>23625822.935219768</v>
      </c>
      <c r="AJ440" s="81">
        <v>37899084.088993713</v>
      </c>
      <c r="AK440" s="81">
        <v>0</v>
      </c>
      <c r="AL440" s="81">
        <v>0</v>
      </c>
      <c r="AM440" s="81">
        <v>2516011.8139251592</v>
      </c>
      <c r="AN440" s="81">
        <v>0</v>
      </c>
      <c r="AO440" s="81">
        <v>0</v>
      </c>
      <c r="AP440" s="82"/>
      <c r="AQ440" s="81">
        <v>732</v>
      </c>
      <c r="AR440" s="81">
        <v>167</v>
      </c>
      <c r="AS440" s="81">
        <v>0</v>
      </c>
      <c r="AT440" s="81">
        <v>0</v>
      </c>
      <c r="AU440" s="81">
        <v>0</v>
      </c>
      <c r="AV440" s="81">
        <v>0</v>
      </c>
      <c r="AW440" s="81" t="s">
        <v>564</v>
      </c>
      <c r="AX440" s="82"/>
      <c r="AY440" s="81">
        <v>3450.9009999999998</v>
      </c>
      <c r="AZ440" s="81">
        <v>4751.6000000000004</v>
      </c>
      <c r="BA440" s="81">
        <v>0</v>
      </c>
      <c r="BB440" s="81">
        <v>0</v>
      </c>
      <c r="BC440" s="81">
        <v>0</v>
      </c>
      <c r="BD440" s="81">
        <v>0</v>
      </c>
      <c r="BE440" s="81" t="s">
        <v>564</v>
      </c>
      <c r="BF440" s="82"/>
      <c r="BG440" s="81">
        <v>0</v>
      </c>
      <c r="BH440" s="81">
        <v>0</v>
      </c>
      <c r="BI440" s="81">
        <v>19.207999999999998</v>
      </c>
      <c r="BJ440" s="81">
        <v>0</v>
      </c>
      <c r="BK440" s="81">
        <v>0</v>
      </c>
      <c r="BL440" s="81">
        <v>0</v>
      </c>
      <c r="BM440" s="82"/>
      <c r="BN440" s="81">
        <v>0</v>
      </c>
      <c r="BO440" s="81">
        <v>0</v>
      </c>
      <c r="BP440" s="81">
        <v>3</v>
      </c>
      <c r="BQ440" s="81">
        <v>0</v>
      </c>
      <c r="BR440" s="81">
        <v>0</v>
      </c>
      <c r="BS440" s="81">
        <v>0</v>
      </c>
      <c r="BT440"/>
      <c r="BU440" s="80">
        <v>19.207999999999998</v>
      </c>
      <c r="BV440" s="80">
        <v>0</v>
      </c>
      <c r="BW440" s="80">
        <v>0</v>
      </c>
      <c r="BX440" s="80">
        <v>0</v>
      </c>
      <c r="BY440" s="80">
        <v>0</v>
      </c>
      <c r="BZ440" s="80">
        <v>0</v>
      </c>
      <c r="CA440" s="80">
        <v>0</v>
      </c>
      <c r="CB440" s="80">
        <v>0</v>
      </c>
      <c r="CC440" s="80">
        <v>0</v>
      </c>
    </row>
    <row r="441" spans="1:81">
      <c r="A441" s="80" t="s">
        <v>2152</v>
      </c>
      <c r="B441" s="80">
        <v>440</v>
      </c>
      <c r="C441" s="80">
        <v>15</v>
      </c>
      <c r="D441" s="80">
        <v>26</v>
      </c>
      <c r="E441" s="80">
        <v>2018</v>
      </c>
      <c r="F441" s="80" t="s">
        <v>93</v>
      </c>
      <c r="G441" s="80" t="s">
        <v>2137</v>
      </c>
      <c r="H441" s="80" t="s">
        <v>2138</v>
      </c>
      <c r="I441" s="177"/>
      <c r="J441" s="81">
        <v>31.687665884031173</v>
      </c>
      <c r="K441" s="81">
        <v>1.08444053768352</v>
      </c>
      <c r="L441" s="81">
        <v>2.9022394511473952</v>
      </c>
      <c r="M441" s="81">
        <v>14.180735209089249</v>
      </c>
      <c r="N441" s="81">
        <v>15.140280793942177</v>
      </c>
      <c r="O441" s="81">
        <v>18.799069511242379</v>
      </c>
      <c r="P441" s="81">
        <v>16.801296366934018</v>
      </c>
      <c r="Q441" s="81">
        <v>1.1481841918268951</v>
      </c>
      <c r="R441" s="81">
        <v>0</v>
      </c>
      <c r="S441" s="81">
        <v>1.8656372759781594</v>
      </c>
      <c r="T441" s="82"/>
      <c r="U441" s="81">
        <v>2078796</v>
      </c>
      <c r="V441" s="81">
        <v>610</v>
      </c>
      <c r="W441" s="81">
        <v>76</v>
      </c>
      <c r="X441" s="81">
        <v>4146</v>
      </c>
      <c r="Y441" s="81">
        <v>8136</v>
      </c>
      <c r="Z441" s="81">
        <v>11455</v>
      </c>
      <c r="AA441" s="81">
        <v>3515</v>
      </c>
      <c r="AB441" s="81">
        <v>18116</v>
      </c>
      <c r="AC441" s="81">
        <v>0</v>
      </c>
      <c r="AD441" s="81">
        <v>1.865637275978159</v>
      </c>
      <c r="AE441" s="82"/>
      <c r="AF441" s="81">
        <v>30612808.835215699</v>
      </c>
      <c r="AG441" s="81">
        <v>863203.19471523259</v>
      </c>
      <c r="AH441" s="81">
        <v>442706.96109744889</v>
      </c>
      <c r="AI441" s="81">
        <v>24139108.2351605</v>
      </c>
      <c r="AJ441" s="81">
        <v>31947341.09346896</v>
      </c>
      <c r="AK441" s="81">
        <v>0</v>
      </c>
      <c r="AL441" s="81">
        <v>0</v>
      </c>
      <c r="AM441" s="81">
        <v>2493687.521652231</v>
      </c>
      <c r="AN441" s="81">
        <v>0</v>
      </c>
      <c r="AO441" s="81">
        <v>0</v>
      </c>
      <c r="AP441" s="82"/>
      <c r="AQ441" s="81">
        <v>768</v>
      </c>
      <c r="AR441" s="81">
        <v>175</v>
      </c>
      <c r="AS441" s="81">
        <v>0</v>
      </c>
      <c r="AT441" s="81">
        <v>0</v>
      </c>
      <c r="AU441" s="81">
        <v>0</v>
      </c>
      <c r="AV441" s="81">
        <v>0</v>
      </c>
      <c r="AW441" s="81" t="s">
        <v>564</v>
      </c>
      <c r="AX441" s="82"/>
      <c r="AY441" s="81">
        <v>3674.601000000001</v>
      </c>
      <c r="AZ441" s="81">
        <v>4848</v>
      </c>
      <c r="BA441" s="81">
        <v>0</v>
      </c>
      <c r="BB441" s="81">
        <v>0</v>
      </c>
      <c r="BC441" s="81">
        <v>0</v>
      </c>
      <c r="BD441" s="81">
        <v>0</v>
      </c>
      <c r="BE441" s="81" t="s">
        <v>564</v>
      </c>
      <c r="BF441" s="82"/>
      <c r="BG441" s="81">
        <v>0</v>
      </c>
      <c r="BH441" s="81">
        <v>0</v>
      </c>
      <c r="BI441" s="81">
        <v>19.786999999999999</v>
      </c>
      <c r="BJ441" s="81">
        <v>0</v>
      </c>
      <c r="BK441" s="81">
        <v>0</v>
      </c>
      <c r="BL441" s="81">
        <v>0</v>
      </c>
      <c r="BM441" s="82"/>
      <c r="BN441" s="81">
        <v>0</v>
      </c>
      <c r="BO441" s="81">
        <v>0</v>
      </c>
      <c r="BP441" s="81">
        <v>3</v>
      </c>
      <c r="BQ441" s="81">
        <v>0</v>
      </c>
      <c r="BR441" s="81">
        <v>0</v>
      </c>
      <c r="BS441" s="81">
        <v>0</v>
      </c>
      <c r="BT441"/>
      <c r="BU441" s="80">
        <v>19.786999999999999</v>
      </c>
      <c r="BV441" s="80">
        <v>0</v>
      </c>
      <c r="BW441" s="80">
        <v>0</v>
      </c>
      <c r="BX441" s="80">
        <v>0</v>
      </c>
      <c r="BY441" s="80">
        <v>0</v>
      </c>
      <c r="BZ441" s="80">
        <v>0</v>
      </c>
      <c r="CA441" s="80">
        <v>0</v>
      </c>
      <c r="CB441" s="80">
        <v>0</v>
      </c>
      <c r="CC441" s="80">
        <v>0</v>
      </c>
    </row>
    <row r="442" spans="1:81">
      <c r="A442" s="80" t="s">
        <v>2153</v>
      </c>
      <c r="B442" s="80">
        <v>441</v>
      </c>
      <c r="C442" s="80">
        <v>16</v>
      </c>
      <c r="D442" s="80">
        <v>26</v>
      </c>
      <c r="E442" s="80">
        <v>2019</v>
      </c>
      <c r="F442" s="80" t="s">
        <v>73</v>
      </c>
      <c r="G442" s="80" t="s">
        <v>2137</v>
      </c>
      <c r="H442" s="80" t="s">
        <v>2138</v>
      </c>
      <c r="I442" s="177"/>
      <c r="J442" s="81">
        <v>31.722303125453688</v>
      </c>
      <c r="K442" s="81">
        <v>1.0201257632027438</v>
      </c>
      <c r="L442" s="81">
        <v>2.9480445180848309</v>
      </c>
      <c r="M442" s="81">
        <v>15.880887734043615</v>
      </c>
      <c r="N442" s="81">
        <v>15.709107839909191</v>
      </c>
      <c r="O442" s="81">
        <v>18.405333588698905</v>
      </c>
      <c r="P442" s="81">
        <v>16.826858532676894</v>
      </c>
      <c r="Q442" s="81">
        <v>1.1095857515657546</v>
      </c>
      <c r="R442" s="81">
        <v>0</v>
      </c>
      <c r="S442" s="81">
        <v>1.6660253508465457</v>
      </c>
      <c r="T442" s="82"/>
      <c r="U442" s="81">
        <v>2061967</v>
      </c>
      <c r="V442" s="81">
        <v>610</v>
      </c>
      <c r="W442" s="81">
        <v>76</v>
      </c>
      <c r="X442" s="81">
        <v>4146</v>
      </c>
      <c r="Y442" s="81">
        <v>8174</v>
      </c>
      <c r="Z442" s="81">
        <v>11523</v>
      </c>
      <c r="AA442" s="81">
        <v>3494</v>
      </c>
      <c r="AB442" s="81">
        <v>17981</v>
      </c>
      <c r="AC442" s="81">
        <v>0</v>
      </c>
      <c r="AD442" s="81">
        <v>1.6660253508465459</v>
      </c>
      <c r="AE442" s="82"/>
      <c r="AF442" s="81">
        <v>27371420.5881509</v>
      </c>
      <c r="AG442" s="81">
        <v>836015.82250449504</v>
      </c>
      <c r="AH442" s="81">
        <v>481965.91206238529</v>
      </c>
      <c r="AI442" s="81">
        <v>23855056.152158242</v>
      </c>
      <c r="AJ442" s="81">
        <v>31989345.685474705</v>
      </c>
      <c r="AK442" s="81">
        <v>0</v>
      </c>
      <c r="AL442" s="81">
        <v>0</v>
      </c>
      <c r="AM442" s="81">
        <v>2448876.8391044717</v>
      </c>
      <c r="AN442" s="81">
        <v>0</v>
      </c>
      <c r="AO442" s="81">
        <v>0</v>
      </c>
      <c r="AP442" s="82"/>
      <c r="AQ442" s="81">
        <v>796</v>
      </c>
      <c r="AR442" s="81">
        <v>183</v>
      </c>
      <c r="AS442" s="81">
        <v>0</v>
      </c>
      <c r="AT442" s="81">
        <v>0</v>
      </c>
      <c r="AU442" s="81">
        <v>0</v>
      </c>
      <c r="AV442" s="81">
        <v>0</v>
      </c>
      <c r="AW442" s="81" t="s">
        <v>564</v>
      </c>
      <c r="AX442" s="82"/>
      <c r="AY442" s="81">
        <v>3853.1910000000012</v>
      </c>
      <c r="AZ442" s="81">
        <v>5003.0000000000009</v>
      </c>
      <c r="BA442" s="81">
        <v>0</v>
      </c>
      <c r="BB442" s="81">
        <v>0</v>
      </c>
      <c r="BC442" s="81">
        <v>0</v>
      </c>
      <c r="BD442" s="81">
        <v>0</v>
      </c>
      <c r="BE442" s="81" t="s">
        <v>564</v>
      </c>
      <c r="BF442" s="82"/>
      <c r="BG442" s="81">
        <v>0</v>
      </c>
      <c r="BH442" s="81">
        <v>0</v>
      </c>
      <c r="BI442" s="81">
        <v>14.925000000000001</v>
      </c>
      <c r="BJ442" s="81">
        <v>0</v>
      </c>
      <c r="BK442" s="81">
        <v>0</v>
      </c>
      <c r="BL442" s="81">
        <v>0</v>
      </c>
      <c r="BM442" s="82"/>
      <c r="BN442" s="81">
        <v>0</v>
      </c>
      <c r="BO442" s="81">
        <v>0</v>
      </c>
      <c r="BP442" s="81">
        <v>3</v>
      </c>
      <c r="BQ442" s="81">
        <v>0</v>
      </c>
      <c r="BR442" s="81">
        <v>0</v>
      </c>
      <c r="BS442" s="81">
        <v>0</v>
      </c>
      <c r="BT442"/>
      <c r="BU442" s="80">
        <v>14.925000000000001</v>
      </c>
      <c r="BV442" s="80">
        <v>0</v>
      </c>
      <c r="BW442" s="80">
        <v>0</v>
      </c>
      <c r="BX442" s="80">
        <v>0</v>
      </c>
      <c r="BY442" s="80">
        <v>0</v>
      </c>
      <c r="BZ442" s="80">
        <v>0</v>
      </c>
      <c r="CA442" s="80">
        <v>0</v>
      </c>
      <c r="CB442" s="80">
        <v>0</v>
      </c>
      <c r="CC442" s="80">
        <v>0</v>
      </c>
    </row>
    <row r="443" spans="1:81">
      <c r="A443" s="80" t="s">
        <v>2154</v>
      </c>
      <c r="B443" s="80">
        <v>442</v>
      </c>
      <c r="C443" s="80">
        <v>17</v>
      </c>
      <c r="D443" s="80">
        <v>26</v>
      </c>
      <c r="E443" s="80">
        <v>2020</v>
      </c>
      <c r="F443" s="80" t="s">
        <v>218</v>
      </c>
      <c r="G443" s="80" t="s">
        <v>2137</v>
      </c>
      <c r="H443" s="80" t="s">
        <v>2138</v>
      </c>
      <c r="I443" s="177"/>
      <c r="J443" s="81">
        <v>26.695724707917229</v>
      </c>
      <c r="K443" s="81">
        <v>1.230151287882324</v>
      </c>
      <c r="L443" s="81">
        <v>7.1961323461961495</v>
      </c>
      <c r="M443" s="81">
        <v>13.853789379988182</v>
      </c>
      <c r="N443" s="81">
        <v>17.493225599475679</v>
      </c>
      <c r="O443" s="81">
        <v>16.299206407486988</v>
      </c>
      <c r="P443" s="81">
        <v>15.686921950464521</v>
      </c>
      <c r="Q443" s="81">
        <v>1.0504288922949083</v>
      </c>
      <c r="R443" s="81">
        <v>0</v>
      </c>
      <c r="S443" s="81">
        <v>1.4909395349170631</v>
      </c>
      <c r="T443" s="82"/>
      <c r="U443" s="81">
        <v>1883673</v>
      </c>
      <c r="V443" s="81">
        <v>642</v>
      </c>
      <c r="W443" s="81">
        <v>174</v>
      </c>
      <c r="X443" s="81">
        <v>3797</v>
      </c>
      <c r="Y443" s="81">
        <v>8177</v>
      </c>
      <c r="Z443" s="81">
        <v>11647</v>
      </c>
      <c r="AA443" s="81">
        <v>3539</v>
      </c>
      <c r="AB443" s="81">
        <v>17815</v>
      </c>
      <c r="AC443" s="81">
        <v>0</v>
      </c>
      <c r="AD443" s="81">
        <v>1.4909395349170631</v>
      </c>
      <c r="AE443" s="82"/>
      <c r="AF443" s="81">
        <v>23041919.560493171</v>
      </c>
      <c r="AG443" s="81">
        <v>917293.50926927652</v>
      </c>
      <c r="AH443" s="81">
        <v>1207039.87626136</v>
      </c>
      <c r="AI443" s="81">
        <v>20390398.854737122</v>
      </c>
      <c r="AJ443" s="81">
        <v>35970290.071151279</v>
      </c>
      <c r="AK443" s="81"/>
      <c r="AL443" s="81"/>
      <c r="AM443" s="81">
        <v>2325055.4287782097</v>
      </c>
      <c r="AN443" s="81"/>
      <c r="AO443" s="81"/>
      <c r="AP443" s="82"/>
      <c r="AQ443" s="81">
        <v>824</v>
      </c>
      <c r="AR443" s="81">
        <v>192</v>
      </c>
      <c r="AS443" s="81">
        <v>0</v>
      </c>
      <c r="AT443" s="81">
        <v>0</v>
      </c>
      <c r="AU443" s="81">
        <v>0</v>
      </c>
      <c r="AV443" s="81">
        <v>0</v>
      </c>
      <c r="AW443" s="81">
        <v>0</v>
      </c>
      <c r="AX443" s="82"/>
      <c r="AY443" s="81">
        <v>4030.1410000000019</v>
      </c>
      <c r="AZ443" s="81">
        <v>5400.1999999999989</v>
      </c>
      <c r="BA443" s="81">
        <v>0</v>
      </c>
      <c r="BB443" s="81">
        <v>0</v>
      </c>
      <c r="BC443" s="81">
        <v>0</v>
      </c>
      <c r="BD443" s="81">
        <v>0</v>
      </c>
      <c r="BE443" s="81">
        <v>0</v>
      </c>
      <c r="BF443" s="82"/>
      <c r="BG443" s="81">
        <v>0</v>
      </c>
      <c r="BH443" s="81">
        <v>0</v>
      </c>
      <c r="BI443" s="81">
        <v>13.587</v>
      </c>
      <c r="BJ443" s="81">
        <v>0</v>
      </c>
      <c r="BK443" s="81">
        <v>0</v>
      </c>
      <c r="BL443" s="81">
        <v>0</v>
      </c>
      <c r="BM443" s="82"/>
      <c r="BN443" s="81">
        <v>0</v>
      </c>
      <c r="BO443" s="81">
        <v>0</v>
      </c>
      <c r="BP443" s="81">
        <v>3</v>
      </c>
      <c r="BQ443" s="81">
        <v>0</v>
      </c>
      <c r="BR443" s="81">
        <v>0</v>
      </c>
      <c r="BS443" s="81">
        <v>0</v>
      </c>
      <c r="BT443"/>
      <c r="BU443" s="80">
        <v>13.587</v>
      </c>
      <c r="BV443" s="80">
        <v>0</v>
      </c>
      <c r="BW443" s="80">
        <v>0</v>
      </c>
      <c r="BX443" s="80">
        <v>0</v>
      </c>
      <c r="BY443" s="80">
        <v>0</v>
      </c>
      <c r="BZ443" s="80">
        <v>0</v>
      </c>
      <c r="CA443" s="80">
        <v>0</v>
      </c>
      <c r="CB443" s="80">
        <v>0</v>
      </c>
      <c r="CC443" s="80">
        <v>0</v>
      </c>
    </row>
    <row r="444" spans="1:81">
      <c r="A444" s="80" t="s">
        <v>2155</v>
      </c>
      <c r="B444" s="80">
        <v>442</v>
      </c>
      <c r="C444" s="80">
        <v>18</v>
      </c>
      <c r="D444" s="80">
        <v>26</v>
      </c>
      <c r="E444" s="80">
        <v>2021</v>
      </c>
      <c r="F444" s="80" t="s">
        <v>75</v>
      </c>
      <c r="G444" s="174" t="s">
        <v>2137</v>
      </c>
      <c r="H444" s="80" t="s">
        <v>2138</v>
      </c>
      <c r="I444" s="177"/>
      <c r="J444" s="81">
        <v>29.361351492139999</v>
      </c>
      <c r="K444" s="81">
        <v>1.23477201732571</v>
      </c>
      <c r="L444" s="81">
        <v>6.622057562544069</v>
      </c>
      <c r="M444" s="81">
        <v>12.53467041242034</v>
      </c>
      <c r="N444" s="81">
        <v>13.924376625030961</v>
      </c>
      <c r="O444" s="81">
        <v>15.80756325511863</v>
      </c>
      <c r="P444" s="81">
        <v>16.163058038291869</v>
      </c>
      <c r="Q444" s="81">
        <v>1.0528311879398751</v>
      </c>
      <c r="R444" s="81">
        <v>0</v>
      </c>
      <c r="S444" s="81">
        <v>1.6002378209935579</v>
      </c>
      <c r="T444" s="82"/>
      <c r="U444" s="81">
        <v>2350031</v>
      </c>
      <c r="V444" s="81">
        <v>642</v>
      </c>
      <c r="W444" s="81">
        <v>174</v>
      </c>
      <c r="X444" s="81">
        <v>3797</v>
      </c>
      <c r="Y444" s="81">
        <v>8186</v>
      </c>
      <c r="Z444" s="81">
        <v>11631</v>
      </c>
      <c r="AA444" s="81">
        <v>3556</v>
      </c>
      <c r="AB444" s="81">
        <v>17644</v>
      </c>
      <c r="AC444" s="81">
        <v>0</v>
      </c>
      <c r="AD444" s="81">
        <v>1.6002378209935579</v>
      </c>
      <c r="AE444" s="82"/>
      <c r="AF444" s="81">
        <v>26256017.223062746</v>
      </c>
      <c r="AG444" s="81">
        <v>977591.7369374861</v>
      </c>
      <c r="AH444" s="81">
        <v>1103459.9314104707</v>
      </c>
      <c r="AI444" s="81">
        <v>22346701.579549126</v>
      </c>
      <c r="AJ444" s="81">
        <v>33316649.267464422</v>
      </c>
      <c r="AK444" s="81">
        <v>0</v>
      </c>
      <c r="AL444" s="81">
        <v>0</v>
      </c>
      <c r="AM444" s="81">
        <v>2316020.0364808748</v>
      </c>
      <c r="AN444" s="81">
        <v>0</v>
      </c>
      <c r="AO444" s="81">
        <v>0</v>
      </c>
      <c r="AP444" s="82"/>
      <c r="AQ444" s="81">
        <v>869</v>
      </c>
      <c r="AR444" s="81">
        <v>195</v>
      </c>
      <c r="AS444" s="81">
        <v>0</v>
      </c>
      <c r="AT444" s="81">
        <v>0</v>
      </c>
      <c r="AU444" s="81">
        <v>0</v>
      </c>
      <c r="AV444" s="81">
        <v>0</v>
      </c>
      <c r="AW444" s="81"/>
      <c r="AX444" s="82"/>
      <c r="AY444" s="81">
        <v>4353.041000000002</v>
      </c>
      <c r="AZ444" s="81">
        <v>49499.19999999999</v>
      </c>
      <c r="BA444" s="81">
        <v>0</v>
      </c>
      <c r="BB444" s="81">
        <v>0</v>
      </c>
      <c r="BC444" s="81">
        <v>0</v>
      </c>
      <c r="BD444" s="81">
        <v>0</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2156</v>
      </c>
      <c r="B445" s="80">
        <v>442</v>
      </c>
      <c r="C445" s="80">
        <v>19</v>
      </c>
      <c r="D445" s="80">
        <v>26</v>
      </c>
      <c r="E445" s="80">
        <v>2022</v>
      </c>
      <c r="F445" s="80" t="s">
        <v>568</v>
      </c>
      <c r="G445" s="174" t="s">
        <v>2137</v>
      </c>
      <c r="H445" s="80" t="s">
        <v>2138</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911</v>
      </c>
      <c r="AR445" s="81">
        <v>195</v>
      </c>
      <c r="AS445" s="81">
        <v>0</v>
      </c>
      <c r="AT445" s="81">
        <v>0</v>
      </c>
      <c r="AU445" s="81">
        <v>0</v>
      </c>
      <c r="AV445" s="81">
        <v>0</v>
      </c>
      <c r="AW445" s="81"/>
      <c r="AX445" s="82"/>
      <c r="AY445" s="81">
        <v>4631.2410000000018</v>
      </c>
      <c r="AZ445" s="81">
        <v>49499.19999999999</v>
      </c>
      <c r="BA445" s="81">
        <v>0</v>
      </c>
      <c r="BB445" s="81">
        <v>0</v>
      </c>
      <c r="BC445" s="81">
        <v>0</v>
      </c>
      <c r="BD445" s="81">
        <v>0</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2157</v>
      </c>
      <c r="B446" s="80">
        <v>307</v>
      </c>
      <c r="C446" s="80">
        <v>1</v>
      </c>
      <c r="D446" s="80">
        <v>19</v>
      </c>
      <c r="E446" s="80">
        <v>1990</v>
      </c>
      <c r="F446" s="80" t="s">
        <v>562</v>
      </c>
      <c r="G446" s="80" t="s">
        <v>2158</v>
      </c>
      <c r="H446" s="80" t="s">
        <v>2159</v>
      </c>
      <c r="I446" s="177"/>
      <c r="J446" s="81">
        <v>17.377670332968211</v>
      </c>
      <c r="K446" s="81">
        <v>1.5597431411433749</v>
      </c>
      <c r="L446" s="81">
        <v>0</v>
      </c>
      <c r="M446" s="81">
        <v>19.031850889638445</v>
      </c>
      <c r="N446" s="81">
        <v>11.005398379812259</v>
      </c>
      <c r="O446" s="81">
        <v>14.144990498739489</v>
      </c>
      <c r="P446" s="81">
        <v>11.659269599965949</v>
      </c>
      <c r="Q446" s="81">
        <v>0.91737168280514625</v>
      </c>
      <c r="R446" s="81">
        <v>0</v>
      </c>
      <c r="S446" s="81">
        <v>1.3544181707199561</v>
      </c>
      <c r="T446" s="82"/>
      <c r="U446" s="81">
        <v>1424498</v>
      </c>
      <c r="V446" s="81">
        <v>653</v>
      </c>
      <c r="W446" s="81">
        <v>0</v>
      </c>
      <c r="X446" s="81">
        <v>6492</v>
      </c>
      <c r="Y446" s="81">
        <v>4372</v>
      </c>
      <c r="Z446" s="81">
        <v>5818</v>
      </c>
      <c r="AA446" s="81">
        <v>2831</v>
      </c>
      <c r="AB446" s="81">
        <v>14895</v>
      </c>
      <c r="AC446" s="81">
        <v>0</v>
      </c>
      <c r="AD446" s="81">
        <v>1.3544181707199561</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2160</v>
      </c>
      <c r="B447" s="80">
        <v>308</v>
      </c>
      <c r="C447" s="80">
        <v>2</v>
      </c>
      <c r="D447" s="80">
        <v>19</v>
      </c>
      <c r="E447" s="80">
        <v>2005</v>
      </c>
      <c r="F447" s="80" t="s">
        <v>565</v>
      </c>
      <c r="G447" s="80" t="s">
        <v>2158</v>
      </c>
      <c r="H447" s="80" t="s">
        <v>2159</v>
      </c>
      <c r="I447" s="177"/>
      <c r="J447" s="81">
        <v>20.437990729546705</v>
      </c>
      <c r="K447" s="81">
        <v>0.89694900333858141</v>
      </c>
      <c r="L447" s="81">
        <v>0.27097538800601123</v>
      </c>
      <c r="M447" s="81">
        <v>28.186191059351859</v>
      </c>
      <c r="N447" s="81">
        <v>17.610680290019733</v>
      </c>
      <c r="O447" s="81">
        <v>22.154941301682172</v>
      </c>
      <c r="P447" s="81">
        <v>12.491200153957005</v>
      </c>
      <c r="Q447" s="81">
        <v>1.0472106214331263</v>
      </c>
      <c r="R447" s="81">
        <v>0</v>
      </c>
      <c r="S447" s="81">
        <v>1.8447059036894102</v>
      </c>
      <c r="T447" s="82"/>
      <c r="U447" s="81">
        <v>1372564</v>
      </c>
      <c r="V447" s="81">
        <v>454</v>
      </c>
      <c r="W447" s="81">
        <v>3</v>
      </c>
      <c r="X447" s="81">
        <v>5370</v>
      </c>
      <c r="Y447" s="81">
        <v>6199</v>
      </c>
      <c r="Z447" s="81">
        <v>10545</v>
      </c>
      <c r="AA447" s="81">
        <v>2484</v>
      </c>
      <c r="AB447" s="81">
        <v>17775</v>
      </c>
      <c r="AC447" s="81">
        <v>0</v>
      </c>
      <c r="AD447" s="81">
        <v>1.8447059036894102</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2161</v>
      </c>
      <c r="B448" s="80">
        <v>309</v>
      </c>
      <c r="C448" s="80">
        <v>3</v>
      </c>
      <c r="D448" s="80">
        <v>19</v>
      </c>
      <c r="E448" s="80">
        <v>2006</v>
      </c>
      <c r="F448" s="80" t="s">
        <v>566</v>
      </c>
      <c r="G448" s="80" t="s">
        <v>2158</v>
      </c>
      <c r="H448" s="80" t="s">
        <v>2159</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2162</v>
      </c>
      <c r="B449" s="80">
        <v>310</v>
      </c>
      <c r="C449" s="80">
        <v>4</v>
      </c>
      <c r="D449" s="80">
        <v>19</v>
      </c>
      <c r="E449" s="80">
        <v>2007</v>
      </c>
      <c r="F449" s="80" t="s">
        <v>567</v>
      </c>
      <c r="G449" s="80" t="s">
        <v>2158</v>
      </c>
      <c r="H449" s="80" t="s">
        <v>2159</v>
      </c>
      <c r="I449" s="177"/>
      <c r="J449" s="81">
        <v>20.659883105391994</v>
      </c>
      <c r="K449" s="81">
        <v>1.0017101376130813</v>
      </c>
      <c r="L449" s="81">
        <v>1.9645605575182716</v>
      </c>
      <c r="M449" s="81">
        <v>28.469876751865897</v>
      </c>
      <c r="N449" s="81">
        <v>19.410638720686997</v>
      </c>
      <c r="O449" s="81">
        <v>22.413491203197125</v>
      </c>
      <c r="P449" s="81">
        <v>12.980726585205748</v>
      </c>
      <c r="Q449" s="81">
        <v>1.121671663880681</v>
      </c>
      <c r="R449" s="81">
        <v>0</v>
      </c>
      <c r="S449" s="81">
        <v>1.5317615265375817</v>
      </c>
      <c r="T449" s="82"/>
      <c r="U449" s="81">
        <v>1394011</v>
      </c>
      <c r="V449" s="81">
        <v>476</v>
      </c>
      <c r="W449" s="81">
        <v>20</v>
      </c>
      <c r="X449" s="81">
        <v>6285</v>
      </c>
      <c r="Y449" s="81">
        <v>6384</v>
      </c>
      <c r="Z449" s="81">
        <v>11090</v>
      </c>
      <c r="AA449" s="81">
        <v>2542</v>
      </c>
      <c r="AB449" s="81">
        <v>18032</v>
      </c>
      <c r="AC449" s="81">
        <v>0</v>
      </c>
      <c r="AD449" s="81">
        <v>1.5317615265375817</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2163</v>
      </c>
      <c r="B450" s="80">
        <v>311</v>
      </c>
      <c r="C450" s="80">
        <v>5</v>
      </c>
      <c r="D450" s="80">
        <v>19</v>
      </c>
      <c r="E450" s="80">
        <v>2008</v>
      </c>
      <c r="F450" s="80" t="s">
        <v>84</v>
      </c>
      <c r="G450" s="80" t="s">
        <v>2158</v>
      </c>
      <c r="H450" s="80" t="s">
        <v>2159</v>
      </c>
      <c r="I450" s="177"/>
      <c r="J450" s="81">
        <v>19.778077874383037</v>
      </c>
      <c r="K450" s="81">
        <v>0.75906281034760914</v>
      </c>
      <c r="L450" s="81">
        <v>1.5619287466905012</v>
      </c>
      <c r="M450" s="81">
        <v>29.778476336611256</v>
      </c>
      <c r="N450" s="81">
        <v>18.889873536034418</v>
      </c>
      <c r="O450" s="81">
        <v>20.903722364476707</v>
      </c>
      <c r="P450" s="81">
        <v>12.267139719768636</v>
      </c>
      <c r="Q450" s="81">
        <v>1.1070876780805969</v>
      </c>
      <c r="R450" s="81">
        <v>0</v>
      </c>
      <c r="S450" s="81">
        <v>1.4168558650556531</v>
      </c>
      <c r="T450" s="82"/>
      <c r="U450" s="81">
        <v>1400221</v>
      </c>
      <c r="V450" s="81">
        <v>476</v>
      </c>
      <c r="W450" s="81">
        <v>20</v>
      </c>
      <c r="X450" s="81">
        <v>6285</v>
      </c>
      <c r="Y450" s="81">
        <v>6484</v>
      </c>
      <c r="Z450" s="81">
        <v>10706</v>
      </c>
      <c r="AA450" s="81">
        <v>2405</v>
      </c>
      <c r="AB450" s="81">
        <v>18090</v>
      </c>
      <c r="AC450" s="81">
        <v>0</v>
      </c>
      <c r="AD450" s="81">
        <v>1.4168558650556531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2164</v>
      </c>
      <c r="B451" s="80">
        <v>312</v>
      </c>
      <c r="C451" s="80">
        <v>6</v>
      </c>
      <c r="D451" s="80">
        <v>19</v>
      </c>
      <c r="E451" s="80">
        <v>2009</v>
      </c>
      <c r="F451" s="80" t="s">
        <v>85</v>
      </c>
      <c r="G451" s="80" t="s">
        <v>2158</v>
      </c>
      <c r="H451" s="80" t="s">
        <v>2159</v>
      </c>
      <c r="I451" s="177"/>
      <c r="J451" s="81">
        <v>22.725559187983478</v>
      </c>
      <c r="K451" s="81">
        <v>0.84168841779310111</v>
      </c>
      <c r="L451" s="81">
        <v>0.95181653990662829</v>
      </c>
      <c r="M451" s="81">
        <v>26.347054810460797</v>
      </c>
      <c r="N451" s="81">
        <v>16.130858282236652</v>
      </c>
      <c r="O451" s="81">
        <v>20.473788222347064</v>
      </c>
      <c r="P451" s="81">
        <v>11.864675025568987</v>
      </c>
      <c r="Q451" s="81">
        <v>1.0491930231864246</v>
      </c>
      <c r="R451" s="81">
        <v>0</v>
      </c>
      <c r="S451" s="81">
        <v>1.4106696058359205</v>
      </c>
      <c r="T451" s="82"/>
      <c r="U451" s="81">
        <v>1271390</v>
      </c>
      <c r="V451" s="81">
        <v>644</v>
      </c>
      <c r="W451" s="81">
        <v>18</v>
      </c>
      <c r="X451" s="81">
        <v>6492</v>
      </c>
      <c r="Y451" s="81">
        <v>6483</v>
      </c>
      <c r="Z451" s="81">
        <v>10350</v>
      </c>
      <c r="AA451" s="81">
        <v>2388</v>
      </c>
      <c r="AB451" s="81">
        <v>17997</v>
      </c>
      <c r="AC451" s="81">
        <v>0</v>
      </c>
      <c r="AD451" s="81">
        <v>1.4106696058359205</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7.49</v>
      </c>
      <c r="BJ451" s="81">
        <v>0</v>
      </c>
      <c r="BK451" s="81">
        <v>6.44</v>
      </c>
      <c r="BL451" s="81">
        <v>0</v>
      </c>
      <c r="BM451" s="82"/>
      <c r="BN451" s="81">
        <v>0</v>
      </c>
      <c r="BO451" s="81">
        <v>0</v>
      </c>
      <c r="BP451" s="81">
        <v>1</v>
      </c>
      <c r="BQ451" s="81">
        <v>0</v>
      </c>
      <c r="BR451" s="81">
        <v>1</v>
      </c>
      <c r="BS451" s="81">
        <v>0</v>
      </c>
      <c r="BT451"/>
      <c r="BU451" s="80"/>
      <c r="BV451" s="80"/>
      <c r="BW451" s="80"/>
      <c r="BX451" s="80"/>
      <c r="BY451" s="80"/>
      <c r="BZ451" s="80"/>
      <c r="CA451" s="80"/>
      <c r="CB451" s="80"/>
      <c r="CC451" s="80"/>
    </row>
    <row r="452" spans="1:81">
      <c r="A452" s="80" t="s">
        <v>2165</v>
      </c>
      <c r="B452" s="80">
        <v>313</v>
      </c>
      <c r="C452" s="80">
        <v>7</v>
      </c>
      <c r="D452" s="80">
        <v>19</v>
      </c>
      <c r="E452" s="80">
        <v>2010</v>
      </c>
      <c r="F452" s="80" t="s">
        <v>86</v>
      </c>
      <c r="G452" s="80" t="s">
        <v>2158</v>
      </c>
      <c r="H452" s="80" t="s">
        <v>2159</v>
      </c>
      <c r="I452" s="177"/>
      <c r="J452" s="81">
        <v>19.061548384081057</v>
      </c>
      <c r="K452" s="81">
        <v>0.89988005774747104</v>
      </c>
      <c r="L452" s="81">
        <v>0.88190272116085688</v>
      </c>
      <c r="M452" s="81">
        <v>26.679071939159535</v>
      </c>
      <c r="N452" s="81">
        <v>17.059067790768957</v>
      </c>
      <c r="O452" s="81">
        <v>20.280640959926533</v>
      </c>
      <c r="P452" s="81">
        <v>11.704858963089871</v>
      </c>
      <c r="Q452" s="81">
        <v>1.0847999079403681</v>
      </c>
      <c r="R452" s="81">
        <v>0</v>
      </c>
      <c r="S452" s="81">
        <v>1.5861910059180784</v>
      </c>
      <c r="T452" s="82"/>
      <c r="U452" s="81">
        <v>1252149</v>
      </c>
      <c r="V452" s="81">
        <v>644</v>
      </c>
      <c r="W452" s="81">
        <v>18</v>
      </c>
      <c r="X452" s="81">
        <v>6492</v>
      </c>
      <c r="Y452" s="81">
        <v>6477</v>
      </c>
      <c r="Z452" s="81">
        <v>10300</v>
      </c>
      <c r="AA452" s="81">
        <v>2297</v>
      </c>
      <c r="AB452" s="81">
        <v>17830</v>
      </c>
      <c r="AC452" s="81">
        <v>0</v>
      </c>
      <c r="AD452" s="81">
        <v>1.5861910059180784</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7.7709999999999999</v>
      </c>
      <c r="BJ452" s="81">
        <v>0</v>
      </c>
      <c r="BK452" s="81">
        <v>5.75</v>
      </c>
      <c r="BL452" s="81">
        <v>0</v>
      </c>
      <c r="BM452" s="82"/>
      <c r="BN452" s="81">
        <v>0</v>
      </c>
      <c r="BO452" s="81">
        <v>0</v>
      </c>
      <c r="BP452" s="81">
        <v>1</v>
      </c>
      <c r="BQ452" s="81">
        <v>0</v>
      </c>
      <c r="BR452" s="81">
        <v>1</v>
      </c>
      <c r="BS452" s="81">
        <v>0</v>
      </c>
      <c r="BT452"/>
      <c r="BU452" s="80">
        <v>13.521000000000001</v>
      </c>
      <c r="BV452" s="80">
        <v>0</v>
      </c>
      <c r="BW452" s="80">
        <v>0</v>
      </c>
      <c r="BX452" s="80">
        <v>0</v>
      </c>
      <c r="BY452" s="80">
        <v>0</v>
      </c>
      <c r="BZ452" s="80">
        <v>0</v>
      </c>
      <c r="CA452" s="80">
        <v>0</v>
      </c>
      <c r="CB452" s="80">
        <v>0</v>
      </c>
      <c r="CC452" s="80">
        <v>0</v>
      </c>
    </row>
    <row r="453" spans="1:81">
      <c r="A453" s="80" t="s">
        <v>2166</v>
      </c>
      <c r="B453" s="80">
        <v>314</v>
      </c>
      <c r="C453" s="80">
        <v>8</v>
      </c>
      <c r="D453" s="80">
        <v>19</v>
      </c>
      <c r="E453" s="80">
        <v>2011</v>
      </c>
      <c r="F453" s="80" t="s">
        <v>87</v>
      </c>
      <c r="G453" s="80" t="s">
        <v>2158</v>
      </c>
      <c r="H453" s="80" t="s">
        <v>2159</v>
      </c>
      <c r="I453" s="177"/>
      <c r="J453" s="81">
        <v>18.084969574271643</v>
      </c>
      <c r="K453" s="81">
        <v>1.4080738385326426</v>
      </c>
      <c r="L453" s="81">
        <v>0.8082977076529142</v>
      </c>
      <c r="M453" s="81">
        <v>33.70837871083323</v>
      </c>
      <c r="N453" s="81">
        <v>17.769094137428318</v>
      </c>
      <c r="O453" s="81">
        <v>20.011291102271027</v>
      </c>
      <c r="P453" s="81">
        <v>11.480421361666574</v>
      </c>
      <c r="Q453" s="81">
        <v>1.2339453262031284</v>
      </c>
      <c r="R453" s="81">
        <v>0</v>
      </c>
      <c r="S453" s="81">
        <v>1.6040056762747088</v>
      </c>
      <c r="T453" s="82"/>
      <c r="U453" s="81">
        <v>1194928</v>
      </c>
      <c r="V453" s="81">
        <v>644</v>
      </c>
      <c r="W453" s="81">
        <v>18</v>
      </c>
      <c r="X453" s="81">
        <v>6492</v>
      </c>
      <c r="Y453" s="81">
        <v>6420</v>
      </c>
      <c r="Z453" s="81">
        <v>10384</v>
      </c>
      <c r="AA453" s="81">
        <v>2320</v>
      </c>
      <c r="AB453" s="81">
        <v>17583</v>
      </c>
      <c r="AC453" s="81">
        <v>0</v>
      </c>
      <c r="AD453" s="81">
        <v>1.6040056762747088</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7.52</v>
      </c>
      <c r="BJ453" s="81">
        <v>0</v>
      </c>
      <c r="BK453" s="81">
        <v>3.1930000000000001</v>
      </c>
      <c r="BL453" s="81">
        <v>0</v>
      </c>
      <c r="BM453" s="82"/>
      <c r="BN453" s="81">
        <v>0</v>
      </c>
      <c r="BO453" s="81">
        <v>0</v>
      </c>
      <c r="BP453" s="81">
        <v>1</v>
      </c>
      <c r="BQ453" s="81">
        <v>0</v>
      </c>
      <c r="BR453" s="81">
        <v>1</v>
      </c>
      <c r="BS453" s="81">
        <v>0</v>
      </c>
      <c r="BT453"/>
      <c r="BU453" s="80">
        <v>10.712999999999999</v>
      </c>
      <c r="BV453" s="80">
        <v>0</v>
      </c>
      <c r="BW453" s="80">
        <v>0</v>
      </c>
      <c r="BX453" s="80">
        <v>0</v>
      </c>
      <c r="BY453" s="80">
        <v>0</v>
      </c>
      <c r="BZ453" s="80">
        <v>0</v>
      </c>
      <c r="CA453" s="80">
        <v>0</v>
      </c>
      <c r="CB453" s="80">
        <v>0</v>
      </c>
      <c r="CC453" s="80">
        <v>0</v>
      </c>
    </row>
    <row r="454" spans="1:81">
      <c r="A454" s="80" t="s">
        <v>2167</v>
      </c>
      <c r="B454" s="80">
        <v>315</v>
      </c>
      <c r="C454" s="80">
        <v>9</v>
      </c>
      <c r="D454" s="80">
        <v>19</v>
      </c>
      <c r="E454" s="80">
        <v>2012</v>
      </c>
      <c r="F454" s="80" t="s">
        <v>88</v>
      </c>
      <c r="G454" s="80" t="s">
        <v>2158</v>
      </c>
      <c r="H454" s="80" t="s">
        <v>2159</v>
      </c>
      <c r="I454" s="177"/>
      <c r="J454" s="81">
        <v>18.223170311897704</v>
      </c>
      <c r="K454" s="81">
        <v>1.3350202910683202</v>
      </c>
      <c r="L454" s="81">
        <v>0.79705891132095219</v>
      </c>
      <c r="M454" s="81">
        <v>34.672021959821812</v>
      </c>
      <c r="N454" s="81">
        <v>18.683443095377481</v>
      </c>
      <c r="O454" s="81">
        <v>19.597615435496678</v>
      </c>
      <c r="P454" s="81">
        <v>11.550717264556502</v>
      </c>
      <c r="Q454" s="81">
        <v>1.3343998441379941</v>
      </c>
      <c r="R454" s="81">
        <v>0</v>
      </c>
      <c r="S454" s="81">
        <v>1.6733893950654417</v>
      </c>
      <c r="T454" s="82"/>
      <c r="U454" s="81">
        <v>1178865</v>
      </c>
      <c r="V454" s="81">
        <v>644</v>
      </c>
      <c r="W454" s="81">
        <v>18</v>
      </c>
      <c r="X454" s="81">
        <v>6492</v>
      </c>
      <c r="Y454" s="81">
        <v>6462</v>
      </c>
      <c r="Z454" s="81">
        <v>10250</v>
      </c>
      <c r="AA454" s="81">
        <v>2321</v>
      </c>
      <c r="AB454" s="81">
        <v>17501</v>
      </c>
      <c r="AC454" s="81">
        <v>0</v>
      </c>
      <c r="AD454" s="81">
        <v>1.6733893950654417</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8.5779999999999994</v>
      </c>
      <c r="BJ454" s="81">
        <v>0</v>
      </c>
      <c r="BK454" s="81">
        <v>0</v>
      </c>
      <c r="BL454" s="81">
        <v>0</v>
      </c>
      <c r="BM454" s="82"/>
      <c r="BN454" s="81">
        <v>0</v>
      </c>
      <c r="BO454" s="81">
        <v>0</v>
      </c>
      <c r="BP454" s="81">
        <v>1</v>
      </c>
      <c r="BQ454" s="81">
        <v>0</v>
      </c>
      <c r="BR454" s="81">
        <v>0</v>
      </c>
      <c r="BS454" s="81">
        <v>0</v>
      </c>
      <c r="BT454"/>
      <c r="BU454" s="80">
        <v>8.5779999999999994</v>
      </c>
      <c r="BV454" s="80">
        <v>0</v>
      </c>
      <c r="BW454" s="80">
        <v>0</v>
      </c>
      <c r="BX454" s="80">
        <v>0</v>
      </c>
      <c r="BY454" s="80">
        <v>0</v>
      </c>
      <c r="BZ454" s="80">
        <v>0</v>
      </c>
      <c r="CA454" s="80">
        <v>0</v>
      </c>
      <c r="CB454" s="80">
        <v>0</v>
      </c>
      <c r="CC454" s="80">
        <v>0</v>
      </c>
    </row>
    <row r="455" spans="1:81">
      <c r="A455" s="80" t="s">
        <v>2168</v>
      </c>
      <c r="B455" s="80">
        <v>316</v>
      </c>
      <c r="C455" s="80">
        <v>10</v>
      </c>
      <c r="D455" s="80">
        <v>19</v>
      </c>
      <c r="E455" s="80">
        <v>2013</v>
      </c>
      <c r="F455" s="80" t="s">
        <v>89</v>
      </c>
      <c r="G455" s="80" t="s">
        <v>2158</v>
      </c>
      <c r="H455" s="80" t="s">
        <v>2159</v>
      </c>
      <c r="I455" s="177"/>
      <c r="J455" s="81">
        <v>21.114780413849903</v>
      </c>
      <c r="K455" s="81">
        <v>1.1977428357758222</v>
      </c>
      <c r="L455" s="81">
        <v>0.72915941101888604</v>
      </c>
      <c r="M455" s="81">
        <v>36.629468635248976</v>
      </c>
      <c r="N455" s="81">
        <v>19.871880740759135</v>
      </c>
      <c r="O455" s="81">
        <v>18.988795929254234</v>
      </c>
      <c r="P455" s="81">
        <v>12.148724494451111</v>
      </c>
      <c r="Q455" s="81">
        <v>1.3491697568173433</v>
      </c>
      <c r="R455" s="81">
        <v>0</v>
      </c>
      <c r="S455" s="81">
        <v>1.5598628559317333</v>
      </c>
      <c r="T455" s="82"/>
      <c r="U455" s="81">
        <v>1272099</v>
      </c>
      <c r="V455" s="81">
        <v>644</v>
      </c>
      <c r="W455" s="81">
        <v>18</v>
      </c>
      <c r="X455" s="81">
        <v>6492</v>
      </c>
      <c r="Y455" s="81">
        <v>6518</v>
      </c>
      <c r="Z455" s="81">
        <v>10375</v>
      </c>
      <c r="AA455" s="81">
        <v>2432</v>
      </c>
      <c r="AB455" s="81">
        <v>17441</v>
      </c>
      <c r="AC455" s="81">
        <v>0</v>
      </c>
      <c r="AD455" s="81">
        <v>1.5598628559317333</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9.0779999999999994</v>
      </c>
      <c r="BJ455" s="81">
        <v>0</v>
      </c>
      <c r="BK455" s="81">
        <v>0</v>
      </c>
      <c r="BL455" s="81">
        <v>0</v>
      </c>
      <c r="BM455" s="82"/>
      <c r="BN455" s="81">
        <v>0</v>
      </c>
      <c r="BO455" s="81">
        <v>0</v>
      </c>
      <c r="BP455" s="81">
        <v>1</v>
      </c>
      <c r="BQ455" s="81">
        <v>0</v>
      </c>
      <c r="BR455" s="81">
        <v>0</v>
      </c>
      <c r="BS455" s="81">
        <v>0</v>
      </c>
      <c r="BT455"/>
      <c r="BU455" s="80">
        <v>9.0779999999999994</v>
      </c>
      <c r="BV455" s="80">
        <v>0</v>
      </c>
      <c r="BW455" s="80">
        <v>0</v>
      </c>
      <c r="BX455" s="80">
        <v>0</v>
      </c>
      <c r="BY455" s="80">
        <v>0</v>
      </c>
      <c r="BZ455" s="80">
        <v>0</v>
      </c>
      <c r="CA455" s="80">
        <v>0</v>
      </c>
      <c r="CB455" s="80">
        <v>0</v>
      </c>
      <c r="CC455" s="80">
        <v>0</v>
      </c>
    </row>
    <row r="456" spans="1:81">
      <c r="A456" s="80" t="s">
        <v>2169</v>
      </c>
      <c r="B456" s="80">
        <v>317</v>
      </c>
      <c r="C456" s="80">
        <v>11</v>
      </c>
      <c r="D456" s="80">
        <v>19</v>
      </c>
      <c r="E456" s="80">
        <v>2014</v>
      </c>
      <c r="F456" s="80" t="s">
        <v>90</v>
      </c>
      <c r="G456" s="80" t="s">
        <v>2158</v>
      </c>
      <c r="H456" s="80" t="s">
        <v>2159</v>
      </c>
      <c r="I456" s="177"/>
      <c r="J456" s="81">
        <v>20.037739214562468</v>
      </c>
      <c r="K456" s="81">
        <v>0.71878247439270682</v>
      </c>
      <c r="L456" s="81">
        <v>2.6909615145429346</v>
      </c>
      <c r="M456" s="81">
        <v>28.595867265630002</v>
      </c>
      <c r="N456" s="81">
        <v>20.018540090976796</v>
      </c>
      <c r="O456" s="81">
        <v>17.713152782047128</v>
      </c>
      <c r="P456" s="81">
        <v>12.146633556586929</v>
      </c>
      <c r="Q456" s="81">
        <v>1.290533809692346</v>
      </c>
      <c r="R456" s="81">
        <v>0</v>
      </c>
      <c r="S456" s="81">
        <v>1.4551836144294574</v>
      </c>
      <c r="T456" s="82"/>
      <c r="U456" s="81">
        <v>1311757</v>
      </c>
      <c r="V456" s="81">
        <v>347</v>
      </c>
      <c r="W456" s="81">
        <v>42</v>
      </c>
      <c r="X456" s="81">
        <v>5872</v>
      </c>
      <c r="Y456" s="81">
        <v>6613</v>
      </c>
      <c r="Z456" s="81">
        <v>10193</v>
      </c>
      <c r="AA456" s="81">
        <v>2419</v>
      </c>
      <c r="AB456" s="81">
        <v>17388</v>
      </c>
      <c r="AC456" s="81">
        <v>0</v>
      </c>
      <c r="AD456" s="81">
        <v>1.4551836144294574</v>
      </c>
      <c r="AE456" s="82"/>
      <c r="AF456" s="81">
        <v>10087912.686919289</v>
      </c>
      <c r="AG456" s="81">
        <v>684419.97001905378</v>
      </c>
      <c r="AH456" s="81">
        <v>602304.38100160926</v>
      </c>
      <c r="AI456" s="81">
        <v>40243963.298802935</v>
      </c>
      <c r="AJ456" s="81">
        <v>28862739.709725808</v>
      </c>
      <c r="AK456" s="81">
        <v>0</v>
      </c>
      <c r="AL456" s="81">
        <v>0</v>
      </c>
      <c r="AM456" s="81">
        <v>2387112.5673781447</v>
      </c>
      <c r="AN456" s="81">
        <v>0</v>
      </c>
      <c r="AO456" s="81">
        <v>0</v>
      </c>
      <c r="AP456" s="82"/>
      <c r="AQ456" s="81">
        <v>151</v>
      </c>
      <c r="AR456" s="81">
        <v>20</v>
      </c>
      <c r="AS456" s="81">
        <v>0</v>
      </c>
      <c r="AT456" s="81">
        <v>0</v>
      </c>
      <c r="AU456" s="81">
        <v>0</v>
      </c>
      <c r="AV456" s="81">
        <v>0</v>
      </c>
      <c r="AW456" s="81" t="s">
        <v>564</v>
      </c>
      <c r="AX456" s="82"/>
      <c r="AY456" s="81">
        <v>632.6</v>
      </c>
      <c r="AZ456" s="81">
        <v>12487.5</v>
      </c>
      <c r="BA456" s="81">
        <v>0</v>
      </c>
      <c r="BB456" s="81">
        <v>0</v>
      </c>
      <c r="BC456" s="81">
        <v>0</v>
      </c>
      <c r="BD456" s="81">
        <v>0</v>
      </c>
      <c r="BE456" s="81" t="s">
        <v>564</v>
      </c>
      <c r="BF456" s="82"/>
      <c r="BG456" s="81">
        <v>0</v>
      </c>
      <c r="BH456" s="81">
        <v>0</v>
      </c>
      <c r="BI456" s="81">
        <v>9.4030000000000005</v>
      </c>
      <c r="BJ456" s="81">
        <v>0</v>
      </c>
      <c r="BK456" s="81">
        <v>0</v>
      </c>
      <c r="BL456" s="81">
        <v>0</v>
      </c>
      <c r="BM456" s="82"/>
      <c r="BN456" s="81">
        <v>0</v>
      </c>
      <c r="BO456" s="81">
        <v>0</v>
      </c>
      <c r="BP456" s="81">
        <v>1</v>
      </c>
      <c r="BQ456" s="81">
        <v>0</v>
      </c>
      <c r="BR456" s="81">
        <v>0</v>
      </c>
      <c r="BS456" s="81">
        <v>0</v>
      </c>
      <c r="BT456"/>
      <c r="BU456" s="80">
        <v>9.4030000000000005</v>
      </c>
      <c r="BV456" s="80">
        <v>0</v>
      </c>
      <c r="BW456" s="80">
        <v>0</v>
      </c>
      <c r="BX456" s="80">
        <v>0</v>
      </c>
      <c r="BY456" s="80">
        <v>0</v>
      </c>
      <c r="BZ456" s="80">
        <v>0</v>
      </c>
      <c r="CA456" s="80">
        <v>0</v>
      </c>
      <c r="CB456" s="80">
        <v>0</v>
      </c>
      <c r="CC456" s="80">
        <v>0</v>
      </c>
    </row>
    <row r="457" spans="1:81">
      <c r="A457" s="80" t="s">
        <v>2170</v>
      </c>
      <c r="B457" s="80">
        <v>318</v>
      </c>
      <c r="C457" s="80">
        <v>12</v>
      </c>
      <c r="D457" s="80">
        <v>19</v>
      </c>
      <c r="E457" s="80">
        <v>2015</v>
      </c>
      <c r="F457" s="80" t="s">
        <v>91</v>
      </c>
      <c r="G457" s="80" t="s">
        <v>2158</v>
      </c>
      <c r="H457" s="80" t="s">
        <v>2159</v>
      </c>
      <c r="I457" s="177"/>
      <c r="J457" s="81">
        <v>15.012830979770319</v>
      </c>
      <c r="K457" s="81">
        <v>0.68632992754676736</v>
      </c>
      <c r="L457" s="81">
        <v>2.9726415258669041</v>
      </c>
      <c r="M457" s="81">
        <v>28.747163367313767</v>
      </c>
      <c r="N457" s="81">
        <v>17.887420314104798</v>
      </c>
      <c r="O457" s="81">
        <v>17.793692362421602</v>
      </c>
      <c r="P457" s="81">
        <v>12.261721945175688</v>
      </c>
      <c r="Q457" s="81">
        <v>1.2554488661130845</v>
      </c>
      <c r="R457" s="81">
        <v>0</v>
      </c>
      <c r="S457" s="81">
        <v>1.4035483945567497</v>
      </c>
      <c r="T457" s="82"/>
      <c r="U457" s="81">
        <v>996164</v>
      </c>
      <c r="V457" s="81">
        <v>347</v>
      </c>
      <c r="W457" s="81">
        <v>42</v>
      </c>
      <c r="X457" s="81">
        <v>5872</v>
      </c>
      <c r="Y457" s="81">
        <v>6691</v>
      </c>
      <c r="Z457" s="81">
        <v>10338</v>
      </c>
      <c r="AA457" s="81">
        <v>2440</v>
      </c>
      <c r="AB457" s="81">
        <v>17279</v>
      </c>
      <c r="AC457" s="81">
        <v>0</v>
      </c>
      <c r="AD457" s="81">
        <v>1.4035483945567497</v>
      </c>
      <c r="AE457" s="82"/>
      <c r="AF457" s="81">
        <v>7107555.9458146887</v>
      </c>
      <c r="AG457" s="81">
        <v>582307.59871982341</v>
      </c>
      <c r="AH457" s="81">
        <v>567995.86934686312</v>
      </c>
      <c r="AI457" s="81">
        <v>41390164.623444483</v>
      </c>
      <c r="AJ457" s="81">
        <v>25041296.907063086</v>
      </c>
      <c r="AK457" s="81">
        <v>0</v>
      </c>
      <c r="AL457" s="81">
        <v>0</v>
      </c>
      <c r="AM457" s="81">
        <v>2368014.4673211253</v>
      </c>
      <c r="AN457" s="81">
        <v>0</v>
      </c>
      <c r="AO457" s="81">
        <v>0</v>
      </c>
      <c r="AP457" s="82"/>
      <c r="AQ457" s="81">
        <v>196</v>
      </c>
      <c r="AR457" s="81">
        <v>38</v>
      </c>
      <c r="AS457" s="81">
        <v>0</v>
      </c>
      <c r="AT457" s="81">
        <v>0</v>
      </c>
      <c r="AU457" s="81">
        <v>0</v>
      </c>
      <c r="AV457" s="81">
        <v>0</v>
      </c>
      <c r="AW457" s="81" t="s">
        <v>564</v>
      </c>
      <c r="AX457" s="82"/>
      <c r="AY457" s="81">
        <v>850.5</v>
      </c>
      <c r="AZ457" s="81">
        <v>13480.9</v>
      </c>
      <c r="BA457" s="81">
        <v>0</v>
      </c>
      <c r="BB457" s="81">
        <v>0</v>
      </c>
      <c r="BC457" s="81">
        <v>0</v>
      </c>
      <c r="BD457" s="81">
        <v>0</v>
      </c>
      <c r="BE457" s="81" t="s">
        <v>564</v>
      </c>
      <c r="BF457" s="82"/>
      <c r="BG457" s="81">
        <v>0</v>
      </c>
      <c r="BH457" s="81">
        <v>0</v>
      </c>
      <c r="BI457" s="81">
        <v>9.6140000000000008</v>
      </c>
      <c r="BJ457" s="81">
        <v>0</v>
      </c>
      <c r="BK457" s="81">
        <v>0</v>
      </c>
      <c r="BL457" s="81">
        <v>0</v>
      </c>
      <c r="BM457" s="82"/>
      <c r="BN457" s="81">
        <v>0</v>
      </c>
      <c r="BO457" s="81">
        <v>0</v>
      </c>
      <c r="BP457" s="81">
        <v>1</v>
      </c>
      <c r="BQ457" s="81">
        <v>0</v>
      </c>
      <c r="BR457" s="81">
        <v>0</v>
      </c>
      <c r="BS457" s="81">
        <v>0</v>
      </c>
      <c r="BT457"/>
      <c r="BU457" s="80">
        <v>9.6140000000000008</v>
      </c>
      <c r="BV457" s="80">
        <v>0</v>
      </c>
      <c r="BW457" s="80">
        <v>0</v>
      </c>
      <c r="BX457" s="80">
        <v>0</v>
      </c>
      <c r="BY457" s="80">
        <v>0</v>
      </c>
      <c r="BZ457" s="80">
        <v>0</v>
      </c>
      <c r="CA457" s="80">
        <v>0</v>
      </c>
      <c r="CB457" s="80">
        <v>0</v>
      </c>
      <c r="CC457" s="80">
        <v>0</v>
      </c>
    </row>
    <row r="458" spans="1:81">
      <c r="A458" s="80" t="s">
        <v>2171</v>
      </c>
      <c r="B458" s="80">
        <v>319</v>
      </c>
      <c r="C458" s="80">
        <v>13</v>
      </c>
      <c r="D458" s="80">
        <v>19</v>
      </c>
      <c r="E458" s="80">
        <v>2016</v>
      </c>
      <c r="F458" s="80" t="s">
        <v>92</v>
      </c>
      <c r="G458" s="80" t="s">
        <v>2158</v>
      </c>
      <c r="H458" s="80" t="s">
        <v>2159</v>
      </c>
      <c r="I458" s="177"/>
      <c r="J458" s="81">
        <v>24.53470039595604</v>
      </c>
      <c r="K458" s="81">
        <v>0.6759408124710774</v>
      </c>
      <c r="L458" s="81">
        <v>3.2614906116979441</v>
      </c>
      <c r="M458" s="81">
        <v>24.36773992976131</v>
      </c>
      <c r="N458" s="81">
        <v>17.190229367763507</v>
      </c>
      <c r="O458" s="81">
        <v>17.793552652200777</v>
      </c>
      <c r="P458" s="81">
        <v>12.433469429261379</v>
      </c>
      <c r="Q458" s="81">
        <v>1.2128225502347767</v>
      </c>
      <c r="R458" s="81">
        <v>0</v>
      </c>
      <c r="S458" s="81">
        <v>1.3693973381115865</v>
      </c>
      <c r="T458" s="82"/>
      <c r="U458" s="81">
        <v>1551993</v>
      </c>
      <c r="V458" s="81">
        <v>347</v>
      </c>
      <c r="W458" s="81">
        <v>42</v>
      </c>
      <c r="X458" s="81">
        <v>5872</v>
      </c>
      <c r="Y458" s="81">
        <v>6710</v>
      </c>
      <c r="Z458" s="81">
        <v>10465</v>
      </c>
      <c r="AA458" s="81">
        <v>2559</v>
      </c>
      <c r="AB458" s="81">
        <v>17171</v>
      </c>
      <c r="AC458" s="81">
        <v>0</v>
      </c>
      <c r="AD458" s="81">
        <v>1.369397338111586</v>
      </c>
      <c r="AE458" s="82"/>
      <c r="AF458" s="81">
        <v>11889650.271118799</v>
      </c>
      <c r="AG458" s="81">
        <v>541005.65274046769</v>
      </c>
      <c r="AH458" s="81">
        <v>596945.38474173797</v>
      </c>
      <c r="AI458" s="81">
        <v>38523029.849702537</v>
      </c>
      <c r="AJ458" s="81">
        <v>24579967.540556021</v>
      </c>
      <c r="AK458" s="81">
        <v>0</v>
      </c>
      <c r="AL458" s="81">
        <v>0</v>
      </c>
      <c r="AM458" s="81">
        <v>2355041.7363741691</v>
      </c>
      <c r="AN458" s="81">
        <v>0</v>
      </c>
      <c r="AO458" s="81">
        <v>0</v>
      </c>
      <c r="AP458" s="82"/>
      <c r="AQ458" s="81">
        <v>232</v>
      </c>
      <c r="AR458" s="81">
        <v>45</v>
      </c>
      <c r="AS458" s="81">
        <v>0</v>
      </c>
      <c r="AT458" s="81">
        <v>0</v>
      </c>
      <c r="AU458" s="81">
        <v>0</v>
      </c>
      <c r="AV458" s="81">
        <v>0</v>
      </c>
      <c r="AW458" s="81" t="s">
        <v>564</v>
      </c>
      <c r="AX458" s="82"/>
      <c r="AY458" s="81">
        <v>1010</v>
      </c>
      <c r="AZ458" s="81">
        <v>13609.5</v>
      </c>
      <c r="BA458" s="81">
        <v>0</v>
      </c>
      <c r="BB458" s="81">
        <v>0</v>
      </c>
      <c r="BC458" s="81">
        <v>0</v>
      </c>
      <c r="BD458" s="81">
        <v>0</v>
      </c>
      <c r="BE458" s="81" t="s">
        <v>564</v>
      </c>
      <c r="BF458" s="82"/>
      <c r="BG458" s="81">
        <v>0</v>
      </c>
      <c r="BH458" s="81">
        <v>0</v>
      </c>
      <c r="BI458" s="81">
        <v>9.6850000000000005</v>
      </c>
      <c r="BJ458" s="81">
        <v>0</v>
      </c>
      <c r="BK458" s="81">
        <v>0</v>
      </c>
      <c r="BL458" s="81">
        <v>0</v>
      </c>
      <c r="BM458" s="82"/>
      <c r="BN458" s="81">
        <v>0</v>
      </c>
      <c r="BO458" s="81">
        <v>0</v>
      </c>
      <c r="BP458" s="81">
        <v>1</v>
      </c>
      <c r="BQ458" s="81">
        <v>0</v>
      </c>
      <c r="BR458" s="81">
        <v>0</v>
      </c>
      <c r="BS458" s="81">
        <v>0</v>
      </c>
      <c r="BT458"/>
      <c r="BU458" s="80">
        <v>9.6850000000000005</v>
      </c>
      <c r="BV458" s="80">
        <v>0</v>
      </c>
      <c r="BW458" s="80">
        <v>0</v>
      </c>
      <c r="BX458" s="80">
        <v>0</v>
      </c>
      <c r="BY458" s="80">
        <v>0</v>
      </c>
      <c r="BZ458" s="80">
        <v>0</v>
      </c>
      <c r="CA458" s="80">
        <v>0</v>
      </c>
      <c r="CB458" s="80">
        <v>0</v>
      </c>
      <c r="CC458" s="80">
        <v>0</v>
      </c>
    </row>
    <row r="459" spans="1:81">
      <c r="A459" s="80" t="s">
        <v>2172</v>
      </c>
      <c r="B459" s="80">
        <v>320</v>
      </c>
      <c r="C459" s="80">
        <v>14</v>
      </c>
      <c r="D459" s="80">
        <v>19</v>
      </c>
      <c r="E459" s="80">
        <v>2017</v>
      </c>
      <c r="F459" s="80" t="s">
        <v>71</v>
      </c>
      <c r="G459" s="80" t="s">
        <v>2158</v>
      </c>
      <c r="H459" s="80" t="s">
        <v>2159</v>
      </c>
      <c r="I459" s="177"/>
      <c r="J459" s="81">
        <v>23.008964017951836</v>
      </c>
      <c r="K459" s="81">
        <v>0.69762601210996666</v>
      </c>
      <c r="L459" s="81">
        <v>3.857251125299106</v>
      </c>
      <c r="M459" s="81">
        <v>24.308352774272411</v>
      </c>
      <c r="N459" s="81">
        <v>17.708796867394256</v>
      </c>
      <c r="O459" s="81">
        <v>17.493168988443038</v>
      </c>
      <c r="P459" s="81">
        <v>12.446438769904804</v>
      </c>
      <c r="Q459" s="81">
        <v>1.1757275417098512</v>
      </c>
      <c r="R459" s="81">
        <v>0</v>
      </c>
      <c r="S459" s="81">
        <v>1.3583133056787158</v>
      </c>
      <c r="T459" s="82"/>
      <c r="U459" s="81">
        <v>1591524</v>
      </c>
      <c r="V459" s="81">
        <v>347</v>
      </c>
      <c r="W459" s="81">
        <v>42</v>
      </c>
      <c r="X459" s="81">
        <v>5872</v>
      </c>
      <c r="Y459" s="81">
        <v>6799</v>
      </c>
      <c r="Z459" s="81">
        <v>10459</v>
      </c>
      <c r="AA459" s="81">
        <v>2578</v>
      </c>
      <c r="AB459" s="81">
        <v>17214</v>
      </c>
      <c r="AC459" s="81">
        <v>0</v>
      </c>
      <c r="AD459" s="81">
        <v>1.358313305678716</v>
      </c>
      <c r="AE459" s="82"/>
      <c r="AF459" s="81">
        <v>11451313.974510821</v>
      </c>
      <c r="AG459" s="81">
        <v>562573.6383182453</v>
      </c>
      <c r="AH459" s="81">
        <v>849752.13716817333</v>
      </c>
      <c r="AI459" s="81">
        <v>39897954.170727327</v>
      </c>
      <c r="AJ459" s="81">
        <v>25247607.921500489</v>
      </c>
      <c r="AK459" s="81">
        <v>0</v>
      </c>
      <c r="AL459" s="81">
        <v>0</v>
      </c>
      <c r="AM459" s="81">
        <v>2364633.509767836</v>
      </c>
      <c r="AN459" s="81">
        <v>0</v>
      </c>
      <c r="AO459" s="81">
        <v>0</v>
      </c>
      <c r="AP459" s="82"/>
      <c r="AQ459" s="81">
        <v>266</v>
      </c>
      <c r="AR459" s="81">
        <v>49</v>
      </c>
      <c r="AS459" s="81">
        <v>0</v>
      </c>
      <c r="AT459" s="81">
        <v>0</v>
      </c>
      <c r="AU459" s="81">
        <v>0</v>
      </c>
      <c r="AV459" s="81">
        <v>0</v>
      </c>
      <c r="AW459" s="81" t="s">
        <v>564</v>
      </c>
      <c r="AX459" s="82"/>
      <c r="AY459" s="81">
        <v>1164.5</v>
      </c>
      <c r="AZ459" s="81">
        <v>13680.8</v>
      </c>
      <c r="BA459" s="81">
        <v>0</v>
      </c>
      <c r="BB459" s="81">
        <v>0</v>
      </c>
      <c r="BC459" s="81">
        <v>0</v>
      </c>
      <c r="BD459" s="81">
        <v>0</v>
      </c>
      <c r="BE459" s="81" t="s">
        <v>564</v>
      </c>
      <c r="BF459" s="82"/>
      <c r="BG459" s="81">
        <v>0</v>
      </c>
      <c r="BH459" s="81">
        <v>0</v>
      </c>
      <c r="BI459" s="81">
        <v>9.5839999999999996</v>
      </c>
      <c r="BJ459" s="81">
        <v>0</v>
      </c>
      <c r="BK459" s="81">
        <v>0</v>
      </c>
      <c r="BL459" s="81">
        <v>0</v>
      </c>
      <c r="BM459" s="82"/>
      <c r="BN459" s="81">
        <v>0</v>
      </c>
      <c r="BO459" s="81">
        <v>0</v>
      </c>
      <c r="BP459" s="81">
        <v>1</v>
      </c>
      <c r="BQ459" s="81">
        <v>0</v>
      </c>
      <c r="BR459" s="81">
        <v>0</v>
      </c>
      <c r="BS459" s="81">
        <v>0</v>
      </c>
      <c r="BT459"/>
      <c r="BU459" s="80">
        <v>9.5839999999999996</v>
      </c>
      <c r="BV459" s="80">
        <v>0</v>
      </c>
      <c r="BW459" s="80">
        <v>0</v>
      </c>
      <c r="BX459" s="80">
        <v>0</v>
      </c>
      <c r="BY459" s="80">
        <v>0</v>
      </c>
      <c r="BZ459" s="80">
        <v>0</v>
      </c>
      <c r="CA459" s="80">
        <v>0</v>
      </c>
      <c r="CB459" s="80">
        <v>0</v>
      </c>
      <c r="CC459" s="80">
        <v>0</v>
      </c>
    </row>
    <row r="460" spans="1:81">
      <c r="A460" s="80" t="s">
        <v>2173</v>
      </c>
      <c r="B460" s="80">
        <v>321</v>
      </c>
      <c r="C460" s="80">
        <v>15</v>
      </c>
      <c r="D460" s="80">
        <v>19</v>
      </c>
      <c r="E460" s="80">
        <v>2018</v>
      </c>
      <c r="F460" s="80" t="s">
        <v>93</v>
      </c>
      <c r="G460" s="80" t="s">
        <v>2158</v>
      </c>
      <c r="H460" s="80" t="s">
        <v>2159</v>
      </c>
      <c r="I460" s="177"/>
      <c r="J460" s="81">
        <v>21.61949725719127</v>
      </c>
      <c r="K460" s="81">
        <v>0.65160261883618575</v>
      </c>
      <c r="L460" s="81">
        <v>2.5323819462393216</v>
      </c>
      <c r="M460" s="81">
        <v>23.956092275033082</v>
      </c>
      <c r="N460" s="81">
        <v>17.295687587700804</v>
      </c>
      <c r="O460" s="81">
        <v>17.240002201274656</v>
      </c>
      <c r="P460" s="81">
        <v>12.293864653130667</v>
      </c>
      <c r="Q460" s="81">
        <v>1.0951988758428319</v>
      </c>
      <c r="R460" s="81">
        <v>0</v>
      </c>
      <c r="S460" s="81">
        <v>1.425909606266103</v>
      </c>
      <c r="T460" s="82"/>
      <c r="U460" s="81">
        <v>1571075</v>
      </c>
      <c r="V460" s="81">
        <v>347</v>
      </c>
      <c r="W460" s="81">
        <v>42</v>
      </c>
      <c r="X460" s="81">
        <v>5872</v>
      </c>
      <c r="Y460" s="81">
        <v>6914</v>
      </c>
      <c r="Z460" s="81">
        <v>10505</v>
      </c>
      <c r="AA460" s="81">
        <v>2572</v>
      </c>
      <c r="AB460" s="81">
        <v>17280</v>
      </c>
      <c r="AC460" s="81">
        <v>0</v>
      </c>
      <c r="AD460" s="81">
        <v>1.425909606266103</v>
      </c>
      <c r="AE460" s="82"/>
      <c r="AF460" s="81">
        <v>10432581.631473619</v>
      </c>
      <c r="AG460" s="81">
        <v>499523.56668286858</v>
      </c>
      <c r="AH460" s="81">
        <v>506252.08897256892</v>
      </c>
      <c r="AI460" s="81">
        <v>38683198.090765134</v>
      </c>
      <c r="AJ460" s="81">
        <v>25577239.45427509</v>
      </c>
      <c r="AK460" s="81">
        <v>0</v>
      </c>
      <c r="AL460" s="81">
        <v>0</v>
      </c>
      <c r="AM460" s="81">
        <v>2378611.193097292</v>
      </c>
      <c r="AN460" s="81">
        <v>0</v>
      </c>
      <c r="AO460" s="81">
        <v>0</v>
      </c>
      <c r="AP460" s="82"/>
      <c r="AQ460" s="81">
        <v>322</v>
      </c>
      <c r="AR460" s="81">
        <v>57</v>
      </c>
      <c r="AS460" s="81">
        <v>0</v>
      </c>
      <c r="AT460" s="81">
        <v>0</v>
      </c>
      <c r="AU460" s="81">
        <v>0</v>
      </c>
      <c r="AV460" s="81">
        <v>0</v>
      </c>
      <c r="AW460" s="81" t="s">
        <v>564</v>
      </c>
      <c r="AX460" s="82"/>
      <c r="AY460" s="81">
        <v>1424.4</v>
      </c>
      <c r="AZ460" s="81">
        <v>13898</v>
      </c>
      <c r="BA460" s="81">
        <v>0</v>
      </c>
      <c r="BB460" s="81">
        <v>0</v>
      </c>
      <c r="BC460" s="81">
        <v>0</v>
      </c>
      <c r="BD460" s="81">
        <v>0</v>
      </c>
      <c r="BE460" s="81" t="s">
        <v>564</v>
      </c>
      <c r="BF460" s="82"/>
      <c r="BG460" s="81">
        <v>0</v>
      </c>
      <c r="BH460" s="81">
        <v>0</v>
      </c>
      <c r="BI460" s="81">
        <v>9.6950000000000003</v>
      </c>
      <c r="BJ460" s="81">
        <v>0</v>
      </c>
      <c r="BK460" s="81">
        <v>0</v>
      </c>
      <c r="BL460" s="81">
        <v>0</v>
      </c>
      <c r="BM460" s="82"/>
      <c r="BN460" s="81">
        <v>0</v>
      </c>
      <c r="BO460" s="81">
        <v>0</v>
      </c>
      <c r="BP460" s="81">
        <v>1</v>
      </c>
      <c r="BQ460" s="81">
        <v>0</v>
      </c>
      <c r="BR460" s="81">
        <v>0</v>
      </c>
      <c r="BS460" s="81">
        <v>0</v>
      </c>
      <c r="BT460"/>
      <c r="BU460" s="80">
        <v>9.6950000000000003</v>
      </c>
      <c r="BV460" s="80">
        <v>0</v>
      </c>
      <c r="BW460" s="80">
        <v>0</v>
      </c>
      <c r="BX460" s="80">
        <v>0</v>
      </c>
      <c r="BY460" s="80">
        <v>0</v>
      </c>
      <c r="BZ460" s="80">
        <v>0</v>
      </c>
      <c r="CA460" s="80">
        <v>0</v>
      </c>
      <c r="CB460" s="80">
        <v>0</v>
      </c>
      <c r="CC460" s="80">
        <v>0</v>
      </c>
    </row>
    <row r="461" spans="1:81">
      <c r="A461" s="80" t="s">
        <v>2174</v>
      </c>
      <c r="B461" s="80">
        <v>322</v>
      </c>
      <c r="C461" s="80">
        <v>16</v>
      </c>
      <c r="D461" s="80">
        <v>19</v>
      </c>
      <c r="E461" s="80">
        <v>2019</v>
      </c>
      <c r="F461" s="80" t="s">
        <v>73</v>
      </c>
      <c r="G461" s="80" t="s">
        <v>2158</v>
      </c>
      <c r="H461" s="80" t="s">
        <v>2159</v>
      </c>
      <c r="I461" s="177"/>
      <c r="J461" s="81">
        <v>20.113321338619468</v>
      </c>
      <c r="K461" s="81">
        <v>0.59264767710612298</v>
      </c>
      <c r="L461" s="81">
        <v>2.5539476950395468</v>
      </c>
      <c r="M461" s="81">
        <v>23.948292712877144</v>
      </c>
      <c r="N461" s="81">
        <v>17.853424549332267</v>
      </c>
      <c r="O461" s="81">
        <v>16.737784489800905</v>
      </c>
      <c r="P461" s="81">
        <v>12.319148290379935</v>
      </c>
      <c r="Q461" s="81">
        <v>1.069166494167636</v>
      </c>
      <c r="R461" s="81">
        <v>0</v>
      </c>
      <c r="S461" s="81">
        <v>1.4795298869831766</v>
      </c>
      <c r="T461" s="82"/>
      <c r="U461" s="81">
        <v>1472659</v>
      </c>
      <c r="V461" s="81">
        <v>347</v>
      </c>
      <c r="W461" s="81">
        <v>42</v>
      </c>
      <c r="X461" s="81">
        <v>5872</v>
      </c>
      <c r="Y461" s="81">
        <v>7010</v>
      </c>
      <c r="Z461" s="81">
        <v>10479</v>
      </c>
      <c r="AA461" s="81">
        <v>2558</v>
      </c>
      <c r="AB461" s="81">
        <v>17326</v>
      </c>
      <c r="AC461" s="81">
        <v>0</v>
      </c>
      <c r="AD461" s="81">
        <v>1.479529886983177</v>
      </c>
      <c r="AE461" s="82"/>
      <c r="AF461" s="81">
        <v>10038131.008525999</v>
      </c>
      <c r="AG461" s="81">
        <v>480620.66394550889</v>
      </c>
      <c r="AH461" s="81">
        <v>534325.57236333087</v>
      </c>
      <c r="AI461" s="81">
        <v>40170123.494881444</v>
      </c>
      <c r="AJ461" s="81">
        <v>26016678.211844318</v>
      </c>
      <c r="AK461" s="81">
        <v>0</v>
      </c>
      <c r="AL461" s="81">
        <v>0</v>
      </c>
      <c r="AM461" s="81">
        <v>2359670.7699418319</v>
      </c>
      <c r="AN461" s="81">
        <v>0</v>
      </c>
      <c r="AO461" s="81">
        <v>0</v>
      </c>
      <c r="AP461" s="82"/>
      <c r="AQ461" s="81">
        <v>389</v>
      </c>
      <c r="AR461" s="81">
        <v>63</v>
      </c>
      <c r="AS461" s="81">
        <v>0</v>
      </c>
      <c r="AT461" s="81">
        <v>0</v>
      </c>
      <c r="AU461" s="81">
        <v>0</v>
      </c>
      <c r="AV461" s="81">
        <v>0</v>
      </c>
      <c r="AW461" s="81" t="s">
        <v>564</v>
      </c>
      <c r="AX461" s="82"/>
      <c r="AY461" s="81">
        <v>1700.299999999999</v>
      </c>
      <c r="AZ461" s="81">
        <v>13999.4</v>
      </c>
      <c r="BA461" s="81">
        <v>0</v>
      </c>
      <c r="BB461" s="81">
        <v>0</v>
      </c>
      <c r="BC461" s="81">
        <v>0</v>
      </c>
      <c r="BD461" s="81">
        <v>0</v>
      </c>
      <c r="BE461" s="81" t="s">
        <v>564</v>
      </c>
      <c r="BF461" s="82"/>
      <c r="BG461" s="81">
        <v>0</v>
      </c>
      <c r="BH461" s="81">
        <v>0</v>
      </c>
      <c r="BI461" s="81">
        <v>9.7260000000000009</v>
      </c>
      <c r="BJ461" s="81">
        <v>0</v>
      </c>
      <c r="BK461" s="81">
        <v>0</v>
      </c>
      <c r="BL461" s="81">
        <v>0</v>
      </c>
      <c r="BM461" s="82"/>
      <c r="BN461" s="81">
        <v>0</v>
      </c>
      <c r="BO461" s="81">
        <v>0</v>
      </c>
      <c r="BP461" s="81">
        <v>1</v>
      </c>
      <c r="BQ461" s="81">
        <v>0</v>
      </c>
      <c r="BR461" s="81">
        <v>0</v>
      </c>
      <c r="BS461" s="81">
        <v>0</v>
      </c>
      <c r="BT461"/>
      <c r="BU461" s="80">
        <v>9.7260000000000009</v>
      </c>
      <c r="BV461" s="80">
        <v>0</v>
      </c>
      <c r="BW461" s="80">
        <v>0</v>
      </c>
      <c r="BX461" s="80">
        <v>0</v>
      </c>
      <c r="BY461" s="80">
        <v>0</v>
      </c>
      <c r="BZ461" s="80">
        <v>0</v>
      </c>
      <c r="CA461" s="80">
        <v>0</v>
      </c>
      <c r="CB461" s="80">
        <v>0</v>
      </c>
      <c r="CC461" s="80">
        <v>0</v>
      </c>
    </row>
    <row r="462" spans="1:81">
      <c r="A462" s="80" t="s">
        <v>2175</v>
      </c>
      <c r="B462" s="80">
        <v>323</v>
      </c>
      <c r="C462" s="80">
        <v>17</v>
      </c>
      <c r="D462" s="80">
        <v>19</v>
      </c>
      <c r="E462" s="80">
        <v>2020</v>
      </c>
      <c r="F462" s="80" t="s">
        <v>218</v>
      </c>
      <c r="G462" s="174" t="s">
        <v>2158</v>
      </c>
      <c r="H462" s="80" t="s">
        <v>2159</v>
      </c>
      <c r="I462" s="177"/>
      <c r="J462" s="81">
        <v>20.462504190096361</v>
      </c>
      <c r="K462" s="81">
        <v>0.71319821519269877</v>
      </c>
      <c r="L462" s="81">
        <v>2.7667642337194209</v>
      </c>
      <c r="M462" s="81">
        <v>19.535757060387176</v>
      </c>
      <c r="N462" s="81">
        <v>18.576899073812402</v>
      </c>
      <c r="O462" s="81">
        <v>14.76682630821694</v>
      </c>
      <c r="P462" s="81">
        <v>11.546886601005955</v>
      </c>
      <c r="Q462" s="81">
        <v>1.0210652331109136</v>
      </c>
      <c r="R462" s="81">
        <v>0</v>
      </c>
      <c r="S462" s="81">
        <v>1.410940685604734</v>
      </c>
      <c r="T462" s="82"/>
      <c r="U462" s="81">
        <v>1471188</v>
      </c>
      <c r="V462" s="81">
        <v>392</v>
      </c>
      <c r="W462" s="81">
        <v>47</v>
      </c>
      <c r="X462" s="81">
        <v>5435</v>
      </c>
      <c r="Y462" s="81">
        <v>7182</v>
      </c>
      <c r="Z462" s="81">
        <v>10552</v>
      </c>
      <c r="AA462" s="81">
        <v>2605</v>
      </c>
      <c r="AB462" s="81">
        <v>17317</v>
      </c>
      <c r="AC462" s="81">
        <v>0</v>
      </c>
      <c r="AD462" s="81">
        <v>1.410940685604734</v>
      </c>
      <c r="AE462" s="82"/>
      <c r="AF462" s="81">
        <v>10248645.60809093</v>
      </c>
      <c r="AG462" s="81">
        <v>545015.23884929006</v>
      </c>
      <c r="AH462" s="81">
        <v>573139.33130910748</v>
      </c>
      <c r="AI462" s="81">
        <v>32999766.190850563</v>
      </c>
      <c r="AJ462" s="81">
        <v>28874063.093728837</v>
      </c>
      <c r="AK462" s="81"/>
      <c r="AL462" s="81"/>
      <c r="AM462" s="81">
        <v>2260060.89588281</v>
      </c>
      <c r="AN462" s="81"/>
      <c r="AO462" s="81"/>
      <c r="AP462" s="82"/>
      <c r="AQ462" s="81">
        <v>433</v>
      </c>
      <c r="AR462" s="81">
        <v>64</v>
      </c>
      <c r="AS462" s="81">
        <v>0</v>
      </c>
      <c r="AT462" s="81">
        <v>0</v>
      </c>
      <c r="AU462" s="81">
        <v>0</v>
      </c>
      <c r="AV462" s="81">
        <v>0</v>
      </c>
      <c r="AW462" s="81">
        <v>0</v>
      </c>
      <c r="AX462" s="82"/>
      <c r="AY462" s="81">
        <v>1935.399999999999</v>
      </c>
      <c r="AZ462" s="81">
        <v>14015.9</v>
      </c>
      <c r="BA462" s="81">
        <v>0</v>
      </c>
      <c r="BB462" s="81">
        <v>0</v>
      </c>
      <c r="BC462" s="81">
        <v>0</v>
      </c>
      <c r="BD462" s="81">
        <v>0</v>
      </c>
      <c r="BE462" s="81">
        <v>0</v>
      </c>
      <c r="BF462" s="82"/>
      <c r="BG462" s="81">
        <v>0</v>
      </c>
      <c r="BH462" s="81">
        <v>0</v>
      </c>
      <c r="BI462" s="81">
        <v>9.27</v>
      </c>
      <c r="BJ462" s="81">
        <v>0</v>
      </c>
      <c r="BK462" s="81">
        <v>0</v>
      </c>
      <c r="BL462" s="81">
        <v>0</v>
      </c>
      <c r="BM462" s="82"/>
      <c r="BN462" s="81">
        <v>0</v>
      </c>
      <c r="BO462" s="81">
        <v>0</v>
      </c>
      <c r="BP462" s="81">
        <v>1</v>
      </c>
      <c r="BQ462" s="81">
        <v>0</v>
      </c>
      <c r="BR462" s="81">
        <v>0</v>
      </c>
      <c r="BS462" s="81">
        <v>0</v>
      </c>
      <c r="BT462"/>
      <c r="BU462" s="80">
        <v>9.27</v>
      </c>
      <c r="BV462" s="80">
        <v>0</v>
      </c>
      <c r="BW462" s="80">
        <v>0</v>
      </c>
      <c r="BX462" s="80">
        <v>0</v>
      </c>
      <c r="BY462" s="80">
        <v>0</v>
      </c>
      <c r="BZ462" s="80">
        <v>0</v>
      </c>
      <c r="CA462" s="80">
        <v>0</v>
      </c>
      <c r="CB462" s="80">
        <v>0</v>
      </c>
      <c r="CC462" s="80">
        <v>0</v>
      </c>
    </row>
    <row r="463" spans="1:81">
      <c r="A463" s="80" t="s">
        <v>2176</v>
      </c>
      <c r="B463" s="80">
        <v>323</v>
      </c>
      <c r="C463" s="80">
        <v>18</v>
      </c>
      <c r="D463" s="80">
        <v>19</v>
      </c>
      <c r="E463" s="80">
        <v>2021</v>
      </c>
      <c r="F463" s="80" t="s">
        <v>75</v>
      </c>
      <c r="G463" s="174" t="s">
        <v>2158</v>
      </c>
      <c r="H463" s="80" t="s">
        <v>2159</v>
      </c>
      <c r="I463" s="177"/>
      <c r="J463" s="81">
        <v>25.328242733839133</v>
      </c>
      <c r="K463" s="81">
        <v>0.89568525710214597</v>
      </c>
      <c r="L463" s="81">
        <v>2.6968178334696495</v>
      </c>
      <c r="M463" s="81">
        <v>20.943979279304919</v>
      </c>
      <c r="N463" s="81">
        <v>16.924180732705782</v>
      </c>
      <c r="O463" s="81">
        <v>14.237815549877293</v>
      </c>
      <c r="P463" s="81">
        <v>12.167746447836707</v>
      </c>
      <c r="Q463" s="81">
        <v>1.0353476503029231</v>
      </c>
      <c r="R463" s="81">
        <v>0</v>
      </c>
      <c r="S463" s="81">
        <v>1.2404622575761921</v>
      </c>
      <c r="T463" s="82"/>
      <c r="U463" s="81">
        <v>1904201</v>
      </c>
      <c r="V463" s="81">
        <v>392</v>
      </c>
      <c r="W463" s="81">
        <v>47</v>
      </c>
      <c r="X463" s="81">
        <v>5435</v>
      </c>
      <c r="Y463" s="81">
        <v>7289</v>
      </c>
      <c r="Z463" s="81">
        <v>10476</v>
      </c>
      <c r="AA463" s="81">
        <v>2677</v>
      </c>
      <c r="AB463" s="81">
        <v>17351</v>
      </c>
      <c r="AC463" s="81">
        <v>0</v>
      </c>
      <c r="AD463" s="81">
        <v>1.2404622575761921</v>
      </c>
      <c r="AE463" s="82"/>
      <c r="AF463" s="81">
        <v>11722870.987722455</v>
      </c>
      <c r="AG463" s="81">
        <v>675487.48712714342</v>
      </c>
      <c r="AH463" s="81">
        <v>542519.50954132096</v>
      </c>
      <c r="AI463" s="81">
        <v>34957420.040972978</v>
      </c>
      <c r="AJ463" s="81">
        <v>24519300.815240927</v>
      </c>
      <c r="AK463" s="81">
        <v>0</v>
      </c>
      <c r="AL463" s="81">
        <v>0</v>
      </c>
      <c r="AM463" s="81">
        <v>2277559.7173531884</v>
      </c>
      <c r="AN463" s="81">
        <v>0</v>
      </c>
      <c r="AO463" s="81">
        <v>0</v>
      </c>
      <c r="AP463" s="82"/>
      <c r="AQ463" s="81">
        <v>482</v>
      </c>
      <c r="AR463" s="81">
        <v>64</v>
      </c>
      <c r="AS463" s="81">
        <v>0</v>
      </c>
      <c r="AT463" s="81">
        <v>0</v>
      </c>
      <c r="AU463" s="81">
        <v>0</v>
      </c>
      <c r="AV463" s="81">
        <v>0</v>
      </c>
      <c r="AW463" s="81"/>
      <c r="AX463" s="82"/>
      <c r="AY463" s="81">
        <v>2216.1999999999989</v>
      </c>
      <c r="AZ463" s="81">
        <v>14015.9</v>
      </c>
      <c r="BA463" s="81">
        <v>0</v>
      </c>
      <c r="BB463" s="81">
        <v>0</v>
      </c>
      <c r="BC463" s="81">
        <v>0</v>
      </c>
      <c r="BD463" s="81">
        <v>0</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2177</v>
      </c>
      <c r="B464" s="80">
        <v>323</v>
      </c>
      <c r="C464" s="80">
        <v>19</v>
      </c>
      <c r="D464" s="80">
        <v>19</v>
      </c>
      <c r="E464" s="80">
        <v>2022</v>
      </c>
      <c r="F464" s="80" t="s">
        <v>568</v>
      </c>
      <c r="G464" s="80" t="s">
        <v>2158</v>
      </c>
      <c r="H464" s="80" t="s">
        <v>2159</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542</v>
      </c>
      <c r="AR464" s="81">
        <v>65</v>
      </c>
      <c r="AS464" s="81">
        <v>0</v>
      </c>
      <c r="AT464" s="81">
        <v>0</v>
      </c>
      <c r="AU464" s="81">
        <v>0</v>
      </c>
      <c r="AV464" s="81">
        <v>0</v>
      </c>
      <c r="AW464" s="81"/>
      <c r="AX464" s="82"/>
      <c r="AY464" s="81">
        <v>2586.6000000000013</v>
      </c>
      <c r="AZ464" s="81">
        <v>16014.899999999998</v>
      </c>
      <c r="BA464" s="81">
        <v>0</v>
      </c>
      <c r="BB464" s="81">
        <v>0</v>
      </c>
      <c r="BC464" s="81">
        <v>0</v>
      </c>
      <c r="BD464" s="81">
        <v>0</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2178</v>
      </c>
      <c r="B465" s="80">
        <v>273</v>
      </c>
      <c r="C465" s="80">
        <v>1</v>
      </c>
      <c r="D465" s="80">
        <v>17</v>
      </c>
      <c r="E465" s="80">
        <v>1990</v>
      </c>
      <c r="F465" s="80" t="s">
        <v>562</v>
      </c>
      <c r="G465" s="80" t="s">
        <v>2179</v>
      </c>
      <c r="H465" s="80" t="s">
        <v>2180</v>
      </c>
      <c r="I465" s="177"/>
      <c r="J465" s="81">
        <v>18.446871808700578</v>
      </c>
      <c r="K465" s="81">
        <v>5.1488495426265546</v>
      </c>
      <c r="L465" s="81">
        <v>2.3669912648191658</v>
      </c>
      <c r="M465" s="81">
        <v>9.6510692400531077</v>
      </c>
      <c r="N465" s="81">
        <v>19.530987515255113</v>
      </c>
      <c r="O465" s="81">
        <v>15.64750066172007</v>
      </c>
      <c r="P465" s="81">
        <v>24.669383576049466</v>
      </c>
      <c r="Q465" s="81">
        <v>1.3726393215628259</v>
      </c>
      <c r="R465" s="81">
        <v>0</v>
      </c>
      <c r="S465" s="81">
        <v>1.1198567959138261</v>
      </c>
      <c r="T465" s="82"/>
      <c r="U465" s="81">
        <v>2997404</v>
      </c>
      <c r="V465" s="81">
        <v>1480</v>
      </c>
      <c r="W465" s="81">
        <v>34</v>
      </c>
      <c r="X465" s="81">
        <v>4048</v>
      </c>
      <c r="Y465" s="81">
        <v>5077</v>
      </c>
      <c r="Z465" s="81">
        <v>6436</v>
      </c>
      <c r="AA465" s="81">
        <v>5990</v>
      </c>
      <c r="AB465" s="81">
        <v>22287</v>
      </c>
      <c r="AC465" s="81">
        <v>0</v>
      </c>
      <c r="AD465" s="81">
        <v>1.1198567959138261</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2181</v>
      </c>
      <c r="B466" s="80">
        <v>274</v>
      </c>
      <c r="C466" s="80">
        <v>2</v>
      </c>
      <c r="D466" s="80">
        <v>17</v>
      </c>
      <c r="E466" s="80">
        <v>2005</v>
      </c>
      <c r="F466" s="80" t="s">
        <v>565</v>
      </c>
      <c r="G466" s="80" t="s">
        <v>2179</v>
      </c>
      <c r="H466" s="80" t="s">
        <v>2180</v>
      </c>
      <c r="I466" s="177"/>
      <c r="J466" s="81">
        <v>26.225826291337992</v>
      </c>
      <c r="K466" s="81">
        <v>3.7717524953320658</v>
      </c>
      <c r="L466" s="81">
        <v>2.408501120165262</v>
      </c>
      <c r="M466" s="81">
        <v>19.688867571351416</v>
      </c>
      <c r="N466" s="81">
        <v>31.217814895602537</v>
      </c>
      <c r="O466" s="81">
        <v>24.358879985936756</v>
      </c>
      <c r="P466" s="81">
        <v>22.52841251599331</v>
      </c>
      <c r="Q466" s="81">
        <v>1.2395085380777242</v>
      </c>
      <c r="R466" s="81">
        <v>0</v>
      </c>
      <c r="S466" s="81">
        <v>2.9645251538508184</v>
      </c>
      <c r="T466" s="82"/>
      <c r="U466" s="81">
        <v>3387311</v>
      </c>
      <c r="V466" s="81">
        <v>1391</v>
      </c>
      <c r="W466" s="81">
        <v>27</v>
      </c>
      <c r="X466" s="81">
        <v>3279</v>
      </c>
      <c r="Y466" s="81">
        <v>5798</v>
      </c>
      <c r="Z466" s="81">
        <v>11594</v>
      </c>
      <c r="AA466" s="81">
        <v>4480</v>
      </c>
      <c r="AB466" s="81">
        <v>21039</v>
      </c>
      <c r="AC466" s="81">
        <v>0</v>
      </c>
      <c r="AD466" s="81">
        <v>2.9645251538508184</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2182</v>
      </c>
      <c r="B467" s="80">
        <v>275</v>
      </c>
      <c r="C467" s="80">
        <v>3</v>
      </c>
      <c r="D467" s="80">
        <v>17</v>
      </c>
      <c r="E467" s="80">
        <v>2006</v>
      </c>
      <c r="F467" s="80" t="s">
        <v>566</v>
      </c>
      <c r="G467" s="80" t="s">
        <v>2179</v>
      </c>
      <c r="H467" s="80" t="s">
        <v>2180</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2183</v>
      </c>
      <c r="B468" s="80">
        <v>276</v>
      </c>
      <c r="C468" s="80">
        <v>4</v>
      </c>
      <c r="D468" s="80">
        <v>17</v>
      </c>
      <c r="E468" s="80">
        <v>2007</v>
      </c>
      <c r="F468" s="80" t="s">
        <v>567</v>
      </c>
      <c r="G468" s="80" t="s">
        <v>2179</v>
      </c>
      <c r="H468" s="80" t="s">
        <v>2180</v>
      </c>
      <c r="I468" s="177"/>
      <c r="J468" s="81">
        <v>27.301021656430795</v>
      </c>
      <c r="K468" s="81">
        <v>3.2037211821098492</v>
      </c>
      <c r="L468" s="81">
        <v>2.157870772327962</v>
      </c>
      <c r="M468" s="81">
        <v>21.170415501219363</v>
      </c>
      <c r="N468" s="81">
        <v>31.536821525992057</v>
      </c>
      <c r="O468" s="81">
        <v>23.674629031041579</v>
      </c>
      <c r="P468" s="81">
        <v>22.192855129545311</v>
      </c>
      <c r="Q468" s="81">
        <v>1.291676580550263</v>
      </c>
      <c r="R468" s="81">
        <v>0</v>
      </c>
      <c r="S468" s="81">
        <v>2.8901870981880906</v>
      </c>
      <c r="T468" s="82"/>
      <c r="U468" s="81">
        <v>3924640</v>
      </c>
      <c r="V468" s="81">
        <v>1247</v>
      </c>
      <c r="W468" s="81">
        <v>25</v>
      </c>
      <c r="X468" s="81">
        <v>4344</v>
      </c>
      <c r="Y468" s="81">
        <v>5874</v>
      </c>
      <c r="Z468" s="81">
        <v>11714</v>
      </c>
      <c r="AA468" s="81">
        <v>4346</v>
      </c>
      <c r="AB468" s="81">
        <v>20765</v>
      </c>
      <c r="AC468" s="81">
        <v>0</v>
      </c>
      <c r="AD468" s="81">
        <v>2.8901870981880906</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2184</v>
      </c>
      <c r="B469" s="80">
        <v>277</v>
      </c>
      <c r="C469" s="80">
        <v>5</v>
      </c>
      <c r="D469" s="80">
        <v>17</v>
      </c>
      <c r="E469" s="80">
        <v>2008</v>
      </c>
      <c r="F469" s="80" t="s">
        <v>84</v>
      </c>
      <c r="G469" s="80" t="s">
        <v>2179</v>
      </c>
      <c r="H469" s="80" t="s">
        <v>2180</v>
      </c>
      <c r="I469" s="177"/>
      <c r="J469" s="81">
        <v>25.4988464143836</v>
      </c>
      <c r="K469" s="81">
        <v>2.3960631561766332</v>
      </c>
      <c r="L469" s="81">
        <v>1.9224379552686737</v>
      </c>
      <c r="M469" s="81">
        <v>21.414641362673446</v>
      </c>
      <c r="N469" s="81">
        <v>30.589896784534876</v>
      </c>
      <c r="O469" s="81">
        <v>22.971445322068789</v>
      </c>
      <c r="P469" s="81">
        <v>21.754407860629204</v>
      </c>
      <c r="Q469" s="81">
        <v>1.2529246010693234</v>
      </c>
      <c r="R469" s="81">
        <v>0</v>
      </c>
      <c r="S469" s="81">
        <v>2.501079227733813</v>
      </c>
      <c r="T469" s="82"/>
      <c r="U469" s="81">
        <v>4193625</v>
      </c>
      <c r="V469" s="81">
        <v>1247</v>
      </c>
      <c r="W469" s="81">
        <v>25</v>
      </c>
      <c r="X469" s="81">
        <v>4344</v>
      </c>
      <c r="Y469" s="81">
        <v>5862</v>
      </c>
      <c r="Z469" s="81">
        <v>11765</v>
      </c>
      <c r="AA469" s="81">
        <v>4265</v>
      </c>
      <c r="AB469" s="81">
        <v>20473</v>
      </c>
      <c r="AC469" s="81">
        <v>0</v>
      </c>
      <c r="AD469" s="81">
        <v>2.501079227733813</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2185</v>
      </c>
      <c r="B470" s="80">
        <v>278</v>
      </c>
      <c r="C470" s="80">
        <v>6</v>
      </c>
      <c r="D470" s="80">
        <v>17</v>
      </c>
      <c r="E470" s="80">
        <v>2009</v>
      </c>
      <c r="F470" s="80" t="s">
        <v>85</v>
      </c>
      <c r="G470" s="80" t="s">
        <v>2179</v>
      </c>
      <c r="H470" s="80" t="s">
        <v>2180</v>
      </c>
      <c r="I470" s="177"/>
      <c r="J470" s="81">
        <v>25.049158607607154</v>
      </c>
      <c r="K470" s="81">
        <v>2.375108712700885</v>
      </c>
      <c r="L470" s="81">
        <v>3.5514114101911654</v>
      </c>
      <c r="M470" s="81">
        <v>21.68067705603081</v>
      </c>
      <c r="N470" s="81">
        <v>27.8612183561834</v>
      </c>
      <c r="O470" s="81">
        <v>23.468697919799574</v>
      </c>
      <c r="P470" s="81">
        <v>20.673749070934907</v>
      </c>
      <c r="Q470" s="81">
        <v>1.185669150723204</v>
      </c>
      <c r="R470" s="81">
        <v>0</v>
      </c>
      <c r="S470" s="81">
        <v>2.0696828732361454</v>
      </c>
      <c r="T470" s="82"/>
      <c r="U470" s="81">
        <v>3260492</v>
      </c>
      <c r="V470" s="81">
        <v>1136</v>
      </c>
      <c r="W470" s="81">
        <v>66</v>
      </c>
      <c r="X470" s="81">
        <v>4430</v>
      </c>
      <c r="Y470" s="81">
        <v>5912</v>
      </c>
      <c r="Z470" s="81">
        <v>11864</v>
      </c>
      <c r="AA470" s="81">
        <v>4161</v>
      </c>
      <c r="AB470" s="81">
        <v>20338</v>
      </c>
      <c r="AC470" s="81">
        <v>0</v>
      </c>
      <c r="AD470" s="81">
        <v>2.0696828732361454</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29.725000000000001</v>
      </c>
      <c r="BJ470" s="81">
        <v>0</v>
      </c>
      <c r="BK470" s="81">
        <v>0</v>
      </c>
      <c r="BL470" s="81">
        <v>0</v>
      </c>
      <c r="BM470" s="82"/>
      <c r="BN470" s="81">
        <v>0</v>
      </c>
      <c r="BO470" s="81">
        <v>0</v>
      </c>
      <c r="BP470" s="81">
        <v>6</v>
      </c>
      <c r="BQ470" s="81">
        <v>0</v>
      </c>
      <c r="BR470" s="81">
        <v>0</v>
      </c>
      <c r="BS470" s="81">
        <v>0</v>
      </c>
      <c r="BT470"/>
      <c r="BU470" s="80"/>
      <c r="BV470" s="80"/>
      <c r="BW470" s="80"/>
      <c r="BX470" s="80"/>
      <c r="BY470" s="80"/>
      <c r="BZ470" s="80"/>
      <c r="CA470" s="80"/>
      <c r="CB470" s="80"/>
      <c r="CC470" s="80"/>
    </row>
    <row r="471" spans="1:81">
      <c r="A471" s="80" t="s">
        <v>2186</v>
      </c>
      <c r="B471" s="80">
        <v>279</v>
      </c>
      <c r="C471" s="80">
        <v>7</v>
      </c>
      <c r="D471" s="80">
        <v>17</v>
      </c>
      <c r="E471" s="80">
        <v>2010</v>
      </c>
      <c r="F471" s="80" t="s">
        <v>86</v>
      </c>
      <c r="G471" s="80" t="s">
        <v>2179</v>
      </c>
      <c r="H471" s="80" t="s">
        <v>2180</v>
      </c>
      <c r="I471" s="177"/>
      <c r="J471" s="81">
        <v>17.893235854660116</v>
      </c>
      <c r="K471" s="81">
        <v>2.4330748336890031</v>
      </c>
      <c r="L471" s="81">
        <v>3.367484465414003</v>
      </c>
      <c r="M471" s="81">
        <v>20.819184052555773</v>
      </c>
      <c r="N471" s="81">
        <v>28.667318732852795</v>
      </c>
      <c r="O471" s="81">
        <v>23.499946588031374</v>
      </c>
      <c r="P471" s="81">
        <v>20.994348684340562</v>
      </c>
      <c r="Q471" s="81">
        <v>1.2210235194871142</v>
      </c>
      <c r="R471" s="81">
        <v>0</v>
      </c>
      <c r="S471" s="81">
        <v>1.906997757798925</v>
      </c>
      <c r="T471" s="82"/>
      <c r="U471" s="81">
        <v>2668621</v>
      </c>
      <c r="V471" s="81">
        <v>1136</v>
      </c>
      <c r="W471" s="81">
        <v>66</v>
      </c>
      <c r="X471" s="81">
        <v>4430</v>
      </c>
      <c r="Y471" s="81">
        <v>5910</v>
      </c>
      <c r="Z471" s="81">
        <v>11935</v>
      </c>
      <c r="AA471" s="81">
        <v>4120</v>
      </c>
      <c r="AB471" s="81">
        <v>20069</v>
      </c>
      <c r="AC471" s="81">
        <v>0</v>
      </c>
      <c r="AD471" s="81">
        <v>1.906997757798925</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28.564</v>
      </c>
      <c r="BJ471" s="81">
        <v>0</v>
      </c>
      <c r="BK471" s="81">
        <v>0</v>
      </c>
      <c r="BL471" s="81">
        <v>0</v>
      </c>
      <c r="BM471" s="82"/>
      <c r="BN471" s="81">
        <v>0</v>
      </c>
      <c r="BO471" s="81">
        <v>0</v>
      </c>
      <c r="BP471" s="81">
        <v>6</v>
      </c>
      <c r="BQ471" s="81">
        <v>0</v>
      </c>
      <c r="BR471" s="81">
        <v>0</v>
      </c>
      <c r="BS471" s="81">
        <v>0</v>
      </c>
      <c r="BT471"/>
      <c r="BU471" s="80">
        <v>28.564</v>
      </c>
      <c r="BV471" s="80">
        <v>0</v>
      </c>
      <c r="BW471" s="80">
        <v>0</v>
      </c>
      <c r="BX471" s="80">
        <v>0</v>
      </c>
      <c r="BY471" s="80">
        <v>0</v>
      </c>
      <c r="BZ471" s="80">
        <v>0</v>
      </c>
      <c r="CA471" s="80">
        <v>0</v>
      </c>
      <c r="CB471" s="80">
        <v>0</v>
      </c>
      <c r="CC471" s="80">
        <v>0</v>
      </c>
    </row>
    <row r="472" spans="1:81">
      <c r="A472" s="80" t="s">
        <v>2187</v>
      </c>
      <c r="B472" s="80">
        <v>280</v>
      </c>
      <c r="C472" s="80">
        <v>8</v>
      </c>
      <c r="D472" s="80">
        <v>17</v>
      </c>
      <c r="E472" s="80">
        <v>2011</v>
      </c>
      <c r="F472" s="80" t="s">
        <v>87</v>
      </c>
      <c r="G472" s="80" t="s">
        <v>2179</v>
      </c>
      <c r="H472" s="80" t="s">
        <v>2180</v>
      </c>
      <c r="I472" s="177"/>
      <c r="J472" s="81">
        <v>21.334496150590624</v>
      </c>
      <c r="K472" s="81">
        <v>3.1256108209523887</v>
      </c>
      <c r="L472" s="81">
        <v>2.6610364784327509</v>
      </c>
      <c r="M472" s="81">
        <v>23.456057643526258</v>
      </c>
      <c r="N472" s="81">
        <v>33.46666800090378</v>
      </c>
      <c r="O472" s="81">
        <v>23.110111989448587</v>
      </c>
      <c r="P472" s="81">
        <v>20.263933394838197</v>
      </c>
      <c r="Q472" s="81">
        <v>1.3980222284759436</v>
      </c>
      <c r="R472" s="81">
        <v>0</v>
      </c>
      <c r="S472" s="81">
        <v>1.8208438411045593</v>
      </c>
      <c r="T472" s="82"/>
      <c r="U472" s="81">
        <v>2936326</v>
      </c>
      <c r="V472" s="81">
        <v>1136</v>
      </c>
      <c r="W472" s="81">
        <v>66</v>
      </c>
      <c r="X472" s="81">
        <v>4430</v>
      </c>
      <c r="Y472" s="81">
        <v>5961</v>
      </c>
      <c r="Z472" s="81">
        <v>11992</v>
      </c>
      <c r="AA472" s="81">
        <v>4095</v>
      </c>
      <c r="AB472" s="81">
        <v>19921</v>
      </c>
      <c r="AC472" s="81">
        <v>0</v>
      </c>
      <c r="AD472" s="81">
        <v>1.8208438411045593</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27.728000000000002</v>
      </c>
      <c r="BJ472" s="81">
        <v>0</v>
      </c>
      <c r="BK472" s="81">
        <v>2.98</v>
      </c>
      <c r="BL472" s="81">
        <v>0</v>
      </c>
      <c r="BM472" s="82"/>
      <c r="BN472" s="81">
        <v>0</v>
      </c>
      <c r="BO472" s="81">
        <v>0</v>
      </c>
      <c r="BP472" s="81">
        <v>6</v>
      </c>
      <c r="BQ472" s="81">
        <v>0</v>
      </c>
      <c r="BR472" s="81">
        <v>1</v>
      </c>
      <c r="BS472" s="81">
        <v>0</v>
      </c>
      <c r="BT472"/>
      <c r="BU472" s="80">
        <v>30.707999999999998</v>
      </c>
      <c r="BV472" s="80">
        <v>0</v>
      </c>
      <c r="BW472" s="80">
        <v>0</v>
      </c>
      <c r="BX472" s="80">
        <v>0</v>
      </c>
      <c r="BY472" s="80">
        <v>0</v>
      </c>
      <c r="BZ472" s="80">
        <v>0</v>
      </c>
      <c r="CA472" s="80">
        <v>0</v>
      </c>
      <c r="CB472" s="80">
        <v>0</v>
      </c>
      <c r="CC472" s="80">
        <v>0</v>
      </c>
    </row>
    <row r="473" spans="1:81">
      <c r="A473" s="80" t="s">
        <v>2188</v>
      </c>
      <c r="B473" s="80">
        <v>281</v>
      </c>
      <c r="C473" s="80">
        <v>9</v>
      </c>
      <c r="D473" s="80">
        <v>17</v>
      </c>
      <c r="E473" s="80">
        <v>2012</v>
      </c>
      <c r="F473" s="80" t="s">
        <v>88</v>
      </c>
      <c r="G473" s="80" t="s">
        <v>2179</v>
      </c>
      <c r="H473" s="80" t="s">
        <v>2180</v>
      </c>
      <c r="I473" s="177"/>
      <c r="J473" s="81">
        <v>21.187217773032149</v>
      </c>
      <c r="K473" s="81">
        <v>2.9337501131396468</v>
      </c>
      <c r="L473" s="81">
        <v>2.6210071745760826</v>
      </c>
      <c r="M473" s="81">
        <v>23.369825939287605</v>
      </c>
      <c r="N473" s="81">
        <v>33.807602368645071</v>
      </c>
      <c r="O473" s="81">
        <v>22.976053140328155</v>
      </c>
      <c r="P473" s="81">
        <v>20.150303405510243</v>
      </c>
      <c r="Q473" s="81">
        <v>1.5071756881935734</v>
      </c>
      <c r="R473" s="81">
        <v>0</v>
      </c>
      <c r="S473" s="81">
        <v>2.0099520614152766</v>
      </c>
      <c r="T473" s="82"/>
      <c r="U473" s="81">
        <v>2571274</v>
      </c>
      <c r="V473" s="81">
        <v>1136</v>
      </c>
      <c r="W473" s="81">
        <v>66</v>
      </c>
      <c r="X473" s="81">
        <v>4430</v>
      </c>
      <c r="Y473" s="81">
        <v>6040</v>
      </c>
      <c r="Z473" s="81">
        <v>12017</v>
      </c>
      <c r="AA473" s="81">
        <v>4049</v>
      </c>
      <c r="AB473" s="81">
        <v>19767</v>
      </c>
      <c r="AC473" s="81">
        <v>0</v>
      </c>
      <c r="AD473" s="81">
        <v>2.0099520614152766</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31.687000000000001</v>
      </c>
      <c r="BJ473" s="81">
        <v>0</v>
      </c>
      <c r="BK473" s="81">
        <v>3.319</v>
      </c>
      <c r="BL473" s="81">
        <v>0</v>
      </c>
      <c r="BM473" s="82"/>
      <c r="BN473" s="81">
        <v>0</v>
      </c>
      <c r="BO473" s="81">
        <v>0</v>
      </c>
      <c r="BP473" s="81">
        <v>6</v>
      </c>
      <c r="BQ473" s="81">
        <v>0</v>
      </c>
      <c r="BR473" s="81">
        <v>1</v>
      </c>
      <c r="BS473" s="81">
        <v>0</v>
      </c>
      <c r="BT473"/>
      <c r="BU473" s="80">
        <v>35.006</v>
      </c>
      <c r="BV473" s="80">
        <v>0</v>
      </c>
      <c r="BW473" s="80">
        <v>0</v>
      </c>
      <c r="BX473" s="80">
        <v>0</v>
      </c>
      <c r="BY473" s="80">
        <v>0</v>
      </c>
      <c r="BZ473" s="80">
        <v>0</v>
      </c>
      <c r="CA473" s="80">
        <v>0</v>
      </c>
      <c r="CB473" s="80">
        <v>0</v>
      </c>
      <c r="CC473" s="80">
        <v>0</v>
      </c>
    </row>
    <row r="474" spans="1:81">
      <c r="A474" s="80" t="s">
        <v>2189</v>
      </c>
      <c r="B474" s="80">
        <v>282</v>
      </c>
      <c r="C474" s="80">
        <v>10</v>
      </c>
      <c r="D474" s="80">
        <v>17</v>
      </c>
      <c r="E474" s="80">
        <v>2013</v>
      </c>
      <c r="F474" s="80" t="s">
        <v>89</v>
      </c>
      <c r="G474" s="80" t="s">
        <v>2179</v>
      </c>
      <c r="H474" s="80" t="s">
        <v>2180</v>
      </c>
      <c r="I474" s="177"/>
      <c r="J474" s="81">
        <v>24.529645473201096</v>
      </c>
      <c r="K474" s="81">
        <v>2.5305303249937325</v>
      </c>
      <c r="L474" s="81">
        <v>2.3943231985783324</v>
      </c>
      <c r="M474" s="81">
        <v>22.417565520462613</v>
      </c>
      <c r="N474" s="81">
        <v>35.808255059794291</v>
      </c>
      <c r="O474" s="81">
        <v>22.125836529036569</v>
      </c>
      <c r="P474" s="81">
        <v>20.006431579061143</v>
      </c>
      <c r="Q474" s="81">
        <v>1.5256192846712715</v>
      </c>
      <c r="R474" s="81">
        <v>0</v>
      </c>
      <c r="S474" s="81">
        <v>1.7077047788757549</v>
      </c>
      <c r="T474" s="82"/>
      <c r="U474" s="81">
        <v>2919147</v>
      </c>
      <c r="V474" s="81">
        <v>1136</v>
      </c>
      <c r="W474" s="81">
        <v>66</v>
      </c>
      <c r="X474" s="81">
        <v>4430</v>
      </c>
      <c r="Y474" s="81">
        <v>6073</v>
      </c>
      <c r="Z474" s="81">
        <v>12089</v>
      </c>
      <c r="AA474" s="81">
        <v>4005</v>
      </c>
      <c r="AB474" s="81">
        <v>19722</v>
      </c>
      <c r="AC474" s="81">
        <v>0</v>
      </c>
      <c r="AD474" s="81">
        <v>1.7077047788757549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31.667000000000002</v>
      </c>
      <c r="BJ474" s="81">
        <v>0</v>
      </c>
      <c r="BK474" s="81">
        <v>0</v>
      </c>
      <c r="BL474" s="81">
        <v>0</v>
      </c>
      <c r="BM474" s="82"/>
      <c r="BN474" s="81">
        <v>0</v>
      </c>
      <c r="BO474" s="81">
        <v>0</v>
      </c>
      <c r="BP474" s="81">
        <v>6</v>
      </c>
      <c r="BQ474" s="81">
        <v>0</v>
      </c>
      <c r="BR474" s="81">
        <v>0</v>
      </c>
      <c r="BS474" s="81">
        <v>0</v>
      </c>
      <c r="BT474"/>
      <c r="BU474" s="80">
        <v>31.667000000000002</v>
      </c>
      <c r="BV474" s="80">
        <v>0</v>
      </c>
      <c r="BW474" s="80">
        <v>0</v>
      </c>
      <c r="BX474" s="80">
        <v>0</v>
      </c>
      <c r="BY474" s="80">
        <v>0</v>
      </c>
      <c r="BZ474" s="80">
        <v>0</v>
      </c>
      <c r="CA474" s="80">
        <v>0</v>
      </c>
      <c r="CB474" s="80">
        <v>0</v>
      </c>
      <c r="CC474" s="80">
        <v>0</v>
      </c>
    </row>
    <row r="475" spans="1:81">
      <c r="A475" s="80" t="s">
        <v>2190</v>
      </c>
      <c r="B475" s="80">
        <v>283</v>
      </c>
      <c r="C475" s="80">
        <v>11</v>
      </c>
      <c r="D475" s="80">
        <v>17</v>
      </c>
      <c r="E475" s="80">
        <v>2014</v>
      </c>
      <c r="F475" s="80" t="s">
        <v>90</v>
      </c>
      <c r="G475" s="80" t="s">
        <v>2179</v>
      </c>
      <c r="H475" s="80" t="s">
        <v>2180</v>
      </c>
      <c r="I475" s="177"/>
      <c r="J475" s="81">
        <v>21.083962659095899</v>
      </c>
      <c r="K475" s="81">
        <v>2.3014529985106393</v>
      </c>
      <c r="L475" s="81">
        <v>2.9022001426082324</v>
      </c>
      <c r="M475" s="81">
        <v>20.65941300341332</v>
      </c>
      <c r="N475" s="81">
        <v>31.553815880460295</v>
      </c>
      <c r="O475" s="81">
        <v>21.183491848636759</v>
      </c>
      <c r="P475" s="81">
        <v>19.954825032607051</v>
      </c>
      <c r="Q475" s="81">
        <v>1.4560439543676353</v>
      </c>
      <c r="R475" s="81">
        <v>0</v>
      </c>
      <c r="S475" s="81">
        <v>1.6651049916914293</v>
      </c>
      <c r="T475" s="82"/>
      <c r="U475" s="81">
        <v>3004268</v>
      </c>
      <c r="V475" s="81">
        <v>944</v>
      </c>
      <c r="W475" s="81">
        <v>66</v>
      </c>
      <c r="X475" s="81">
        <v>4058</v>
      </c>
      <c r="Y475" s="81">
        <v>6131</v>
      </c>
      <c r="Z475" s="81">
        <v>12190</v>
      </c>
      <c r="AA475" s="81">
        <v>3974</v>
      </c>
      <c r="AB475" s="81">
        <v>19618</v>
      </c>
      <c r="AC475" s="81">
        <v>0</v>
      </c>
      <c r="AD475" s="81">
        <v>1.6651049916914293</v>
      </c>
      <c r="AE475" s="82"/>
      <c r="AF475" s="81">
        <v>28785057.271446262</v>
      </c>
      <c r="AG475" s="81">
        <v>1799063.803752654</v>
      </c>
      <c r="AH475" s="81">
        <v>701945.43554824032</v>
      </c>
      <c r="AI475" s="81">
        <v>24111769.685087603</v>
      </c>
      <c r="AJ475" s="81">
        <v>36515509.460089654</v>
      </c>
      <c r="AK475" s="81">
        <v>0</v>
      </c>
      <c r="AL475" s="81">
        <v>0</v>
      </c>
      <c r="AM475" s="81">
        <v>2693258.2440087674</v>
      </c>
      <c r="AN475" s="81">
        <v>0</v>
      </c>
      <c r="AO475" s="81">
        <v>0</v>
      </c>
      <c r="AP475" s="82"/>
      <c r="AQ475" s="81">
        <v>225</v>
      </c>
      <c r="AR475" s="81">
        <v>16</v>
      </c>
      <c r="AS475" s="81">
        <v>0</v>
      </c>
      <c r="AT475" s="81">
        <v>0</v>
      </c>
      <c r="AU475" s="81">
        <v>0</v>
      </c>
      <c r="AV475" s="81">
        <v>0</v>
      </c>
      <c r="AW475" s="81" t="s">
        <v>564</v>
      </c>
      <c r="AX475" s="82"/>
      <c r="AY475" s="81">
        <v>963.2</v>
      </c>
      <c r="AZ475" s="81">
        <v>564.20000000000005</v>
      </c>
      <c r="BA475" s="81">
        <v>0</v>
      </c>
      <c r="BB475" s="81">
        <v>0</v>
      </c>
      <c r="BC475" s="81">
        <v>0</v>
      </c>
      <c r="BD475" s="81">
        <v>0</v>
      </c>
      <c r="BE475" s="81" t="s">
        <v>564</v>
      </c>
      <c r="BF475" s="82"/>
      <c r="BG475" s="81">
        <v>0</v>
      </c>
      <c r="BH475" s="81">
        <v>0</v>
      </c>
      <c r="BI475" s="81">
        <v>30.972999999999999</v>
      </c>
      <c r="BJ475" s="81">
        <v>0</v>
      </c>
      <c r="BK475" s="81">
        <v>0</v>
      </c>
      <c r="BL475" s="81">
        <v>0</v>
      </c>
      <c r="BM475" s="82"/>
      <c r="BN475" s="81">
        <v>0</v>
      </c>
      <c r="BO475" s="81">
        <v>0</v>
      </c>
      <c r="BP475" s="81">
        <v>6</v>
      </c>
      <c r="BQ475" s="81">
        <v>0</v>
      </c>
      <c r="BR475" s="81">
        <v>0</v>
      </c>
      <c r="BS475" s="81">
        <v>0</v>
      </c>
      <c r="BT475"/>
      <c r="BU475" s="80">
        <v>30.972999999999999</v>
      </c>
      <c r="BV475" s="80">
        <v>0</v>
      </c>
      <c r="BW475" s="80">
        <v>0</v>
      </c>
      <c r="BX475" s="80">
        <v>0</v>
      </c>
      <c r="BY475" s="80">
        <v>0</v>
      </c>
      <c r="BZ475" s="80">
        <v>0</v>
      </c>
      <c r="CA475" s="80">
        <v>0</v>
      </c>
      <c r="CB475" s="80">
        <v>0</v>
      </c>
      <c r="CC475" s="80">
        <v>0</v>
      </c>
    </row>
    <row r="476" spans="1:81">
      <c r="A476" s="80" t="s">
        <v>2191</v>
      </c>
      <c r="B476" s="80">
        <v>284</v>
      </c>
      <c r="C476" s="80">
        <v>12</v>
      </c>
      <c r="D476" s="80">
        <v>17</v>
      </c>
      <c r="E476" s="80">
        <v>2015</v>
      </c>
      <c r="F476" s="80" t="s">
        <v>91</v>
      </c>
      <c r="G476" s="80" t="s">
        <v>2179</v>
      </c>
      <c r="H476" s="80" t="s">
        <v>2180</v>
      </c>
      <c r="I476" s="177"/>
      <c r="J476" s="81">
        <v>20.660584763148023</v>
      </c>
      <c r="K476" s="81">
        <v>2.3300367426182751</v>
      </c>
      <c r="L476" s="81">
        <v>2.9513533523450457</v>
      </c>
      <c r="M476" s="81">
        <v>21.14223261343907</v>
      </c>
      <c r="N476" s="81">
        <v>28.484353821565431</v>
      </c>
      <c r="O476" s="81">
        <v>20.983062835198471</v>
      </c>
      <c r="P476" s="81">
        <v>19.819766947447917</v>
      </c>
      <c r="Q476" s="81">
        <v>1.4109359066525835</v>
      </c>
      <c r="R476" s="81">
        <v>0</v>
      </c>
      <c r="S476" s="81">
        <v>2.0295639458093309</v>
      </c>
      <c r="T476" s="82"/>
      <c r="U476" s="81">
        <v>2893429</v>
      </c>
      <c r="V476" s="81">
        <v>944</v>
      </c>
      <c r="W476" s="81">
        <v>66</v>
      </c>
      <c r="X476" s="81">
        <v>4058</v>
      </c>
      <c r="Y476" s="81">
        <v>6161</v>
      </c>
      <c r="Z476" s="81">
        <v>12191</v>
      </c>
      <c r="AA476" s="81">
        <v>3944</v>
      </c>
      <c r="AB476" s="81">
        <v>19419</v>
      </c>
      <c r="AC476" s="81">
        <v>0</v>
      </c>
      <c r="AD476" s="81">
        <v>2.0295639458093309</v>
      </c>
      <c r="AE476" s="82"/>
      <c r="AF476" s="81">
        <v>28799834.110033751</v>
      </c>
      <c r="AG476" s="81">
        <v>1681486.0988937714</v>
      </c>
      <c r="AH476" s="81">
        <v>583332.69526766089</v>
      </c>
      <c r="AI476" s="81">
        <v>27199786.539764605</v>
      </c>
      <c r="AJ476" s="81">
        <v>34384406.812810287</v>
      </c>
      <c r="AK476" s="81">
        <v>0</v>
      </c>
      <c r="AL476" s="81">
        <v>0</v>
      </c>
      <c r="AM476" s="81">
        <v>2661292.4903587555</v>
      </c>
      <c r="AN476" s="81">
        <v>0</v>
      </c>
      <c r="AO476" s="81">
        <v>0</v>
      </c>
      <c r="AP476" s="82"/>
      <c r="AQ476" s="81">
        <v>253</v>
      </c>
      <c r="AR476" s="81">
        <v>25</v>
      </c>
      <c r="AS476" s="81">
        <v>0</v>
      </c>
      <c r="AT476" s="81">
        <v>0</v>
      </c>
      <c r="AU476" s="81">
        <v>0</v>
      </c>
      <c r="AV476" s="81">
        <v>0</v>
      </c>
      <c r="AW476" s="81" t="s">
        <v>564</v>
      </c>
      <c r="AX476" s="82"/>
      <c r="AY476" s="81">
        <v>1105.7</v>
      </c>
      <c r="AZ476" s="81">
        <v>795.3</v>
      </c>
      <c r="BA476" s="81">
        <v>0</v>
      </c>
      <c r="BB476" s="81">
        <v>0</v>
      </c>
      <c r="BC476" s="81">
        <v>0</v>
      </c>
      <c r="BD476" s="81">
        <v>0</v>
      </c>
      <c r="BE476" s="81" t="s">
        <v>564</v>
      </c>
      <c r="BF476" s="82"/>
      <c r="BG476" s="81">
        <v>0</v>
      </c>
      <c r="BH476" s="81">
        <v>0</v>
      </c>
      <c r="BI476" s="81">
        <v>29.733000000000001</v>
      </c>
      <c r="BJ476" s="81">
        <v>0</v>
      </c>
      <c r="BK476" s="81">
        <v>0</v>
      </c>
      <c r="BL476" s="81">
        <v>0</v>
      </c>
      <c r="BM476" s="82"/>
      <c r="BN476" s="81">
        <v>0</v>
      </c>
      <c r="BO476" s="81">
        <v>0</v>
      </c>
      <c r="BP476" s="81">
        <v>6</v>
      </c>
      <c r="BQ476" s="81">
        <v>0</v>
      </c>
      <c r="BR476" s="81">
        <v>0</v>
      </c>
      <c r="BS476" s="81">
        <v>0</v>
      </c>
      <c r="BT476"/>
      <c r="BU476" s="80">
        <v>29.733000000000001</v>
      </c>
      <c r="BV476" s="80">
        <v>0</v>
      </c>
      <c r="BW476" s="80">
        <v>0</v>
      </c>
      <c r="BX476" s="80">
        <v>0</v>
      </c>
      <c r="BY476" s="80">
        <v>0</v>
      </c>
      <c r="BZ476" s="80">
        <v>0</v>
      </c>
      <c r="CA476" s="80">
        <v>0</v>
      </c>
      <c r="CB476" s="80">
        <v>0</v>
      </c>
      <c r="CC476" s="80">
        <v>0</v>
      </c>
    </row>
    <row r="477" spans="1:81">
      <c r="A477" s="80" t="s">
        <v>2192</v>
      </c>
      <c r="B477" s="80">
        <v>285</v>
      </c>
      <c r="C477" s="80">
        <v>13</v>
      </c>
      <c r="D477" s="80">
        <v>17</v>
      </c>
      <c r="E477" s="80">
        <v>2016</v>
      </c>
      <c r="F477" s="80" t="s">
        <v>92</v>
      </c>
      <c r="G477" s="80" t="s">
        <v>2179</v>
      </c>
      <c r="H477" s="80" t="s">
        <v>2180</v>
      </c>
      <c r="I477" s="177"/>
      <c r="J477" s="81">
        <v>21.971095076053537</v>
      </c>
      <c r="K477" s="81">
        <v>2.3269118988112165</v>
      </c>
      <c r="L477" s="81">
        <v>3.4456185277780387</v>
      </c>
      <c r="M477" s="81">
        <v>18.000155722741415</v>
      </c>
      <c r="N477" s="81">
        <v>28.468757190073102</v>
      </c>
      <c r="O477" s="81">
        <v>20.818371588489857</v>
      </c>
      <c r="P477" s="81">
        <v>19.303702244023235</v>
      </c>
      <c r="Q477" s="81">
        <v>1.3597371681654933</v>
      </c>
      <c r="R477" s="81">
        <v>0</v>
      </c>
      <c r="S477" s="81">
        <v>2.7364116544164392</v>
      </c>
      <c r="T477" s="82"/>
      <c r="U477" s="81">
        <v>3269509</v>
      </c>
      <c r="V477" s="81">
        <v>944</v>
      </c>
      <c r="W477" s="81">
        <v>66</v>
      </c>
      <c r="X477" s="81">
        <v>4058</v>
      </c>
      <c r="Y477" s="81">
        <v>6190</v>
      </c>
      <c r="Z477" s="81">
        <v>12244</v>
      </c>
      <c r="AA477" s="81">
        <v>3973</v>
      </c>
      <c r="AB477" s="81">
        <v>19251</v>
      </c>
      <c r="AC477" s="81">
        <v>0</v>
      </c>
      <c r="AD477" s="81">
        <v>2.7364116544164392</v>
      </c>
      <c r="AE477" s="82"/>
      <c r="AF477" s="81">
        <v>30621898.361475758</v>
      </c>
      <c r="AG477" s="81">
        <v>1628356.3974085641</v>
      </c>
      <c r="AH477" s="81">
        <v>518573.70141340012</v>
      </c>
      <c r="AI477" s="81">
        <v>25224859.525975391</v>
      </c>
      <c r="AJ477" s="81">
        <v>31026961.588842221</v>
      </c>
      <c r="AK477" s="81">
        <v>0</v>
      </c>
      <c r="AL477" s="81">
        <v>0</v>
      </c>
      <c r="AM477" s="81">
        <v>2640318.4710814231</v>
      </c>
      <c r="AN477" s="81">
        <v>0</v>
      </c>
      <c r="AO477" s="81">
        <v>0</v>
      </c>
      <c r="AP477" s="82"/>
      <c r="AQ477" s="81">
        <v>279</v>
      </c>
      <c r="AR477" s="81">
        <v>32</v>
      </c>
      <c r="AS477" s="81">
        <v>0</v>
      </c>
      <c r="AT477" s="81">
        <v>0</v>
      </c>
      <c r="AU477" s="81">
        <v>0</v>
      </c>
      <c r="AV477" s="81">
        <v>0</v>
      </c>
      <c r="AW477" s="81" t="s">
        <v>564</v>
      </c>
      <c r="AX477" s="82"/>
      <c r="AY477" s="81">
        <v>1269.5</v>
      </c>
      <c r="AZ477" s="81">
        <v>1116.9000000000001</v>
      </c>
      <c r="BA477" s="81">
        <v>0</v>
      </c>
      <c r="BB477" s="81">
        <v>0</v>
      </c>
      <c r="BC477" s="81">
        <v>0</v>
      </c>
      <c r="BD477" s="81">
        <v>0</v>
      </c>
      <c r="BE477" s="81" t="s">
        <v>564</v>
      </c>
      <c r="BF477" s="82"/>
      <c r="BG477" s="81">
        <v>0</v>
      </c>
      <c r="BH477" s="81">
        <v>0</v>
      </c>
      <c r="BI477" s="81">
        <v>28.518999999999998</v>
      </c>
      <c r="BJ477" s="81">
        <v>0</v>
      </c>
      <c r="BK477" s="81">
        <v>0</v>
      </c>
      <c r="BL477" s="81">
        <v>0</v>
      </c>
      <c r="BM477" s="82"/>
      <c r="BN477" s="81">
        <v>0</v>
      </c>
      <c r="BO477" s="81">
        <v>0</v>
      </c>
      <c r="BP477" s="81">
        <v>5</v>
      </c>
      <c r="BQ477" s="81">
        <v>0</v>
      </c>
      <c r="BR477" s="81">
        <v>0</v>
      </c>
      <c r="BS477" s="81">
        <v>0</v>
      </c>
      <c r="BT477"/>
      <c r="BU477" s="80">
        <v>28.518999999999998</v>
      </c>
      <c r="BV477" s="80">
        <v>0</v>
      </c>
      <c r="BW477" s="80">
        <v>0</v>
      </c>
      <c r="BX477" s="80">
        <v>0</v>
      </c>
      <c r="BY477" s="80">
        <v>0</v>
      </c>
      <c r="BZ477" s="80">
        <v>0</v>
      </c>
      <c r="CA477" s="80">
        <v>0</v>
      </c>
      <c r="CB477" s="80">
        <v>0</v>
      </c>
      <c r="CC477" s="80">
        <v>0</v>
      </c>
    </row>
    <row r="478" spans="1:81">
      <c r="A478" s="80" t="s">
        <v>2193</v>
      </c>
      <c r="B478" s="80">
        <v>286</v>
      </c>
      <c r="C478" s="80">
        <v>14</v>
      </c>
      <c r="D478" s="80">
        <v>17</v>
      </c>
      <c r="E478" s="80">
        <v>2017</v>
      </c>
      <c r="F478" s="80" t="s">
        <v>71</v>
      </c>
      <c r="G478" s="80" t="s">
        <v>2179</v>
      </c>
      <c r="H478" s="80" t="s">
        <v>2180</v>
      </c>
      <c r="I478" s="177"/>
      <c r="J478" s="81">
        <v>18.8633357102193</v>
      </c>
      <c r="K478" s="81">
        <v>2.2363331008504903</v>
      </c>
      <c r="L478" s="81">
        <v>3.0602733463244358</v>
      </c>
      <c r="M478" s="81">
        <v>15.544690236760179</v>
      </c>
      <c r="N478" s="81">
        <v>30.359266709134303</v>
      </c>
      <c r="O478" s="81">
        <v>20.488700650963494</v>
      </c>
      <c r="P478" s="81">
        <v>18.766217028169109</v>
      </c>
      <c r="Q478" s="81">
        <v>1.2960050019719078</v>
      </c>
      <c r="R478" s="81">
        <v>0</v>
      </c>
      <c r="S478" s="81">
        <v>2.2005267783134665</v>
      </c>
      <c r="T478" s="82"/>
      <c r="U478" s="81">
        <v>3237077</v>
      </c>
      <c r="V478" s="81">
        <v>944</v>
      </c>
      <c r="W478" s="81">
        <v>66</v>
      </c>
      <c r="X478" s="81">
        <v>4058</v>
      </c>
      <c r="Y478" s="81">
        <v>6236</v>
      </c>
      <c r="Z478" s="81">
        <v>12250</v>
      </c>
      <c r="AA478" s="81">
        <v>3887</v>
      </c>
      <c r="AB478" s="81">
        <v>18975</v>
      </c>
      <c r="AC478" s="81">
        <v>0</v>
      </c>
      <c r="AD478" s="81">
        <v>2.200526778313467</v>
      </c>
      <c r="AE478" s="82"/>
      <c r="AF478" s="81">
        <v>27183282.44579285</v>
      </c>
      <c r="AG478" s="81">
        <v>1595682.853570356</v>
      </c>
      <c r="AH478" s="81">
        <v>617990.70173405379</v>
      </c>
      <c r="AI478" s="81">
        <v>22811263.74814504</v>
      </c>
      <c r="AJ478" s="81">
        <v>35433730.851933964</v>
      </c>
      <c r="AK478" s="81">
        <v>0</v>
      </c>
      <c r="AL478" s="81">
        <v>0</v>
      </c>
      <c r="AM478" s="81">
        <v>2606536.5892787669</v>
      </c>
      <c r="AN478" s="81">
        <v>0</v>
      </c>
      <c r="AO478" s="81">
        <v>0</v>
      </c>
      <c r="AP478" s="82"/>
      <c r="AQ478" s="81">
        <v>297</v>
      </c>
      <c r="AR478" s="81">
        <v>33</v>
      </c>
      <c r="AS478" s="81">
        <v>0</v>
      </c>
      <c r="AT478" s="81">
        <v>0</v>
      </c>
      <c r="AU478" s="81">
        <v>0</v>
      </c>
      <c r="AV478" s="81">
        <v>0</v>
      </c>
      <c r="AW478" s="81" t="s">
        <v>564</v>
      </c>
      <c r="AX478" s="82"/>
      <c r="AY478" s="81">
        <v>1368.8</v>
      </c>
      <c r="AZ478" s="81">
        <v>1163.9000000000001</v>
      </c>
      <c r="BA478" s="81">
        <v>0</v>
      </c>
      <c r="BB478" s="81">
        <v>0</v>
      </c>
      <c r="BC478" s="81">
        <v>0</v>
      </c>
      <c r="BD478" s="81">
        <v>0</v>
      </c>
      <c r="BE478" s="81" t="s">
        <v>564</v>
      </c>
      <c r="BF478" s="82"/>
      <c r="BG478" s="81">
        <v>0</v>
      </c>
      <c r="BH478" s="81">
        <v>0</v>
      </c>
      <c r="BI478" s="81">
        <v>28.111000000000001</v>
      </c>
      <c r="BJ478" s="81">
        <v>0</v>
      </c>
      <c r="BK478" s="81">
        <v>0</v>
      </c>
      <c r="BL478" s="81">
        <v>0</v>
      </c>
      <c r="BM478" s="82"/>
      <c r="BN478" s="81">
        <v>0</v>
      </c>
      <c r="BO478" s="81">
        <v>0</v>
      </c>
      <c r="BP478" s="81">
        <v>3</v>
      </c>
      <c r="BQ478" s="81">
        <v>0</v>
      </c>
      <c r="BR478" s="81">
        <v>0</v>
      </c>
      <c r="BS478" s="81">
        <v>0</v>
      </c>
      <c r="BT478"/>
      <c r="BU478" s="80">
        <v>28.111000000000001</v>
      </c>
      <c r="BV478" s="80">
        <v>0</v>
      </c>
      <c r="BW478" s="80">
        <v>0</v>
      </c>
      <c r="BX478" s="80">
        <v>0</v>
      </c>
      <c r="BY478" s="80">
        <v>0</v>
      </c>
      <c r="BZ478" s="80">
        <v>0</v>
      </c>
      <c r="CA478" s="80">
        <v>0</v>
      </c>
      <c r="CB478" s="80">
        <v>0</v>
      </c>
      <c r="CC478" s="80">
        <v>0</v>
      </c>
    </row>
    <row r="479" spans="1:81">
      <c r="A479" s="80" t="s">
        <v>2194</v>
      </c>
      <c r="B479" s="80">
        <v>287</v>
      </c>
      <c r="C479" s="80">
        <v>15</v>
      </c>
      <c r="D479" s="80">
        <v>17</v>
      </c>
      <c r="E479" s="80">
        <v>2018</v>
      </c>
      <c r="F479" s="80" t="s">
        <v>93</v>
      </c>
      <c r="G479" s="80" t="s">
        <v>2179</v>
      </c>
      <c r="H479" s="80" t="s">
        <v>2180</v>
      </c>
      <c r="I479" s="177"/>
      <c r="J479" s="81">
        <v>20.351271794350328</v>
      </c>
      <c r="K479" s="81">
        <v>2.1233066379680259</v>
      </c>
      <c r="L479" s="81">
        <v>2.8239895669925019</v>
      </c>
      <c r="M479" s="81">
        <v>15.705694261817921</v>
      </c>
      <c r="N479" s="81">
        <v>27.38400999643822</v>
      </c>
      <c r="O479" s="81">
        <v>20.018424259985558</v>
      </c>
      <c r="P479" s="81">
        <v>18.412117668685589</v>
      </c>
      <c r="Q479" s="81">
        <v>1.1820922588741123</v>
      </c>
      <c r="R479" s="81">
        <v>0</v>
      </c>
      <c r="S479" s="81">
        <v>2.8797991661112183</v>
      </c>
      <c r="T479" s="82"/>
      <c r="U479" s="81">
        <v>3317967</v>
      </c>
      <c r="V479" s="81">
        <v>944</v>
      </c>
      <c r="W479" s="81">
        <v>66</v>
      </c>
      <c r="X479" s="81">
        <v>4058</v>
      </c>
      <c r="Y479" s="81">
        <v>6244</v>
      </c>
      <c r="Z479" s="81">
        <v>12198</v>
      </c>
      <c r="AA479" s="81">
        <v>3852</v>
      </c>
      <c r="AB479" s="81">
        <v>18651</v>
      </c>
      <c r="AC479" s="81">
        <v>0</v>
      </c>
      <c r="AD479" s="81">
        <v>2.8797991661112179</v>
      </c>
      <c r="AE479" s="82"/>
      <c r="AF479" s="81">
        <v>29133355.03929729</v>
      </c>
      <c r="AG479" s="81">
        <v>1418180.89350296</v>
      </c>
      <c r="AH479" s="81">
        <v>586405.09208328207</v>
      </c>
      <c r="AI479" s="81">
        <v>22567302.35482765</v>
      </c>
      <c r="AJ479" s="81">
        <v>33333563.845958639</v>
      </c>
      <c r="AK479" s="81">
        <v>0</v>
      </c>
      <c r="AL479" s="81">
        <v>0</v>
      </c>
      <c r="AM479" s="81">
        <v>2567330.8658829629</v>
      </c>
      <c r="AN479" s="81">
        <v>0</v>
      </c>
      <c r="AO479" s="81">
        <v>0</v>
      </c>
      <c r="AP479" s="82"/>
      <c r="AQ479" s="81">
        <v>321</v>
      </c>
      <c r="AR479" s="81">
        <v>35</v>
      </c>
      <c r="AS479" s="81">
        <v>0</v>
      </c>
      <c r="AT479" s="81">
        <v>0</v>
      </c>
      <c r="AU479" s="81">
        <v>0</v>
      </c>
      <c r="AV479" s="81">
        <v>0</v>
      </c>
      <c r="AW479" s="81" t="s">
        <v>564</v>
      </c>
      <c r="AX479" s="82"/>
      <c r="AY479" s="81">
        <v>1499.1</v>
      </c>
      <c r="AZ479" s="81">
        <v>1258</v>
      </c>
      <c r="BA479" s="81">
        <v>0</v>
      </c>
      <c r="BB479" s="81">
        <v>0</v>
      </c>
      <c r="BC479" s="81">
        <v>0</v>
      </c>
      <c r="BD479" s="81">
        <v>0</v>
      </c>
      <c r="BE479" s="81" t="s">
        <v>564</v>
      </c>
      <c r="BF479" s="82"/>
      <c r="BG479" s="81">
        <v>0</v>
      </c>
      <c r="BH479" s="81">
        <v>0</v>
      </c>
      <c r="BI479" s="81">
        <v>22.527000000000001</v>
      </c>
      <c r="BJ479" s="81">
        <v>0</v>
      </c>
      <c r="BK479" s="81">
        <v>0</v>
      </c>
      <c r="BL479" s="81">
        <v>0</v>
      </c>
      <c r="BM479" s="82"/>
      <c r="BN479" s="81">
        <v>0</v>
      </c>
      <c r="BO479" s="81">
        <v>0</v>
      </c>
      <c r="BP479" s="81">
        <v>2</v>
      </c>
      <c r="BQ479" s="81">
        <v>0</v>
      </c>
      <c r="BR479" s="81">
        <v>0</v>
      </c>
      <c r="BS479" s="81">
        <v>0</v>
      </c>
      <c r="BT479"/>
      <c r="BU479" s="80">
        <v>22.527000000000001</v>
      </c>
      <c r="BV479" s="80">
        <v>0</v>
      </c>
      <c r="BW479" s="80">
        <v>0</v>
      </c>
      <c r="BX479" s="80">
        <v>0</v>
      </c>
      <c r="BY479" s="80">
        <v>0</v>
      </c>
      <c r="BZ479" s="80">
        <v>0</v>
      </c>
      <c r="CA479" s="80">
        <v>0</v>
      </c>
      <c r="CB479" s="80">
        <v>0</v>
      </c>
      <c r="CC479" s="80">
        <v>0</v>
      </c>
    </row>
    <row r="480" spans="1:81">
      <c r="A480" s="80" t="s">
        <v>2195</v>
      </c>
      <c r="B480" s="80">
        <v>288</v>
      </c>
      <c r="C480" s="80">
        <v>16</v>
      </c>
      <c r="D480" s="80">
        <v>17</v>
      </c>
      <c r="E480" s="80">
        <v>2019</v>
      </c>
      <c r="F480" s="80" t="s">
        <v>73</v>
      </c>
      <c r="G480" s="80" t="s">
        <v>2179</v>
      </c>
      <c r="H480" s="80" t="s">
        <v>2180</v>
      </c>
      <c r="I480" s="177"/>
      <c r="J480" s="81">
        <v>18.536539838248657</v>
      </c>
      <c r="K480" s="81">
        <v>1.9636721087618156</v>
      </c>
      <c r="L480" s="81">
        <v>2.8526306717346688</v>
      </c>
      <c r="M480" s="81">
        <v>15.40123636194887</v>
      </c>
      <c r="N480" s="81">
        <v>26.696519458066877</v>
      </c>
      <c r="O480" s="81">
        <v>19.381265101559705</v>
      </c>
      <c r="P480" s="81">
        <v>17.83338784960004</v>
      </c>
      <c r="Q480" s="81">
        <v>1.1340224323743882</v>
      </c>
      <c r="R480" s="81">
        <v>0</v>
      </c>
      <c r="S480" s="81">
        <v>2.7010257176510746</v>
      </c>
      <c r="T480" s="82"/>
      <c r="U480" s="81">
        <v>3459181</v>
      </c>
      <c r="V480" s="81">
        <v>944</v>
      </c>
      <c r="W480" s="81">
        <v>66</v>
      </c>
      <c r="X480" s="81">
        <v>4058</v>
      </c>
      <c r="Y480" s="81">
        <v>6334</v>
      </c>
      <c r="Z480" s="81">
        <v>12134</v>
      </c>
      <c r="AA480" s="81">
        <v>3703</v>
      </c>
      <c r="AB480" s="81">
        <v>18377</v>
      </c>
      <c r="AC480" s="81">
        <v>0</v>
      </c>
      <c r="AD480" s="81">
        <v>2.701025717651075</v>
      </c>
      <c r="AE480" s="82"/>
      <c r="AF480" s="81">
        <v>26747628.15953777</v>
      </c>
      <c r="AG480" s="81">
        <v>1371982.3703490871</v>
      </c>
      <c r="AH480" s="81">
        <v>623064.89006380818</v>
      </c>
      <c r="AI480" s="81">
        <v>22815727.53572534</v>
      </c>
      <c r="AJ480" s="81">
        <v>32837195.921256013</v>
      </c>
      <c r="AK480" s="81">
        <v>0</v>
      </c>
      <c r="AL480" s="81">
        <v>0</v>
      </c>
      <c r="AM480" s="81">
        <v>2502809.0580180679</v>
      </c>
      <c r="AN480" s="81">
        <v>0</v>
      </c>
      <c r="AO480" s="81">
        <v>0</v>
      </c>
      <c r="AP480" s="82"/>
      <c r="AQ480" s="81">
        <v>333</v>
      </c>
      <c r="AR480" s="81">
        <v>37</v>
      </c>
      <c r="AS480" s="81">
        <v>0</v>
      </c>
      <c r="AT480" s="81">
        <v>0</v>
      </c>
      <c r="AU480" s="81">
        <v>0</v>
      </c>
      <c r="AV480" s="81">
        <v>0</v>
      </c>
      <c r="AW480" s="81" t="s">
        <v>564</v>
      </c>
      <c r="AX480" s="82"/>
      <c r="AY480" s="81">
        <v>1559.7</v>
      </c>
      <c r="AZ480" s="81">
        <v>1318.4</v>
      </c>
      <c r="BA480" s="81">
        <v>0</v>
      </c>
      <c r="BB480" s="81">
        <v>0</v>
      </c>
      <c r="BC480" s="81">
        <v>0</v>
      </c>
      <c r="BD480" s="81">
        <v>0</v>
      </c>
      <c r="BE480" s="81" t="s">
        <v>564</v>
      </c>
      <c r="BF480" s="82"/>
      <c r="BG480" s="81">
        <v>0</v>
      </c>
      <c r="BH480" s="81">
        <v>0</v>
      </c>
      <c r="BI480" s="81">
        <v>27.393999999999998</v>
      </c>
      <c r="BJ480" s="81">
        <v>0</v>
      </c>
      <c r="BK480" s="81">
        <v>0</v>
      </c>
      <c r="BL480" s="81">
        <v>0</v>
      </c>
      <c r="BM480" s="82"/>
      <c r="BN480" s="81">
        <v>0</v>
      </c>
      <c r="BO480" s="81">
        <v>0</v>
      </c>
      <c r="BP480" s="81">
        <v>3</v>
      </c>
      <c r="BQ480" s="81">
        <v>0</v>
      </c>
      <c r="BR480" s="81">
        <v>0</v>
      </c>
      <c r="BS480" s="81">
        <v>0</v>
      </c>
      <c r="BT480"/>
      <c r="BU480" s="80">
        <v>27.393999999999998</v>
      </c>
      <c r="BV480" s="80">
        <v>0</v>
      </c>
      <c r="BW480" s="80">
        <v>0</v>
      </c>
      <c r="BX480" s="80">
        <v>0</v>
      </c>
      <c r="BY480" s="80">
        <v>0</v>
      </c>
      <c r="BZ480" s="80">
        <v>0</v>
      </c>
      <c r="CA480" s="80">
        <v>0</v>
      </c>
      <c r="CB480" s="80">
        <v>0</v>
      </c>
      <c r="CC480" s="80">
        <v>0</v>
      </c>
    </row>
    <row r="481" spans="1:81">
      <c r="A481" s="80" t="s">
        <v>2196</v>
      </c>
      <c r="B481" s="80">
        <v>289</v>
      </c>
      <c r="C481" s="80">
        <v>17</v>
      </c>
      <c r="D481" s="80">
        <v>17</v>
      </c>
      <c r="E481" s="80">
        <v>2020</v>
      </c>
      <c r="F481" s="80" t="s">
        <v>218</v>
      </c>
      <c r="G481" s="80" t="s">
        <v>2179</v>
      </c>
      <c r="H481" s="80" t="s">
        <v>2180</v>
      </c>
      <c r="I481" s="177"/>
      <c r="J481" s="81">
        <v>16.94046591574514</v>
      </c>
      <c r="K481" s="81">
        <v>1.9952654422977205</v>
      </c>
      <c r="L481" s="81">
        <v>3.5569797227108579</v>
      </c>
      <c r="M481" s="81">
        <v>14.863762270106253</v>
      </c>
      <c r="N481" s="81">
        <v>24.595863120946955</v>
      </c>
      <c r="O481" s="81">
        <v>16.917756182717454</v>
      </c>
      <c r="P481" s="81">
        <v>16.75960776906085</v>
      </c>
      <c r="Q481" s="81">
        <v>1.0612191525974604</v>
      </c>
      <c r="R481" s="81">
        <v>0</v>
      </c>
      <c r="S481" s="81">
        <v>2.8932924751844231</v>
      </c>
      <c r="T481" s="82"/>
      <c r="U481" s="81">
        <v>3266544</v>
      </c>
      <c r="V481" s="81">
        <v>848</v>
      </c>
      <c r="W481" s="81">
        <v>104</v>
      </c>
      <c r="X481" s="81">
        <v>3984</v>
      </c>
      <c r="Y481" s="81">
        <v>6273</v>
      </c>
      <c r="Z481" s="81">
        <v>12089</v>
      </c>
      <c r="AA481" s="81">
        <v>3781</v>
      </c>
      <c r="AB481" s="81">
        <v>17998</v>
      </c>
      <c r="AC481" s="81">
        <v>0</v>
      </c>
      <c r="AD481" s="81">
        <v>2.8932924751844231</v>
      </c>
      <c r="AE481" s="82"/>
      <c r="AF481" s="81">
        <v>26475777.806748301</v>
      </c>
      <c r="AG481" s="81">
        <v>1351980.972794496</v>
      </c>
      <c r="AH481" s="81">
        <v>879843.30522179406</v>
      </c>
      <c r="AI481" s="81">
        <v>23418913.904737063</v>
      </c>
      <c r="AJ481" s="81">
        <v>33189957.196821623</v>
      </c>
      <c r="AK481" s="81"/>
      <c r="AL481" s="81"/>
      <c r="AM481" s="81">
        <v>2348938.9619506155</v>
      </c>
      <c r="AN481" s="81"/>
      <c r="AO481" s="81"/>
      <c r="AP481" s="82"/>
      <c r="AQ481" s="81">
        <v>347</v>
      </c>
      <c r="AR481" s="81">
        <v>37</v>
      </c>
      <c r="AS481" s="81">
        <v>0</v>
      </c>
      <c r="AT481" s="81">
        <v>0</v>
      </c>
      <c r="AU481" s="81">
        <v>0</v>
      </c>
      <c r="AV481" s="81">
        <v>0</v>
      </c>
      <c r="AW481" s="81">
        <v>0</v>
      </c>
      <c r="AX481" s="82"/>
      <c r="AY481" s="81">
        <v>1635</v>
      </c>
      <c r="AZ481" s="81">
        <v>1318.4</v>
      </c>
      <c r="BA481" s="81">
        <v>0</v>
      </c>
      <c r="BB481" s="81">
        <v>0</v>
      </c>
      <c r="BC481" s="81">
        <v>0</v>
      </c>
      <c r="BD481" s="81">
        <v>0</v>
      </c>
      <c r="BE481" s="81">
        <v>0</v>
      </c>
      <c r="BF481" s="82"/>
      <c r="BG481" s="81">
        <v>0</v>
      </c>
      <c r="BH481" s="81">
        <v>0</v>
      </c>
      <c r="BI481" s="81">
        <v>26.655000000000001</v>
      </c>
      <c r="BJ481" s="81">
        <v>0</v>
      </c>
      <c r="BK481" s="81">
        <v>0</v>
      </c>
      <c r="BL481" s="81">
        <v>0</v>
      </c>
      <c r="BM481" s="82"/>
      <c r="BN481" s="81">
        <v>0</v>
      </c>
      <c r="BO481" s="81">
        <v>0</v>
      </c>
      <c r="BP481" s="81">
        <v>3</v>
      </c>
      <c r="BQ481" s="81">
        <v>0</v>
      </c>
      <c r="BR481" s="81">
        <v>0</v>
      </c>
      <c r="BS481" s="81">
        <v>0</v>
      </c>
      <c r="BT481"/>
      <c r="BU481" s="80">
        <v>26.655000000000001</v>
      </c>
      <c r="BV481" s="80">
        <v>0</v>
      </c>
      <c r="BW481" s="80">
        <v>0</v>
      </c>
      <c r="BX481" s="80">
        <v>0</v>
      </c>
      <c r="BY481" s="80">
        <v>0</v>
      </c>
      <c r="BZ481" s="80">
        <v>0</v>
      </c>
      <c r="CA481" s="80">
        <v>0</v>
      </c>
      <c r="CB481" s="80">
        <v>0</v>
      </c>
      <c r="CC481" s="80">
        <v>0</v>
      </c>
    </row>
    <row r="482" spans="1:81">
      <c r="A482" s="80" t="s">
        <v>2197</v>
      </c>
      <c r="B482" s="80">
        <v>289</v>
      </c>
      <c r="C482" s="80">
        <v>18</v>
      </c>
      <c r="D482" s="80">
        <v>17</v>
      </c>
      <c r="E482" s="80">
        <v>2021</v>
      </c>
      <c r="F482" s="80" t="s">
        <v>75</v>
      </c>
      <c r="G482" s="174" t="s">
        <v>2179</v>
      </c>
      <c r="H482" s="80" t="s">
        <v>2180</v>
      </c>
      <c r="I482" s="177"/>
      <c r="J482" s="81">
        <v>19.176146598725772</v>
      </c>
      <c r="K482" s="81">
        <v>2.0777887139793205</v>
      </c>
      <c r="L482" s="81">
        <v>3.0905187544707187</v>
      </c>
      <c r="M482" s="81">
        <v>15.535749991622158</v>
      </c>
      <c r="N482" s="81">
        <v>24.849716229678283</v>
      </c>
      <c r="O482" s="81">
        <v>16.317221600976207</v>
      </c>
      <c r="P482" s="81">
        <v>17.231201637560314</v>
      </c>
      <c r="Q482" s="81">
        <v>1.0523538217245318</v>
      </c>
      <c r="R482" s="81">
        <v>0</v>
      </c>
      <c r="S482" s="81">
        <v>3.0335710688503679</v>
      </c>
      <c r="T482" s="82"/>
      <c r="U482" s="81">
        <v>4008062</v>
      </c>
      <c r="V482" s="81">
        <v>848</v>
      </c>
      <c r="W482" s="81">
        <v>104</v>
      </c>
      <c r="X482" s="81">
        <v>3984</v>
      </c>
      <c r="Y482" s="81">
        <v>6275</v>
      </c>
      <c r="Z482" s="81">
        <v>12006</v>
      </c>
      <c r="AA482" s="81">
        <v>3791</v>
      </c>
      <c r="AB482" s="81">
        <v>17636</v>
      </c>
      <c r="AC482" s="81">
        <v>0</v>
      </c>
      <c r="AD482" s="81">
        <v>3.0335710688503679</v>
      </c>
      <c r="AE482" s="82"/>
      <c r="AF482" s="81">
        <v>28884481.434346501</v>
      </c>
      <c r="AG482" s="81">
        <v>1371587.4731950066</v>
      </c>
      <c r="AH482" s="81">
        <v>691216.65883628791</v>
      </c>
      <c r="AI482" s="81">
        <v>24054318.31371554</v>
      </c>
      <c r="AJ482" s="81">
        <v>32045909.343574487</v>
      </c>
      <c r="AK482" s="81">
        <v>0</v>
      </c>
      <c r="AL482" s="81">
        <v>0</v>
      </c>
      <c r="AM482" s="81">
        <v>2314969.925378412</v>
      </c>
      <c r="AN482" s="81">
        <v>0</v>
      </c>
      <c r="AO482" s="81">
        <v>0</v>
      </c>
      <c r="AP482" s="82"/>
      <c r="AQ482" s="81">
        <v>355</v>
      </c>
      <c r="AR482" s="81">
        <v>40</v>
      </c>
      <c r="AS482" s="81">
        <v>0</v>
      </c>
      <c r="AT482" s="81">
        <v>0</v>
      </c>
      <c r="AU482" s="81">
        <v>0</v>
      </c>
      <c r="AV482" s="81">
        <v>0</v>
      </c>
      <c r="AW482" s="81"/>
      <c r="AX482" s="82"/>
      <c r="AY482" s="81">
        <v>1673</v>
      </c>
      <c r="AZ482" s="81">
        <v>1431.6</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2198</v>
      </c>
      <c r="B483" s="80">
        <v>289</v>
      </c>
      <c r="C483" s="80">
        <v>19</v>
      </c>
      <c r="D483" s="80">
        <v>17</v>
      </c>
      <c r="E483" s="80">
        <v>2022</v>
      </c>
      <c r="F483" s="80" t="s">
        <v>568</v>
      </c>
      <c r="G483" s="174" t="s">
        <v>2179</v>
      </c>
      <c r="H483" s="80" t="s">
        <v>2180</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364</v>
      </c>
      <c r="AR483" s="81">
        <v>40</v>
      </c>
      <c r="AS483" s="81">
        <v>0</v>
      </c>
      <c r="AT483" s="81">
        <v>0</v>
      </c>
      <c r="AU483" s="81">
        <v>0</v>
      </c>
      <c r="AV483" s="81">
        <v>0</v>
      </c>
      <c r="AW483" s="81"/>
      <c r="AX483" s="82"/>
      <c r="AY483" s="81">
        <v>1719.6999999999998</v>
      </c>
      <c r="AZ483" s="81">
        <v>1431.6000000000001</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2199</v>
      </c>
      <c r="B484" s="80">
        <v>307</v>
      </c>
      <c r="C484" s="80">
        <v>1</v>
      </c>
      <c r="D484" s="80">
        <v>19</v>
      </c>
      <c r="E484" s="80">
        <v>1990</v>
      </c>
      <c r="F484" s="80" t="s">
        <v>562</v>
      </c>
      <c r="G484" s="80" t="s">
        <v>2200</v>
      </c>
      <c r="H484" s="80" t="s">
        <v>2201</v>
      </c>
      <c r="I484" s="177"/>
      <c r="J484" s="81">
        <v>11.222369359642245</v>
      </c>
      <c r="K484" s="81">
        <v>5.0091424939344673</v>
      </c>
      <c r="L484" s="81">
        <v>4.3226933013370363</v>
      </c>
      <c r="M484" s="81">
        <v>14.702705454802789</v>
      </c>
      <c r="N484" s="81">
        <v>16.89370163018318</v>
      </c>
      <c r="O484" s="81">
        <v>17.201066995287363</v>
      </c>
      <c r="P484" s="81">
        <v>21.073995953029232</v>
      </c>
      <c r="Q484" s="81">
        <v>1.501730361989787</v>
      </c>
      <c r="R484" s="81">
        <v>0</v>
      </c>
      <c r="S484" s="81">
        <v>1.5447871810374034</v>
      </c>
      <c r="T484" s="82"/>
      <c r="U484" s="81">
        <v>296602</v>
      </c>
      <c r="V484" s="81">
        <v>1217</v>
      </c>
      <c r="W484" s="81">
        <v>40</v>
      </c>
      <c r="X484" s="81">
        <v>5276</v>
      </c>
      <c r="Y484" s="81">
        <v>7407</v>
      </c>
      <c r="Z484" s="81">
        <v>7075</v>
      </c>
      <c r="AA484" s="81">
        <v>5117</v>
      </c>
      <c r="AB484" s="81">
        <v>24383</v>
      </c>
      <c r="AC484" s="81">
        <v>0</v>
      </c>
      <c r="AD484" s="81">
        <v>1.5447871810374034</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2202</v>
      </c>
      <c r="B485" s="80">
        <v>308</v>
      </c>
      <c r="C485" s="80">
        <v>2</v>
      </c>
      <c r="D485" s="80">
        <v>19</v>
      </c>
      <c r="E485" s="80">
        <v>2005</v>
      </c>
      <c r="F485" s="80" t="s">
        <v>565</v>
      </c>
      <c r="G485" s="80" t="s">
        <v>2200</v>
      </c>
      <c r="H485" s="80" t="s">
        <v>2201</v>
      </c>
      <c r="I485" s="177"/>
      <c r="J485" s="81">
        <v>24.08347376441251</v>
      </c>
      <c r="K485" s="81">
        <v>2.0860028996803486</v>
      </c>
      <c r="L485" s="81">
        <v>37.26643612967095</v>
      </c>
      <c r="M485" s="81">
        <v>13.086357475725835</v>
      </c>
      <c r="N485" s="81">
        <v>24.647610036727357</v>
      </c>
      <c r="O485" s="81">
        <v>24.207608693976479</v>
      </c>
      <c r="P485" s="81">
        <v>22.302122658131772</v>
      </c>
      <c r="Q485" s="81">
        <v>1.2702031503852718</v>
      </c>
      <c r="R485" s="81">
        <v>0</v>
      </c>
      <c r="S485" s="81">
        <v>0</v>
      </c>
      <c r="T485" s="82"/>
      <c r="U485" s="81">
        <v>928989</v>
      </c>
      <c r="V485" s="81">
        <v>1004</v>
      </c>
      <c r="W485" s="81">
        <v>520</v>
      </c>
      <c r="X485" s="81">
        <v>2903</v>
      </c>
      <c r="Y485" s="81">
        <v>8961</v>
      </c>
      <c r="Z485" s="81">
        <v>11522</v>
      </c>
      <c r="AA485" s="81">
        <v>4435</v>
      </c>
      <c r="AB485" s="81">
        <v>21560</v>
      </c>
      <c r="AC485" s="81">
        <v>0</v>
      </c>
      <c r="AD485" s="81">
        <v>0</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2203</v>
      </c>
      <c r="B486" s="80">
        <v>309</v>
      </c>
      <c r="C486" s="80">
        <v>3</v>
      </c>
      <c r="D486" s="80">
        <v>19</v>
      </c>
      <c r="E486" s="80">
        <v>2006</v>
      </c>
      <c r="F486" s="80" t="s">
        <v>566</v>
      </c>
      <c r="G486" s="80" t="s">
        <v>2200</v>
      </c>
      <c r="H486" s="80" t="s">
        <v>2201</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2204</v>
      </c>
      <c r="B487" s="80">
        <v>310</v>
      </c>
      <c r="C487" s="80">
        <v>4</v>
      </c>
      <c r="D487" s="80">
        <v>19</v>
      </c>
      <c r="E487" s="80">
        <v>2007</v>
      </c>
      <c r="F487" s="80" t="s">
        <v>567</v>
      </c>
      <c r="G487" s="80" t="s">
        <v>2200</v>
      </c>
      <c r="H487" s="80" t="s">
        <v>2201</v>
      </c>
      <c r="I487" s="177"/>
      <c r="J487" s="81">
        <v>11.957645698056563</v>
      </c>
      <c r="K487" s="81">
        <v>1.863529586680376</v>
      </c>
      <c r="L487" s="81">
        <v>22.683722667830406</v>
      </c>
      <c r="M487" s="81">
        <v>19.90532808395103</v>
      </c>
      <c r="N487" s="81">
        <v>24.292269385013665</v>
      </c>
      <c r="O487" s="81">
        <v>23.298712947741794</v>
      </c>
      <c r="P487" s="81">
        <v>21.845613033638944</v>
      </c>
      <c r="Q487" s="81">
        <v>1.3071655027056697</v>
      </c>
      <c r="R487" s="81">
        <v>0</v>
      </c>
      <c r="S487" s="81">
        <v>0</v>
      </c>
      <c r="T487" s="82"/>
      <c r="U487" s="81">
        <v>510866</v>
      </c>
      <c r="V487" s="81">
        <v>834</v>
      </c>
      <c r="W487" s="81">
        <v>319</v>
      </c>
      <c r="X487" s="81">
        <v>5260</v>
      </c>
      <c r="Y487" s="81">
        <v>8946</v>
      </c>
      <c r="Z487" s="81">
        <v>11528</v>
      </c>
      <c r="AA487" s="81">
        <v>4278</v>
      </c>
      <c r="AB487" s="81">
        <v>21014</v>
      </c>
      <c r="AC487" s="81">
        <v>0</v>
      </c>
      <c r="AD487" s="81">
        <v>0</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2205</v>
      </c>
      <c r="B488" s="80">
        <v>311</v>
      </c>
      <c r="C488" s="80">
        <v>5</v>
      </c>
      <c r="D488" s="80">
        <v>19</v>
      </c>
      <c r="E488" s="80">
        <v>2008</v>
      </c>
      <c r="F488" s="80" t="s">
        <v>84</v>
      </c>
      <c r="G488" s="80" t="s">
        <v>2200</v>
      </c>
      <c r="H488" s="80" t="s">
        <v>2201</v>
      </c>
      <c r="I488" s="177"/>
      <c r="J488" s="81">
        <v>11.036246749473889</v>
      </c>
      <c r="K488" s="81">
        <v>1.4554535158594009</v>
      </c>
      <c r="L488" s="81">
        <v>19.696092524877393</v>
      </c>
      <c r="M488" s="81">
        <v>20.830760253281781</v>
      </c>
      <c r="N488" s="81">
        <v>22.661928427138534</v>
      </c>
      <c r="O488" s="81">
        <v>22.69613943253103</v>
      </c>
      <c r="P488" s="81">
        <v>21.366756044120923</v>
      </c>
      <c r="Q488" s="81">
        <v>1.2655927685299471</v>
      </c>
      <c r="R488" s="81">
        <v>0</v>
      </c>
      <c r="S488" s="81">
        <v>0</v>
      </c>
      <c r="T488" s="82"/>
      <c r="U488" s="81">
        <v>487033</v>
      </c>
      <c r="V488" s="81">
        <v>834</v>
      </c>
      <c r="W488" s="81">
        <v>319</v>
      </c>
      <c r="X488" s="81">
        <v>5260</v>
      </c>
      <c r="Y488" s="81">
        <v>8916</v>
      </c>
      <c r="Z488" s="81">
        <v>11624</v>
      </c>
      <c r="AA488" s="81">
        <v>4189</v>
      </c>
      <c r="AB488" s="81">
        <v>20680</v>
      </c>
      <c r="AC488" s="81">
        <v>0</v>
      </c>
      <c r="AD488" s="81">
        <v>0</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2206</v>
      </c>
      <c r="B489" s="80">
        <v>312</v>
      </c>
      <c r="C489" s="80">
        <v>6</v>
      </c>
      <c r="D489" s="80">
        <v>19</v>
      </c>
      <c r="E489" s="80">
        <v>2009</v>
      </c>
      <c r="F489" s="80" t="s">
        <v>85</v>
      </c>
      <c r="G489" s="80" t="s">
        <v>2200</v>
      </c>
      <c r="H489" s="80" t="s">
        <v>2201</v>
      </c>
      <c r="I489" s="177"/>
      <c r="J489" s="81">
        <v>13.960267855356163</v>
      </c>
      <c r="K489" s="81">
        <v>1.0127929660952129</v>
      </c>
      <c r="L489" s="81">
        <v>19.810945997852627</v>
      </c>
      <c r="M489" s="81">
        <v>20.174804791851994</v>
      </c>
      <c r="N489" s="81">
        <v>22.1054107273015</v>
      </c>
      <c r="O489" s="81">
        <v>23.187801501676553</v>
      </c>
      <c r="P489" s="81">
        <v>20.281240977542968</v>
      </c>
      <c r="Q489" s="81">
        <v>1.1929564279304221</v>
      </c>
      <c r="R489" s="81">
        <v>0</v>
      </c>
      <c r="S489" s="81">
        <v>0</v>
      </c>
      <c r="T489" s="82"/>
      <c r="U489" s="81">
        <v>630465</v>
      </c>
      <c r="V489" s="81">
        <v>730</v>
      </c>
      <c r="W489" s="81">
        <v>467</v>
      </c>
      <c r="X489" s="81">
        <v>5372</v>
      </c>
      <c r="Y489" s="81">
        <v>8941</v>
      </c>
      <c r="Z489" s="81">
        <v>11722</v>
      </c>
      <c r="AA489" s="81">
        <v>4082</v>
      </c>
      <c r="AB489" s="81">
        <v>20463</v>
      </c>
      <c r="AC489" s="81">
        <v>0</v>
      </c>
      <c r="AD489" s="81">
        <v>0</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0</v>
      </c>
      <c r="BJ489" s="81">
        <v>0</v>
      </c>
      <c r="BK489" s="81">
        <v>6.95</v>
      </c>
      <c r="BL489" s="81">
        <v>0</v>
      </c>
      <c r="BM489" s="82"/>
      <c r="BN489" s="81">
        <v>0</v>
      </c>
      <c r="BO489" s="81">
        <v>0</v>
      </c>
      <c r="BP489" s="81">
        <v>0</v>
      </c>
      <c r="BQ489" s="81">
        <v>0</v>
      </c>
      <c r="BR489" s="81">
        <v>1</v>
      </c>
      <c r="BS489" s="81">
        <v>0</v>
      </c>
      <c r="BT489"/>
      <c r="BU489" s="80"/>
      <c r="BV489" s="80"/>
      <c r="BW489" s="80"/>
      <c r="BX489" s="80"/>
      <c r="BY489" s="80"/>
      <c r="BZ489" s="80"/>
      <c r="CA489" s="80"/>
      <c r="CB489" s="80"/>
      <c r="CC489" s="80"/>
    </row>
    <row r="490" spans="1:81">
      <c r="A490" s="80" t="s">
        <v>2207</v>
      </c>
      <c r="B490" s="80">
        <v>313</v>
      </c>
      <c r="C490" s="80">
        <v>7</v>
      </c>
      <c r="D490" s="80">
        <v>19</v>
      </c>
      <c r="E490" s="80">
        <v>2010</v>
      </c>
      <c r="F490" s="80" t="s">
        <v>86</v>
      </c>
      <c r="G490" s="80" t="s">
        <v>2200</v>
      </c>
      <c r="H490" s="80" t="s">
        <v>2201</v>
      </c>
      <c r="I490" s="177"/>
      <c r="J490" s="81">
        <v>20.681906831115654</v>
      </c>
      <c r="K490" s="81">
        <v>1.1348393722452281</v>
      </c>
      <c r="L490" s="81">
        <v>18.719431314285583</v>
      </c>
      <c r="M490" s="81">
        <v>21.220477082047047</v>
      </c>
      <c r="N490" s="81">
        <v>22.439952694257986</v>
      </c>
      <c r="O490" s="81">
        <v>23.33061308098733</v>
      </c>
      <c r="P490" s="81">
        <v>20.454202820131801</v>
      </c>
      <c r="Q490" s="81">
        <v>1.2324616789202489</v>
      </c>
      <c r="R490" s="81">
        <v>0</v>
      </c>
      <c r="S490" s="81">
        <v>0</v>
      </c>
      <c r="T490" s="82"/>
      <c r="U490" s="81">
        <v>862233</v>
      </c>
      <c r="V490" s="81">
        <v>730</v>
      </c>
      <c r="W490" s="81">
        <v>467</v>
      </c>
      <c r="X490" s="81">
        <v>5372</v>
      </c>
      <c r="Y490" s="81">
        <v>8952</v>
      </c>
      <c r="Z490" s="81">
        <v>11849</v>
      </c>
      <c r="AA490" s="81">
        <v>4014</v>
      </c>
      <c r="AB490" s="81">
        <v>20257</v>
      </c>
      <c r="AC490" s="81">
        <v>0</v>
      </c>
      <c r="AD490" s="81">
        <v>0</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0</v>
      </c>
      <c r="BJ490" s="81">
        <v>0</v>
      </c>
      <c r="BK490" s="81">
        <v>7.0410000000000004</v>
      </c>
      <c r="BL490" s="81">
        <v>0</v>
      </c>
      <c r="BM490" s="82"/>
      <c r="BN490" s="81">
        <v>0</v>
      </c>
      <c r="BO490" s="81">
        <v>0</v>
      </c>
      <c r="BP490" s="81">
        <v>0</v>
      </c>
      <c r="BQ490" s="81">
        <v>0</v>
      </c>
      <c r="BR490" s="81">
        <v>1</v>
      </c>
      <c r="BS490" s="81">
        <v>0</v>
      </c>
      <c r="BT490"/>
      <c r="BU490" s="80">
        <v>7.0410000000000004</v>
      </c>
      <c r="BV490" s="80">
        <v>0</v>
      </c>
      <c r="BW490" s="80">
        <v>0</v>
      </c>
      <c r="BX490" s="80">
        <v>0</v>
      </c>
      <c r="BY490" s="80">
        <v>0</v>
      </c>
      <c r="BZ490" s="80">
        <v>0</v>
      </c>
      <c r="CA490" s="80">
        <v>0</v>
      </c>
      <c r="CB490" s="80">
        <v>0</v>
      </c>
      <c r="CC490" s="80">
        <v>0</v>
      </c>
    </row>
    <row r="491" spans="1:81">
      <c r="A491" s="80" t="s">
        <v>2208</v>
      </c>
      <c r="B491" s="80">
        <v>314</v>
      </c>
      <c r="C491" s="80">
        <v>8</v>
      </c>
      <c r="D491" s="80">
        <v>19</v>
      </c>
      <c r="E491" s="80">
        <v>2011</v>
      </c>
      <c r="F491" s="80" t="s">
        <v>87</v>
      </c>
      <c r="G491" s="80" t="s">
        <v>2200</v>
      </c>
      <c r="H491" s="80" t="s">
        <v>2201</v>
      </c>
      <c r="I491" s="177"/>
      <c r="J491" s="81">
        <v>8.816171277196835</v>
      </c>
      <c r="K491" s="81">
        <v>1.8396004202802174</v>
      </c>
      <c r="L491" s="81">
        <v>21.051176149610242</v>
      </c>
      <c r="M491" s="81">
        <v>25.67914413278411</v>
      </c>
      <c r="N491" s="81">
        <v>27.554629366934577</v>
      </c>
      <c r="O491" s="81">
        <v>22.876929571943315</v>
      </c>
      <c r="P491" s="81">
        <v>19.729499986622685</v>
      </c>
      <c r="Q491" s="81">
        <v>1.4091805806835476</v>
      </c>
      <c r="R491" s="81">
        <v>0</v>
      </c>
      <c r="S491" s="81">
        <v>0</v>
      </c>
      <c r="T491" s="82"/>
      <c r="U491" s="81">
        <v>347065</v>
      </c>
      <c r="V491" s="81">
        <v>730</v>
      </c>
      <c r="W491" s="81">
        <v>467</v>
      </c>
      <c r="X491" s="81">
        <v>5372</v>
      </c>
      <c r="Y491" s="81">
        <v>9009</v>
      </c>
      <c r="Z491" s="81">
        <v>11871</v>
      </c>
      <c r="AA491" s="81">
        <v>3987</v>
      </c>
      <c r="AB491" s="81">
        <v>20080</v>
      </c>
      <c r="AC491" s="81">
        <v>0</v>
      </c>
      <c r="AD491" s="81">
        <v>0</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0</v>
      </c>
      <c r="BJ491" s="81">
        <v>0</v>
      </c>
      <c r="BK491" s="81">
        <v>6.4690000000000003</v>
      </c>
      <c r="BL491" s="81">
        <v>0</v>
      </c>
      <c r="BM491" s="82"/>
      <c r="BN491" s="81">
        <v>0</v>
      </c>
      <c r="BO491" s="81">
        <v>0</v>
      </c>
      <c r="BP491" s="81">
        <v>0</v>
      </c>
      <c r="BQ491" s="81">
        <v>0</v>
      </c>
      <c r="BR491" s="81">
        <v>1</v>
      </c>
      <c r="BS491" s="81">
        <v>0</v>
      </c>
      <c r="BT491"/>
      <c r="BU491" s="80">
        <v>6.4690000000000003</v>
      </c>
      <c r="BV491" s="80">
        <v>0</v>
      </c>
      <c r="BW491" s="80">
        <v>0</v>
      </c>
      <c r="BX491" s="80">
        <v>0</v>
      </c>
      <c r="BY491" s="80">
        <v>0</v>
      </c>
      <c r="BZ491" s="80">
        <v>0</v>
      </c>
      <c r="CA491" s="80">
        <v>0</v>
      </c>
      <c r="CB491" s="80">
        <v>0</v>
      </c>
      <c r="CC491" s="80">
        <v>0</v>
      </c>
    </row>
    <row r="492" spans="1:81">
      <c r="A492" s="80" t="s">
        <v>2209</v>
      </c>
      <c r="B492" s="80">
        <v>315</v>
      </c>
      <c r="C492" s="80">
        <v>9</v>
      </c>
      <c r="D492" s="80">
        <v>19</v>
      </c>
      <c r="E492" s="80">
        <v>2012</v>
      </c>
      <c r="F492" s="80" t="s">
        <v>88</v>
      </c>
      <c r="G492" s="80" t="s">
        <v>2200</v>
      </c>
      <c r="H492" s="80" t="s">
        <v>2201</v>
      </c>
      <c r="I492" s="177"/>
      <c r="J492" s="81">
        <v>9.1456966493294836</v>
      </c>
      <c r="K492" s="81">
        <v>1.7184637989265987</v>
      </c>
      <c r="L492" s="81">
        <v>21.547019576739089</v>
      </c>
      <c r="M492" s="81">
        <v>28.488192961841278</v>
      </c>
      <c r="N492" s="81">
        <v>32.039810345552588</v>
      </c>
      <c r="O492" s="81">
        <v>22.832655954214765</v>
      </c>
      <c r="P492" s="81">
        <v>19.453577676497787</v>
      </c>
      <c r="Q492" s="81">
        <v>1.5247887596749674</v>
      </c>
      <c r="R492" s="81">
        <v>0</v>
      </c>
      <c r="S492" s="81">
        <v>0</v>
      </c>
      <c r="T492" s="82"/>
      <c r="U492" s="81">
        <v>346356</v>
      </c>
      <c r="V492" s="81">
        <v>730</v>
      </c>
      <c r="W492" s="81">
        <v>467</v>
      </c>
      <c r="X492" s="81">
        <v>5372</v>
      </c>
      <c r="Y492" s="81">
        <v>9063</v>
      </c>
      <c r="Z492" s="81">
        <v>11942</v>
      </c>
      <c r="AA492" s="81">
        <v>3909</v>
      </c>
      <c r="AB492" s="81">
        <v>19998</v>
      </c>
      <c r="AC492" s="81">
        <v>0</v>
      </c>
      <c r="AD492" s="81">
        <v>0</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0</v>
      </c>
      <c r="BJ492" s="81">
        <v>0</v>
      </c>
      <c r="BK492" s="81">
        <v>7.7859999999999996</v>
      </c>
      <c r="BL492" s="81">
        <v>0</v>
      </c>
      <c r="BM492" s="82"/>
      <c r="BN492" s="81">
        <v>0</v>
      </c>
      <c r="BO492" s="81">
        <v>0</v>
      </c>
      <c r="BP492" s="81">
        <v>0</v>
      </c>
      <c r="BQ492" s="81">
        <v>0</v>
      </c>
      <c r="BR492" s="81">
        <v>1</v>
      </c>
      <c r="BS492" s="81">
        <v>0</v>
      </c>
      <c r="BT492"/>
      <c r="BU492" s="80">
        <v>7.7859999999999996</v>
      </c>
      <c r="BV492" s="80">
        <v>0</v>
      </c>
      <c r="BW492" s="80">
        <v>0</v>
      </c>
      <c r="BX492" s="80">
        <v>0</v>
      </c>
      <c r="BY492" s="80">
        <v>0</v>
      </c>
      <c r="BZ492" s="80">
        <v>0</v>
      </c>
      <c r="CA492" s="80">
        <v>0</v>
      </c>
      <c r="CB492" s="80">
        <v>0</v>
      </c>
      <c r="CC492" s="80">
        <v>0</v>
      </c>
    </row>
    <row r="493" spans="1:81">
      <c r="A493" s="80" t="s">
        <v>2210</v>
      </c>
      <c r="B493" s="80">
        <v>316</v>
      </c>
      <c r="C493" s="80">
        <v>10</v>
      </c>
      <c r="D493" s="80">
        <v>19</v>
      </c>
      <c r="E493" s="80">
        <v>2013</v>
      </c>
      <c r="F493" s="80" t="s">
        <v>89</v>
      </c>
      <c r="G493" s="80" t="s">
        <v>2200</v>
      </c>
      <c r="H493" s="80" t="s">
        <v>2201</v>
      </c>
      <c r="I493" s="177"/>
      <c r="J493" s="81">
        <v>19.370892826645218</v>
      </c>
      <c r="K493" s="81">
        <v>1.4311805579290457</v>
      </c>
      <c r="L493" s="81">
        <v>20.706513178954538</v>
      </c>
      <c r="M493" s="81">
        <v>28.224575681489405</v>
      </c>
      <c r="N493" s="81">
        <v>30.582788738930009</v>
      </c>
      <c r="O493" s="81">
        <v>22.056287204187253</v>
      </c>
      <c r="P493" s="81">
        <v>19.531872028496647</v>
      </c>
      <c r="Q493" s="81">
        <v>1.5379962791722048</v>
      </c>
      <c r="R493" s="81">
        <v>0</v>
      </c>
      <c r="S493" s="81">
        <v>0</v>
      </c>
      <c r="T493" s="82"/>
      <c r="U493" s="81">
        <v>736853</v>
      </c>
      <c r="V493" s="81">
        <v>730</v>
      </c>
      <c r="W493" s="81">
        <v>467</v>
      </c>
      <c r="X493" s="81">
        <v>5372</v>
      </c>
      <c r="Y493" s="81">
        <v>9078</v>
      </c>
      <c r="Z493" s="81">
        <v>12051</v>
      </c>
      <c r="AA493" s="81">
        <v>3910</v>
      </c>
      <c r="AB493" s="81">
        <v>19882</v>
      </c>
      <c r="AC493" s="81">
        <v>0</v>
      </c>
      <c r="AD493" s="81">
        <v>0</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0</v>
      </c>
      <c r="BJ493" s="81">
        <v>0</v>
      </c>
      <c r="BK493" s="81">
        <v>9.2680000000000007</v>
      </c>
      <c r="BL493" s="81">
        <v>0</v>
      </c>
      <c r="BM493" s="82"/>
      <c r="BN493" s="81">
        <v>0</v>
      </c>
      <c r="BO493" s="81">
        <v>0</v>
      </c>
      <c r="BP493" s="81">
        <v>0</v>
      </c>
      <c r="BQ493" s="81">
        <v>0</v>
      </c>
      <c r="BR493" s="81">
        <v>1</v>
      </c>
      <c r="BS493" s="81">
        <v>0</v>
      </c>
      <c r="BT493"/>
      <c r="BU493" s="80">
        <v>9.2680000000000007</v>
      </c>
      <c r="BV493" s="80">
        <v>0</v>
      </c>
      <c r="BW493" s="80">
        <v>0</v>
      </c>
      <c r="BX493" s="80">
        <v>0</v>
      </c>
      <c r="BY493" s="80">
        <v>0</v>
      </c>
      <c r="BZ493" s="80">
        <v>0</v>
      </c>
      <c r="CA493" s="80">
        <v>0</v>
      </c>
      <c r="CB493" s="80">
        <v>0</v>
      </c>
      <c r="CC493" s="80">
        <v>0</v>
      </c>
    </row>
    <row r="494" spans="1:81">
      <c r="A494" s="80" t="s">
        <v>2211</v>
      </c>
      <c r="B494" s="80">
        <v>317</v>
      </c>
      <c r="C494" s="80">
        <v>11</v>
      </c>
      <c r="D494" s="80">
        <v>19</v>
      </c>
      <c r="E494" s="80">
        <v>2014</v>
      </c>
      <c r="F494" s="80" t="s">
        <v>90</v>
      </c>
      <c r="G494" s="80" t="s">
        <v>2200</v>
      </c>
      <c r="H494" s="80" t="s">
        <v>2201</v>
      </c>
      <c r="I494" s="177"/>
      <c r="J494" s="81">
        <v>8.1731097267230322</v>
      </c>
      <c r="K494" s="81">
        <v>1.4341134951746022</v>
      </c>
      <c r="L494" s="81">
        <v>17.824964757189068</v>
      </c>
      <c r="M494" s="81">
        <v>26.319025329193252</v>
      </c>
      <c r="N494" s="81">
        <v>26.505263184378997</v>
      </c>
      <c r="O494" s="81">
        <v>21.002763124087274</v>
      </c>
      <c r="P494" s="81">
        <v>19.447669187540793</v>
      </c>
      <c r="Q494" s="81">
        <v>1.4521845249850727</v>
      </c>
      <c r="R494" s="81">
        <v>0</v>
      </c>
      <c r="S494" s="81">
        <v>0</v>
      </c>
      <c r="T494" s="82"/>
      <c r="U494" s="81">
        <v>317162</v>
      </c>
      <c r="V494" s="81">
        <v>561</v>
      </c>
      <c r="W494" s="81">
        <v>409</v>
      </c>
      <c r="X494" s="81">
        <v>5121</v>
      </c>
      <c r="Y494" s="81">
        <v>8998</v>
      </c>
      <c r="Z494" s="81">
        <v>12086</v>
      </c>
      <c r="AA494" s="81">
        <v>3873</v>
      </c>
      <c r="AB494" s="81">
        <v>19566</v>
      </c>
      <c r="AC494" s="81">
        <v>0</v>
      </c>
      <c r="AD494" s="81">
        <v>0</v>
      </c>
      <c r="AE494" s="82"/>
      <c r="AF494" s="81">
        <v>4082024.6642476204</v>
      </c>
      <c r="AG494" s="81">
        <v>1191471.4979382807</v>
      </c>
      <c r="AH494" s="81">
        <v>3879005.2636312405</v>
      </c>
      <c r="AI494" s="81">
        <v>32468176.793068741</v>
      </c>
      <c r="AJ494" s="81">
        <v>36052035.944288984</v>
      </c>
      <c r="AK494" s="81">
        <v>0</v>
      </c>
      <c r="AL494" s="81">
        <v>0</v>
      </c>
      <c r="AM494" s="81">
        <v>2686119.4210559456</v>
      </c>
      <c r="AN494" s="81">
        <v>0</v>
      </c>
      <c r="AO494" s="81">
        <v>0</v>
      </c>
      <c r="AP494" s="82"/>
      <c r="AQ494" s="81">
        <v>519</v>
      </c>
      <c r="AR494" s="81">
        <v>207</v>
      </c>
      <c r="AS494" s="81">
        <v>0</v>
      </c>
      <c r="AT494" s="81">
        <v>0</v>
      </c>
      <c r="AU494" s="81">
        <v>0</v>
      </c>
      <c r="AV494" s="81">
        <v>0</v>
      </c>
      <c r="AW494" s="81" t="s">
        <v>564</v>
      </c>
      <c r="AX494" s="82"/>
      <c r="AY494" s="81">
        <v>2214.0500000000002</v>
      </c>
      <c r="AZ494" s="81">
        <v>9496.2999999999993</v>
      </c>
      <c r="BA494" s="81">
        <v>0</v>
      </c>
      <c r="BB494" s="81">
        <v>0</v>
      </c>
      <c r="BC494" s="81">
        <v>0</v>
      </c>
      <c r="BD494" s="81">
        <v>0</v>
      </c>
      <c r="BE494" s="81" t="s">
        <v>564</v>
      </c>
      <c r="BF494" s="82"/>
      <c r="BG494" s="81">
        <v>0</v>
      </c>
      <c r="BH494" s="81">
        <v>0</v>
      </c>
      <c r="BI494" s="81">
        <v>0</v>
      </c>
      <c r="BJ494" s="81">
        <v>0</v>
      </c>
      <c r="BK494" s="81">
        <v>6.9340000000000002</v>
      </c>
      <c r="BL494" s="81">
        <v>0</v>
      </c>
      <c r="BM494" s="82"/>
      <c r="BN494" s="81">
        <v>0</v>
      </c>
      <c r="BO494" s="81">
        <v>0</v>
      </c>
      <c r="BP494" s="81">
        <v>0</v>
      </c>
      <c r="BQ494" s="81">
        <v>0</v>
      </c>
      <c r="BR494" s="81">
        <v>1</v>
      </c>
      <c r="BS494" s="81">
        <v>0</v>
      </c>
      <c r="BT494"/>
      <c r="BU494" s="80">
        <v>6.9340000000000002</v>
      </c>
      <c r="BV494" s="80">
        <v>0</v>
      </c>
      <c r="BW494" s="80">
        <v>0</v>
      </c>
      <c r="BX494" s="80">
        <v>0</v>
      </c>
      <c r="BY494" s="80">
        <v>0</v>
      </c>
      <c r="BZ494" s="80">
        <v>0</v>
      </c>
      <c r="CA494" s="80">
        <v>0</v>
      </c>
      <c r="CB494" s="80">
        <v>0</v>
      </c>
      <c r="CC494" s="80">
        <v>0</v>
      </c>
    </row>
    <row r="495" spans="1:81">
      <c r="A495" s="80" t="s">
        <v>2212</v>
      </c>
      <c r="B495" s="80">
        <v>318</v>
      </c>
      <c r="C495" s="80">
        <v>12</v>
      </c>
      <c r="D495" s="80">
        <v>19</v>
      </c>
      <c r="E495" s="80">
        <v>2015</v>
      </c>
      <c r="F495" s="80" t="s">
        <v>91</v>
      </c>
      <c r="G495" s="80" t="s">
        <v>2200</v>
      </c>
      <c r="H495" s="80" t="s">
        <v>2201</v>
      </c>
      <c r="I495" s="177"/>
      <c r="J495" s="81">
        <v>8.3910067865745308</v>
      </c>
      <c r="K495" s="81">
        <v>1.2876664854089168</v>
      </c>
      <c r="L495" s="81">
        <v>17.829022297942643</v>
      </c>
      <c r="M495" s="81">
        <v>25.187741289282549</v>
      </c>
      <c r="N495" s="81">
        <v>23.449140017079138</v>
      </c>
      <c r="O495" s="81">
        <v>20.764471334905615</v>
      </c>
      <c r="P495" s="81">
        <v>19.392616797718439</v>
      </c>
      <c r="Q495" s="81">
        <v>1.404106102068138</v>
      </c>
      <c r="R495" s="81">
        <v>0</v>
      </c>
      <c r="S495" s="81">
        <v>0</v>
      </c>
      <c r="T495" s="82"/>
      <c r="U495" s="81">
        <v>371695</v>
      </c>
      <c r="V495" s="81">
        <v>561</v>
      </c>
      <c r="W495" s="81">
        <v>409</v>
      </c>
      <c r="X495" s="81">
        <v>5121</v>
      </c>
      <c r="Y495" s="81">
        <v>8981</v>
      </c>
      <c r="Z495" s="81">
        <v>12064</v>
      </c>
      <c r="AA495" s="81">
        <v>3859</v>
      </c>
      <c r="AB495" s="81">
        <v>19325</v>
      </c>
      <c r="AC495" s="81">
        <v>0</v>
      </c>
      <c r="AD495" s="81">
        <v>0</v>
      </c>
      <c r="AE495" s="82"/>
      <c r="AF495" s="81">
        <v>4264941.4897145713</v>
      </c>
      <c r="AG495" s="81">
        <v>1032696.7280146445</v>
      </c>
      <c r="AH495" s="81">
        <v>3348755.5870287046</v>
      </c>
      <c r="AI495" s="81">
        <v>31655549.552016839</v>
      </c>
      <c r="AJ495" s="81">
        <v>34996332.39681562</v>
      </c>
      <c r="AK495" s="81">
        <v>0</v>
      </c>
      <c r="AL495" s="81">
        <v>0</v>
      </c>
      <c r="AM495" s="81">
        <v>2648410.1846739249</v>
      </c>
      <c r="AN495" s="81">
        <v>0</v>
      </c>
      <c r="AO495" s="81">
        <v>0</v>
      </c>
      <c r="AP495" s="82"/>
      <c r="AQ495" s="81">
        <v>558</v>
      </c>
      <c r="AR495" s="81">
        <v>255</v>
      </c>
      <c r="AS495" s="81">
        <v>0</v>
      </c>
      <c r="AT495" s="81">
        <v>0</v>
      </c>
      <c r="AU495" s="81">
        <v>0</v>
      </c>
      <c r="AV495" s="81">
        <v>0</v>
      </c>
      <c r="AW495" s="81" t="s">
        <v>564</v>
      </c>
      <c r="AX495" s="82"/>
      <c r="AY495" s="81">
        <v>2447.4499999999998</v>
      </c>
      <c r="AZ495" s="81">
        <v>12476.8</v>
      </c>
      <c r="BA495" s="81">
        <v>0</v>
      </c>
      <c r="BB495" s="81">
        <v>0</v>
      </c>
      <c r="BC495" s="81">
        <v>0</v>
      </c>
      <c r="BD495" s="81">
        <v>0</v>
      </c>
      <c r="BE495" s="81" t="s">
        <v>564</v>
      </c>
      <c r="BF495" s="82"/>
      <c r="BG495" s="81">
        <v>0</v>
      </c>
      <c r="BH495" s="81">
        <v>0</v>
      </c>
      <c r="BI495" s="81">
        <v>0</v>
      </c>
      <c r="BJ495" s="81">
        <v>0</v>
      </c>
      <c r="BK495" s="81">
        <v>8.0020000000000007</v>
      </c>
      <c r="BL495" s="81">
        <v>0</v>
      </c>
      <c r="BM495" s="82"/>
      <c r="BN495" s="81">
        <v>0</v>
      </c>
      <c r="BO495" s="81">
        <v>0</v>
      </c>
      <c r="BP495" s="81">
        <v>0</v>
      </c>
      <c r="BQ495" s="81">
        <v>0</v>
      </c>
      <c r="BR495" s="81">
        <v>1</v>
      </c>
      <c r="BS495" s="81">
        <v>0</v>
      </c>
      <c r="BT495"/>
      <c r="BU495" s="80">
        <v>8.0020000000000007</v>
      </c>
      <c r="BV495" s="80">
        <v>0</v>
      </c>
      <c r="BW495" s="80">
        <v>0</v>
      </c>
      <c r="BX495" s="80">
        <v>0</v>
      </c>
      <c r="BY495" s="80">
        <v>0</v>
      </c>
      <c r="BZ495" s="80">
        <v>0</v>
      </c>
      <c r="CA495" s="80">
        <v>0</v>
      </c>
      <c r="CB495" s="80">
        <v>0</v>
      </c>
      <c r="CC495" s="80">
        <v>0</v>
      </c>
    </row>
    <row r="496" spans="1:81">
      <c r="A496" s="80" t="s">
        <v>2213</v>
      </c>
      <c r="B496" s="80">
        <v>319</v>
      </c>
      <c r="C496" s="80">
        <v>13</v>
      </c>
      <c r="D496" s="80">
        <v>19</v>
      </c>
      <c r="E496" s="80">
        <v>2016</v>
      </c>
      <c r="F496" s="80" t="s">
        <v>92</v>
      </c>
      <c r="G496" s="80" t="s">
        <v>2200</v>
      </c>
      <c r="H496" s="80" t="s">
        <v>2201</v>
      </c>
      <c r="I496" s="177"/>
      <c r="J496" s="81">
        <v>25.547785361708964</v>
      </c>
      <c r="K496" s="81">
        <v>1.2525371094771203</v>
      </c>
      <c r="L496" s="81">
        <v>16.831395233728333</v>
      </c>
      <c r="M496" s="81">
        <v>20.483311304279891</v>
      </c>
      <c r="N496" s="81">
        <v>23.257508879075885</v>
      </c>
      <c r="O496" s="81">
        <v>20.474912664864</v>
      </c>
      <c r="P496" s="81">
        <v>18.740090499672192</v>
      </c>
      <c r="Q496" s="81">
        <v>1.3464583469294478</v>
      </c>
      <c r="R496" s="81">
        <v>0</v>
      </c>
      <c r="S496" s="81">
        <v>0</v>
      </c>
      <c r="T496" s="82"/>
      <c r="U496" s="81">
        <v>1197003</v>
      </c>
      <c r="V496" s="81">
        <v>561</v>
      </c>
      <c r="W496" s="81">
        <v>409</v>
      </c>
      <c r="X496" s="81">
        <v>5121</v>
      </c>
      <c r="Y496" s="81">
        <v>8958</v>
      </c>
      <c r="Z496" s="81">
        <v>12042</v>
      </c>
      <c r="AA496" s="81">
        <v>3857</v>
      </c>
      <c r="AB496" s="81">
        <v>19063</v>
      </c>
      <c r="AC496" s="81">
        <v>0</v>
      </c>
      <c r="AD496" s="81">
        <v>0</v>
      </c>
      <c r="AE496" s="82"/>
      <c r="AF496" s="81">
        <v>13381342.009226641</v>
      </c>
      <c r="AG496" s="81">
        <v>1040590.899384001</v>
      </c>
      <c r="AH496" s="81">
        <v>2483726.1996457572</v>
      </c>
      <c r="AI496" s="81">
        <v>32913315.024410561</v>
      </c>
      <c r="AJ496" s="81">
        <v>37709370.090988927</v>
      </c>
      <c r="AK496" s="81">
        <v>0</v>
      </c>
      <c r="AL496" s="81">
        <v>0</v>
      </c>
      <c r="AM496" s="81">
        <v>2614533.8431367292</v>
      </c>
      <c r="AN496" s="81">
        <v>0</v>
      </c>
      <c r="AO496" s="81">
        <v>0</v>
      </c>
      <c r="AP496" s="82"/>
      <c r="AQ496" s="81">
        <v>578</v>
      </c>
      <c r="AR496" s="81">
        <v>268</v>
      </c>
      <c r="AS496" s="81">
        <v>0</v>
      </c>
      <c r="AT496" s="81">
        <v>0</v>
      </c>
      <c r="AU496" s="81">
        <v>0</v>
      </c>
      <c r="AV496" s="81">
        <v>0</v>
      </c>
      <c r="AW496" s="81" t="s">
        <v>564</v>
      </c>
      <c r="AX496" s="82"/>
      <c r="AY496" s="81">
        <v>2550.15</v>
      </c>
      <c r="AZ496" s="81">
        <v>13347.9</v>
      </c>
      <c r="BA496" s="81">
        <v>0</v>
      </c>
      <c r="BB496" s="81">
        <v>0</v>
      </c>
      <c r="BC496" s="81">
        <v>0</v>
      </c>
      <c r="BD496" s="81">
        <v>0</v>
      </c>
      <c r="BE496" s="81" t="s">
        <v>564</v>
      </c>
      <c r="BF496" s="82"/>
      <c r="BG496" s="81">
        <v>0</v>
      </c>
      <c r="BH496" s="81">
        <v>0</v>
      </c>
      <c r="BI496" s="81">
        <v>0</v>
      </c>
      <c r="BJ496" s="81">
        <v>0</v>
      </c>
      <c r="BK496" s="81">
        <v>7.9989999999999997</v>
      </c>
      <c r="BL496" s="81">
        <v>0</v>
      </c>
      <c r="BM496" s="82"/>
      <c r="BN496" s="81">
        <v>0</v>
      </c>
      <c r="BO496" s="81">
        <v>0</v>
      </c>
      <c r="BP496" s="81">
        <v>0</v>
      </c>
      <c r="BQ496" s="81">
        <v>0</v>
      </c>
      <c r="BR496" s="81">
        <v>1</v>
      </c>
      <c r="BS496" s="81">
        <v>0</v>
      </c>
      <c r="BT496"/>
      <c r="BU496" s="80">
        <v>7.9989999999999997</v>
      </c>
      <c r="BV496" s="80">
        <v>0</v>
      </c>
      <c r="BW496" s="80">
        <v>0</v>
      </c>
      <c r="BX496" s="80">
        <v>0</v>
      </c>
      <c r="BY496" s="80">
        <v>0</v>
      </c>
      <c r="BZ496" s="80">
        <v>0</v>
      </c>
      <c r="CA496" s="80">
        <v>0</v>
      </c>
      <c r="CB496" s="80">
        <v>0</v>
      </c>
      <c r="CC496" s="80">
        <v>0</v>
      </c>
    </row>
    <row r="497" spans="1:81">
      <c r="A497" s="80" t="s">
        <v>2214</v>
      </c>
      <c r="B497" s="80">
        <v>320</v>
      </c>
      <c r="C497" s="80">
        <v>14</v>
      </c>
      <c r="D497" s="80">
        <v>19</v>
      </c>
      <c r="E497" s="80">
        <v>2017</v>
      </c>
      <c r="F497" s="80" t="s">
        <v>71</v>
      </c>
      <c r="G497" s="80" t="s">
        <v>2200</v>
      </c>
      <c r="H497" s="80" t="s">
        <v>2201</v>
      </c>
      <c r="I497" s="177"/>
      <c r="J497" s="81">
        <v>25.707252275478261</v>
      </c>
      <c r="K497" s="81">
        <v>1.2868871990250526</v>
      </c>
      <c r="L497" s="81">
        <v>16.695470648753858</v>
      </c>
      <c r="M497" s="81">
        <v>19.071292196571356</v>
      </c>
      <c r="N497" s="81">
        <v>21.453564814527564</v>
      </c>
      <c r="O497" s="81">
        <v>20.025405134202934</v>
      </c>
      <c r="P497" s="81">
        <v>18.510336013892559</v>
      </c>
      <c r="Q497" s="81">
        <v>1.2819350662456255</v>
      </c>
      <c r="R497" s="81">
        <v>0</v>
      </c>
      <c r="S497" s="81">
        <v>0</v>
      </c>
      <c r="T497" s="82"/>
      <c r="U497" s="81">
        <v>1295422</v>
      </c>
      <c r="V497" s="81">
        <v>561</v>
      </c>
      <c r="W497" s="81">
        <v>409</v>
      </c>
      <c r="X497" s="81">
        <v>5121</v>
      </c>
      <c r="Y497" s="81">
        <v>8928</v>
      </c>
      <c r="Z497" s="81">
        <v>11973</v>
      </c>
      <c r="AA497" s="81">
        <v>3834</v>
      </c>
      <c r="AB497" s="81">
        <v>18769</v>
      </c>
      <c r="AC497" s="81">
        <v>0</v>
      </c>
      <c r="AD497" s="81">
        <v>0</v>
      </c>
      <c r="AE497" s="82"/>
      <c r="AF497" s="81">
        <v>13791029.987794161</v>
      </c>
      <c r="AG497" s="81">
        <v>1053434.395252822</v>
      </c>
      <c r="AH497" s="81">
        <v>3332942.3155707242</v>
      </c>
      <c r="AI497" s="81">
        <v>31272444.43460669</v>
      </c>
      <c r="AJ497" s="81">
        <v>37417958.942695826</v>
      </c>
      <c r="AK497" s="81">
        <v>0</v>
      </c>
      <c r="AL497" s="81">
        <v>0</v>
      </c>
      <c r="AM497" s="81">
        <v>2578239.0115506281</v>
      </c>
      <c r="AN497" s="81">
        <v>0</v>
      </c>
      <c r="AO497" s="81">
        <v>0</v>
      </c>
      <c r="AP497" s="82"/>
      <c r="AQ497" s="81">
        <v>606</v>
      </c>
      <c r="AR497" s="81">
        <v>273</v>
      </c>
      <c r="AS497" s="81">
        <v>0</v>
      </c>
      <c r="AT497" s="81">
        <v>0</v>
      </c>
      <c r="AU497" s="81">
        <v>0</v>
      </c>
      <c r="AV497" s="81">
        <v>0</v>
      </c>
      <c r="AW497" s="81" t="s">
        <v>564</v>
      </c>
      <c r="AX497" s="82"/>
      <c r="AY497" s="81">
        <v>2686.18</v>
      </c>
      <c r="AZ497" s="81">
        <v>14557.5</v>
      </c>
      <c r="BA497" s="81">
        <v>0</v>
      </c>
      <c r="BB497" s="81">
        <v>0</v>
      </c>
      <c r="BC497" s="81">
        <v>0</v>
      </c>
      <c r="BD497" s="81">
        <v>0</v>
      </c>
      <c r="BE497" s="81" t="s">
        <v>564</v>
      </c>
      <c r="BF497" s="82"/>
      <c r="BG497" s="81">
        <v>0</v>
      </c>
      <c r="BH497" s="81">
        <v>0</v>
      </c>
      <c r="BI497" s="81">
        <v>0</v>
      </c>
      <c r="BJ497" s="81">
        <v>0</v>
      </c>
      <c r="BK497" s="81">
        <v>7.7359999999999998</v>
      </c>
      <c r="BL497" s="81">
        <v>0</v>
      </c>
      <c r="BM497" s="82"/>
      <c r="BN497" s="81">
        <v>0</v>
      </c>
      <c r="BO497" s="81">
        <v>0</v>
      </c>
      <c r="BP497" s="81">
        <v>0</v>
      </c>
      <c r="BQ497" s="81">
        <v>0</v>
      </c>
      <c r="BR497" s="81">
        <v>1</v>
      </c>
      <c r="BS497" s="81">
        <v>0</v>
      </c>
      <c r="BT497"/>
      <c r="BU497" s="80">
        <v>7.7359999999999998</v>
      </c>
      <c r="BV497" s="80">
        <v>0</v>
      </c>
      <c r="BW497" s="80">
        <v>0</v>
      </c>
      <c r="BX497" s="80">
        <v>0</v>
      </c>
      <c r="BY497" s="80">
        <v>0</v>
      </c>
      <c r="BZ497" s="80">
        <v>0</v>
      </c>
      <c r="CA497" s="80">
        <v>0</v>
      </c>
      <c r="CB497" s="80">
        <v>0</v>
      </c>
      <c r="CC497" s="80">
        <v>0</v>
      </c>
    </row>
    <row r="498" spans="1:81">
      <c r="A498" s="80" t="s">
        <v>2215</v>
      </c>
      <c r="B498" s="80">
        <v>321</v>
      </c>
      <c r="C498" s="80">
        <v>15</v>
      </c>
      <c r="D498" s="80">
        <v>19</v>
      </c>
      <c r="E498" s="80">
        <v>2018</v>
      </c>
      <c r="F498" s="80" t="s">
        <v>93</v>
      </c>
      <c r="G498" s="80" t="s">
        <v>2200</v>
      </c>
      <c r="H498" s="80" t="s">
        <v>2201</v>
      </c>
      <c r="I498" s="177"/>
      <c r="J498" s="81">
        <v>19.288419798229331</v>
      </c>
      <c r="K498" s="81">
        <v>1.0860034198604156</v>
      </c>
      <c r="L498" s="81">
        <v>15.077891533939839</v>
      </c>
      <c r="M498" s="81">
        <v>17.400447189505062</v>
      </c>
      <c r="N498" s="81">
        <v>14.75035279726586</v>
      </c>
      <c r="O498" s="81">
        <v>19.46208339884971</v>
      </c>
      <c r="P498" s="81">
        <v>18.259161343296714</v>
      </c>
      <c r="Q498" s="81">
        <v>1.1723318059296797</v>
      </c>
      <c r="R498" s="81">
        <v>0</v>
      </c>
      <c r="S498" s="81">
        <v>0</v>
      </c>
      <c r="T498" s="82"/>
      <c r="U498" s="81">
        <v>1072623</v>
      </c>
      <c r="V498" s="81">
        <v>561</v>
      </c>
      <c r="W498" s="81">
        <v>409</v>
      </c>
      <c r="X498" s="81">
        <v>5121</v>
      </c>
      <c r="Y498" s="81">
        <v>8880</v>
      </c>
      <c r="Z498" s="81">
        <v>11859</v>
      </c>
      <c r="AA498" s="81">
        <v>3820</v>
      </c>
      <c r="AB498" s="81">
        <v>18497</v>
      </c>
      <c r="AC498" s="81">
        <v>0</v>
      </c>
      <c r="AD498" s="81">
        <v>0</v>
      </c>
      <c r="AE498" s="82"/>
      <c r="AF498" s="81">
        <v>10478815.494474789</v>
      </c>
      <c r="AG498" s="81">
        <v>952958.05102272099</v>
      </c>
      <c r="AH498" s="81">
        <v>3165430.024431685</v>
      </c>
      <c r="AI498" s="81">
        <v>30036251.061107252</v>
      </c>
      <c r="AJ498" s="81">
        <v>31419286.583874591</v>
      </c>
      <c r="AK498" s="81">
        <v>0</v>
      </c>
      <c r="AL498" s="81">
        <v>0</v>
      </c>
      <c r="AM498" s="81">
        <v>2546132.5948333689</v>
      </c>
      <c r="AN498" s="81">
        <v>0</v>
      </c>
      <c r="AO498" s="81">
        <v>0</v>
      </c>
      <c r="AP498" s="82"/>
      <c r="AQ498" s="81">
        <v>627</v>
      </c>
      <c r="AR498" s="81">
        <v>287</v>
      </c>
      <c r="AS498" s="81">
        <v>0</v>
      </c>
      <c r="AT498" s="81">
        <v>0</v>
      </c>
      <c r="AU498" s="81">
        <v>0</v>
      </c>
      <c r="AV498" s="81">
        <v>0</v>
      </c>
      <c r="AW498" s="81" t="s">
        <v>564</v>
      </c>
      <c r="AX498" s="82"/>
      <c r="AY498" s="81">
        <v>2792.329999999999</v>
      </c>
      <c r="AZ498" s="81">
        <v>14982.6</v>
      </c>
      <c r="BA498" s="81">
        <v>0</v>
      </c>
      <c r="BB498" s="81">
        <v>0</v>
      </c>
      <c r="BC498" s="81">
        <v>0</v>
      </c>
      <c r="BD498" s="81">
        <v>0</v>
      </c>
      <c r="BE498" s="81" t="s">
        <v>564</v>
      </c>
      <c r="BF498" s="82"/>
      <c r="BG498" s="81">
        <v>0</v>
      </c>
      <c r="BH498" s="81">
        <v>0</v>
      </c>
      <c r="BI498" s="81">
        <v>0</v>
      </c>
      <c r="BJ498" s="81">
        <v>0</v>
      </c>
      <c r="BK498" s="81">
        <v>7.101</v>
      </c>
      <c r="BL498" s="81">
        <v>0</v>
      </c>
      <c r="BM498" s="82"/>
      <c r="BN498" s="81">
        <v>0</v>
      </c>
      <c r="BO498" s="81">
        <v>0</v>
      </c>
      <c r="BP498" s="81">
        <v>0</v>
      </c>
      <c r="BQ498" s="81">
        <v>0</v>
      </c>
      <c r="BR498" s="81">
        <v>1</v>
      </c>
      <c r="BS498" s="81">
        <v>0</v>
      </c>
      <c r="BT498"/>
      <c r="BU498" s="80">
        <v>7.101</v>
      </c>
      <c r="BV498" s="80">
        <v>0</v>
      </c>
      <c r="BW498" s="80">
        <v>0</v>
      </c>
      <c r="BX498" s="80">
        <v>0</v>
      </c>
      <c r="BY498" s="80">
        <v>0</v>
      </c>
      <c r="BZ498" s="80">
        <v>0</v>
      </c>
      <c r="CA498" s="80">
        <v>0</v>
      </c>
      <c r="CB498" s="80">
        <v>0</v>
      </c>
      <c r="CC498" s="80">
        <v>0</v>
      </c>
    </row>
    <row r="499" spans="1:81">
      <c r="A499" s="80" t="s">
        <v>2216</v>
      </c>
      <c r="B499" s="80">
        <v>322</v>
      </c>
      <c r="C499" s="80">
        <v>16</v>
      </c>
      <c r="D499" s="80">
        <v>19</v>
      </c>
      <c r="E499" s="80">
        <v>2019</v>
      </c>
      <c r="F499" s="80" t="s">
        <v>73</v>
      </c>
      <c r="G499" s="80" t="s">
        <v>2200</v>
      </c>
      <c r="H499" s="80" t="s">
        <v>2201</v>
      </c>
      <c r="I499" s="177"/>
      <c r="J499" s="81">
        <v>19.523274333671029</v>
      </c>
      <c r="K499" s="81">
        <v>1.0318992375864966</v>
      </c>
      <c r="L499" s="81">
        <v>15.333047728147157</v>
      </c>
      <c r="M499" s="81">
        <v>18.273149769753779</v>
      </c>
      <c r="N499" s="81">
        <v>14.434506187284059</v>
      </c>
      <c r="O499" s="81">
        <v>18.934029711050663</v>
      </c>
      <c r="P499" s="81">
        <v>18.098263985632446</v>
      </c>
      <c r="Q499" s="81">
        <v>1.1181015645748238</v>
      </c>
      <c r="R499" s="81">
        <v>0</v>
      </c>
      <c r="S499" s="81">
        <v>0</v>
      </c>
      <c r="T499" s="82"/>
      <c r="U499" s="81">
        <v>1083410</v>
      </c>
      <c r="V499" s="81">
        <v>561</v>
      </c>
      <c r="W499" s="81">
        <v>409</v>
      </c>
      <c r="X499" s="81">
        <v>5121</v>
      </c>
      <c r="Y499" s="81">
        <v>8854</v>
      </c>
      <c r="Z499" s="81">
        <v>11854</v>
      </c>
      <c r="AA499" s="81">
        <v>3758</v>
      </c>
      <c r="AB499" s="81">
        <v>18119</v>
      </c>
      <c r="AC499" s="81">
        <v>0</v>
      </c>
      <c r="AD499" s="81">
        <v>0</v>
      </c>
      <c r="AE499" s="82"/>
      <c r="AF499" s="81">
        <v>10833634.878302719</v>
      </c>
      <c r="AG499" s="81">
        <v>923530.89955773414</v>
      </c>
      <c r="AH499" s="81">
        <v>3363878.4961085129</v>
      </c>
      <c r="AI499" s="81">
        <v>30709608.538472839</v>
      </c>
      <c r="AJ499" s="81">
        <v>28703666.887064509</v>
      </c>
      <c r="AK499" s="81">
        <v>0</v>
      </c>
      <c r="AL499" s="81">
        <v>0</v>
      </c>
      <c r="AM499" s="81">
        <v>2467671.4002410281</v>
      </c>
      <c r="AN499" s="81">
        <v>0</v>
      </c>
      <c r="AO499" s="81">
        <v>0</v>
      </c>
      <c r="AP499" s="82"/>
      <c r="AQ499" s="81">
        <v>648</v>
      </c>
      <c r="AR499" s="81">
        <v>298</v>
      </c>
      <c r="AS499" s="81">
        <v>0</v>
      </c>
      <c r="AT499" s="81">
        <v>0</v>
      </c>
      <c r="AU499" s="81">
        <v>0</v>
      </c>
      <c r="AV499" s="81">
        <v>0</v>
      </c>
      <c r="AW499" s="81" t="s">
        <v>564</v>
      </c>
      <c r="AX499" s="82"/>
      <c r="AY499" s="81">
        <v>2894.73</v>
      </c>
      <c r="AZ499" s="81">
        <v>15577.4</v>
      </c>
      <c r="BA499" s="81">
        <v>0</v>
      </c>
      <c r="BB499" s="81">
        <v>0</v>
      </c>
      <c r="BC499" s="81">
        <v>0</v>
      </c>
      <c r="BD499" s="81">
        <v>0</v>
      </c>
      <c r="BE499" s="81" t="s">
        <v>564</v>
      </c>
      <c r="BF499" s="82"/>
      <c r="BG499" s="81">
        <v>0</v>
      </c>
      <c r="BH499" s="81">
        <v>0</v>
      </c>
      <c r="BI499" s="81">
        <v>0</v>
      </c>
      <c r="BJ499" s="81">
        <v>0</v>
      </c>
      <c r="BK499" s="81">
        <v>5.883</v>
      </c>
      <c r="BL499" s="81">
        <v>0</v>
      </c>
      <c r="BM499" s="82"/>
      <c r="BN499" s="81">
        <v>0</v>
      </c>
      <c r="BO499" s="81">
        <v>0</v>
      </c>
      <c r="BP499" s="81">
        <v>0</v>
      </c>
      <c r="BQ499" s="81">
        <v>0</v>
      </c>
      <c r="BR499" s="81">
        <v>1</v>
      </c>
      <c r="BS499" s="81">
        <v>0</v>
      </c>
      <c r="BT499"/>
      <c r="BU499" s="80">
        <v>5.883</v>
      </c>
      <c r="BV499" s="80">
        <v>0</v>
      </c>
      <c r="BW499" s="80">
        <v>0</v>
      </c>
      <c r="BX499" s="80">
        <v>0</v>
      </c>
      <c r="BY499" s="80">
        <v>0</v>
      </c>
      <c r="BZ499" s="80">
        <v>0</v>
      </c>
      <c r="CA499" s="80">
        <v>0</v>
      </c>
      <c r="CB499" s="80">
        <v>0</v>
      </c>
      <c r="CC499" s="80">
        <v>0</v>
      </c>
    </row>
    <row r="500" spans="1:81">
      <c r="A500" s="80" t="s">
        <v>2217</v>
      </c>
      <c r="B500" s="80">
        <v>323</v>
      </c>
      <c r="C500" s="80">
        <v>17</v>
      </c>
      <c r="D500" s="80">
        <v>19</v>
      </c>
      <c r="E500" s="80">
        <v>2020</v>
      </c>
      <c r="F500" s="80" t="s">
        <v>218</v>
      </c>
      <c r="G500" s="80" t="s">
        <v>2200</v>
      </c>
      <c r="H500" s="80" t="s">
        <v>2201</v>
      </c>
      <c r="I500" s="177"/>
      <c r="J500" s="81">
        <v>6.9250369718072049</v>
      </c>
      <c r="K500" s="81">
        <v>1.1055056859250385</v>
      </c>
      <c r="L500" s="81">
        <v>10.177900427174754</v>
      </c>
      <c r="M500" s="81">
        <v>17.925769005533436</v>
      </c>
      <c r="N500" s="81">
        <v>16.565565343734104</v>
      </c>
      <c r="O500" s="81">
        <v>16.488129981369596</v>
      </c>
      <c r="P500" s="81">
        <v>16.861557247687774</v>
      </c>
      <c r="Q500" s="81">
        <v>1.0498982237554384</v>
      </c>
      <c r="R500" s="81">
        <v>0</v>
      </c>
      <c r="S500" s="81">
        <v>0</v>
      </c>
      <c r="T500" s="82"/>
      <c r="U500" s="81">
        <v>390929</v>
      </c>
      <c r="V500" s="81">
        <v>594</v>
      </c>
      <c r="W500" s="81">
        <v>359</v>
      </c>
      <c r="X500" s="81">
        <v>5290</v>
      </c>
      <c r="Y500" s="81">
        <v>8760</v>
      </c>
      <c r="Z500" s="81">
        <v>11782</v>
      </c>
      <c r="AA500" s="81">
        <v>3804</v>
      </c>
      <c r="AB500" s="81">
        <v>17806</v>
      </c>
      <c r="AC500" s="81">
        <v>0</v>
      </c>
      <c r="AD500" s="81">
        <v>0</v>
      </c>
      <c r="AE500" s="82"/>
      <c r="AF500" s="81">
        <v>3975020.1393252541</v>
      </c>
      <c r="AG500" s="81">
        <v>892693.29464506544</v>
      </c>
      <c r="AH500" s="81">
        <v>2316006.2657095036</v>
      </c>
      <c r="AI500" s="81">
        <v>29852265.063263237</v>
      </c>
      <c r="AJ500" s="81">
        <v>32045749.447401319</v>
      </c>
      <c r="AK500" s="81"/>
      <c r="AL500" s="81"/>
      <c r="AM500" s="81">
        <v>2323880.828786124</v>
      </c>
      <c r="AN500" s="81"/>
      <c r="AO500" s="81"/>
      <c r="AP500" s="82"/>
      <c r="AQ500" s="81">
        <v>671</v>
      </c>
      <c r="AR500" s="81">
        <v>308</v>
      </c>
      <c r="AS500" s="81">
        <v>0</v>
      </c>
      <c r="AT500" s="81">
        <v>0</v>
      </c>
      <c r="AU500" s="81">
        <v>0</v>
      </c>
      <c r="AV500" s="81">
        <v>0</v>
      </c>
      <c r="AW500" s="81">
        <v>0</v>
      </c>
      <c r="AX500" s="82"/>
      <c r="AY500" s="81">
        <v>3023.92</v>
      </c>
      <c r="AZ500" s="81">
        <v>16590</v>
      </c>
      <c r="BA500" s="81">
        <v>0</v>
      </c>
      <c r="BB500" s="81">
        <v>0</v>
      </c>
      <c r="BC500" s="81">
        <v>0</v>
      </c>
      <c r="BD500" s="81">
        <v>0</v>
      </c>
      <c r="BE500" s="81">
        <v>0</v>
      </c>
      <c r="BF500" s="82"/>
      <c r="BG500" s="81">
        <v>0</v>
      </c>
      <c r="BH500" s="81">
        <v>0</v>
      </c>
      <c r="BI500" s="81">
        <v>0</v>
      </c>
      <c r="BJ500" s="81">
        <v>0</v>
      </c>
      <c r="BK500" s="81">
        <v>6.1020000000000003</v>
      </c>
      <c r="BL500" s="81">
        <v>0</v>
      </c>
      <c r="BM500" s="82"/>
      <c r="BN500" s="81">
        <v>0</v>
      </c>
      <c r="BO500" s="81">
        <v>0</v>
      </c>
      <c r="BP500" s="81">
        <v>0</v>
      </c>
      <c r="BQ500" s="81">
        <v>0</v>
      </c>
      <c r="BR500" s="81">
        <v>1</v>
      </c>
      <c r="BS500" s="81">
        <v>0</v>
      </c>
      <c r="BT500"/>
      <c r="BU500" s="80">
        <v>6.1020000000000003</v>
      </c>
      <c r="BV500" s="80">
        <v>0</v>
      </c>
      <c r="BW500" s="80">
        <v>0</v>
      </c>
      <c r="BX500" s="80">
        <v>0</v>
      </c>
      <c r="BY500" s="80">
        <v>0</v>
      </c>
      <c r="BZ500" s="80">
        <v>0</v>
      </c>
      <c r="CA500" s="80">
        <v>0</v>
      </c>
      <c r="CB500" s="80">
        <v>0</v>
      </c>
      <c r="CC500" s="80">
        <v>0</v>
      </c>
    </row>
    <row r="501" spans="1:81">
      <c r="A501" s="80" t="s">
        <v>2218</v>
      </c>
      <c r="B501" s="80">
        <v>323</v>
      </c>
      <c r="C501" s="80">
        <v>18</v>
      </c>
      <c r="D501" s="80">
        <v>19</v>
      </c>
      <c r="E501" s="80">
        <v>2021</v>
      </c>
      <c r="F501" s="80" t="s">
        <v>75</v>
      </c>
      <c r="G501" s="174" t="s">
        <v>2200</v>
      </c>
      <c r="H501" s="80" t="s">
        <v>2201</v>
      </c>
      <c r="I501" s="177"/>
      <c r="J501" s="81">
        <v>21.483688396558012</v>
      </c>
      <c r="K501" s="81">
        <v>1.1948840003200651</v>
      </c>
      <c r="L501" s="81">
        <v>9.2482612787619729</v>
      </c>
      <c r="M501" s="81">
        <v>16.408655696516718</v>
      </c>
      <c r="N501" s="81">
        <v>14.872274270548703</v>
      </c>
      <c r="O501" s="81">
        <v>15.84697683386495</v>
      </c>
      <c r="P501" s="81">
        <v>17.140295799324701</v>
      </c>
      <c r="Q501" s="81">
        <v>1.0435822175175968</v>
      </c>
      <c r="R501" s="81">
        <v>0</v>
      </c>
      <c r="S501" s="81">
        <v>0</v>
      </c>
      <c r="T501" s="82"/>
      <c r="U501" s="81">
        <v>1322202</v>
      </c>
      <c r="V501" s="81">
        <v>594</v>
      </c>
      <c r="W501" s="81">
        <v>359</v>
      </c>
      <c r="X501" s="81">
        <v>5290</v>
      </c>
      <c r="Y501" s="81">
        <v>8702</v>
      </c>
      <c r="Z501" s="81">
        <v>11660</v>
      </c>
      <c r="AA501" s="81">
        <v>3771</v>
      </c>
      <c r="AB501" s="81">
        <v>17489</v>
      </c>
      <c r="AC501" s="81">
        <v>0</v>
      </c>
      <c r="AD501" s="81">
        <v>0</v>
      </c>
      <c r="AE501" s="82"/>
      <c r="AF501" s="81">
        <v>12823402.29016814</v>
      </c>
      <c r="AG501" s="81">
        <v>995382.65858131927</v>
      </c>
      <c r="AH501" s="81">
        <v>2072835.7900409193</v>
      </c>
      <c r="AI501" s="81">
        <v>31559184.354400486</v>
      </c>
      <c r="AJ501" s="81">
        <v>33189613.962143142</v>
      </c>
      <c r="AK501" s="81">
        <v>0</v>
      </c>
      <c r="AL501" s="81">
        <v>0</v>
      </c>
      <c r="AM501" s="81">
        <v>2295674.133870665</v>
      </c>
      <c r="AN501" s="81">
        <v>0</v>
      </c>
      <c r="AO501" s="81">
        <v>0</v>
      </c>
      <c r="AP501" s="82"/>
      <c r="AQ501" s="81">
        <v>693</v>
      </c>
      <c r="AR501" s="81">
        <v>314</v>
      </c>
      <c r="AS501" s="81">
        <v>0</v>
      </c>
      <c r="AT501" s="81">
        <v>0</v>
      </c>
      <c r="AU501" s="81">
        <v>0</v>
      </c>
      <c r="AV501" s="81">
        <v>0</v>
      </c>
      <c r="AW501" s="81"/>
      <c r="AX501" s="82"/>
      <c r="AY501" s="81">
        <v>3156.670000000001</v>
      </c>
      <c r="AZ501" s="81">
        <v>16799.400000000009</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2219</v>
      </c>
      <c r="B502" s="80">
        <v>323</v>
      </c>
      <c r="C502" s="80">
        <v>19</v>
      </c>
      <c r="D502" s="80">
        <v>19</v>
      </c>
      <c r="E502" s="80">
        <v>2022</v>
      </c>
      <c r="F502" s="80" t="s">
        <v>568</v>
      </c>
      <c r="G502" s="174" t="s">
        <v>2200</v>
      </c>
      <c r="H502" s="80" t="s">
        <v>2201</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718</v>
      </c>
      <c r="AR502" s="81">
        <v>315</v>
      </c>
      <c r="AS502" s="81">
        <v>0</v>
      </c>
      <c r="AT502" s="81">
        <v>0</v>
      </c>
      <c r="AU502" s="81">
        <v>0</v>
      </c>
      <c r="AV502" s="81">
        <v>0</v>
      </c>
      <c r="AW502" s="81"/>
      <c r="AX502" s="82"/>
      <c r="AY502" s="81">
        <v>3284.3200000000011</v>
      </c>
      <c r="AZ502" s="81">
        <v>16848.900000000005</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2220</v>
      </c>
      <c r="B503" s="80">
        <v>103</v>
      </c>
      <c r="C503" s="80">
        <v>1</v>
      </c>
      <c r="D503" s="80">
        <v>7</v>
      </c>
      <c r="E503" s="80">
        <v>1990</v>
      </c>
      <c r="F503" s="80" t="s">
        <v>562</v>
      </c>
      <c r="G503" s="80" t="s">
        <v>1668</v>
      </c>
      <c r="H503" s="80" t="s">
        <v>1669</v>
      </c>
      <c r="I503" s="177"/>
      <c r="J503" s="81">
        <v>79.680403285175871</v>
      </c>
      <c r="K503" s="81">
        <v>12.390002502660863</v>
      </c>
      <c r="L503" s="81">
        <v>36.677586543921372</v>
      </c>
      <c r="M503" s="81">
        <v>24.456813416081943</v>
      </c>
      <c r="N503" s="81">
        <v>43.907656005577948</v>
      </c>
      <c r="O503" s="81">
        <v>23.036057919483788</v>
      </c>
      <c r="P503" s="81">
        <v>27.474033027683802</v>
      </c>
      <c r="Q503" s="81">
        <v>1.7344760880267556</v>
      </c>
      <c r="R503" s="81">
        <v>0</v>
      </c>
      <c r="S503" s="81">
        <v>1.4124050534982078</v>
      </c>
      <c r="T503" s="82"/>
      <c r="U503" s="81">
        <v>2237143</v>
      </c>
      <c r="V503" s="81">
        <v>2267</v>
      </c>
      <c r="W503" s="81">
        <v>429</v>
      </c>
      <c r="X503" s="81">
        <v>8201</v>
      </c>
      <c r="Y503" s="81">
        <v>9393</v>
      </c>
      <c r="Z503" s="81">
        <v>9475</v>
      </c>
      <c r="AA503" s="81">
        <v>6671</v>
      </c>
      <c r="AB503" s="81">
        <v>28162</v>
      </c>
      <c r="AC503" s="81">
        <v>0</v>
      </c>
      <c r="AD503" s="81">
        <v>1.4124050534982078</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2221</v>
      </c>
      <c r="B504" s="80">
        <v>104</v>
      </c>
      <c r="C504" s="80">
        <v>2</v>
      </c>
      <c r="D504" s="80">
        <v>7</v>
      </c>
      <c r="E504" s="80">
        <v>2005</v>
      </c>
      <c r="F504" s="80" t="s">
        <v>565</v>
      </c>
      <c r="G504" s="80" t="s">
        <v>1668</v>
      </c>
      <c r="H504" s="80" t="s">
        <v>1669</v>
      </c>
      <c r="I504" s="177"/>
      <c r="J504" s="81">
        <v>46.287764110567693</v>
      </c>
      <c r="K504" s="81">
        <v>5.4944185012584681</v>
      </c>
      <c r="L504" s="81">
        <v>16.892109666345281</v>
      </c>
      <c r="M504" s="81">
        <v>33.424238664782678</v>
      </c>
      <c r="N504" s="81">
        <v>48.460267818896803</v>
      </c>
      <c r="O504" s="81">
        <v>26.151024597632809</v>
      </c>
      <c r="P504" s="81">
        <v>23.931409634734855</v>
      </c>
      <c r="Q504" s="81">
        <v>1.3894467114418483</v>
      </c>
      <c r="R504" s="81">
        <v>0</v>
      </c>
      <c r="S504" s="81">
        <v>0</v>
      </c>
      <c r="T504" s="82"/>
      <c r="U504" s="81">
        <v>1429615</v>
      </c>
      <c r="V504" s="81">
        <v>1676</v>
      </c>
      <c r="W504" s="81">
        <v>150</v>
      </c>
      <c r="X504" s="81">
        <v>5428</v>
      </c>
      <c r="Y504" s="81">
        <v>9880</v>
      </c>
      <c r="Z504" s="81">
        <v>12447</v>
      </c>
      <c r="AA504" s="81">
        <v>4759</v>
      </c>
      <c r="AB504" s="81">
        <v>23584</v>
      </c>
      <c r="AC504" s="81">
        <v>0</v>
      </c>
      <c r="AD504" s="81">
        <v>0</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2222</v>
      </c>
      <c r="B505" s="80">
        <v>105</v>
      </c>
      <c r="C505" s="80">
        <v>3</v>
      </c>
      <c r="D505" s="80">
        <v>7</v>
      </c>
      <c r="E505" s="80">
        <v>2006</v>
      </c>
      <c r="F505" s="80" t="s">
        <v>566</v>
      </c>
      <c r="G505" s="80" t="s">
        <v>1668</v>
      </c>
      <c r="H505" s="80" t="s">
        <v>1669</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2223</v>
      </c>
      <c r="B506" s="80">
        <v>106</v>
      </c>
      <c r="C506" s="80">
        <v>4</v>
      </c>
      <c r="D506" s="80">
        <v>7</v>
      </c>
      <c r="E506" s="80">
        <v>2007</v>
      </c>
      <c r="F506" s="80" t="s">
        <v>567</v>
      </c>
      <c r="G506" s="80" t="s">
        <v>1668</v>
      </c>
      <c r="H506" s="80" t="s">
        <v>1669</v>
      </c>
      <c r="I506" s="177"/>
      <c r="J506" s="81">
        <v>44.623947469454414</v>
      </c>
      <c r="K506" s="81">
        <v>3.9703540155286623</v>
      </c>
      <c r="L506" s="81">
        <v>33.730283612358662</v>
      </c>
      <c r="M506" s="81">
        <v>35.524215680482492</v>
      </c>
      <c r="N506" s="81">
        <v>48.059125240635261</v>
      </c>
      <c r="O506" s="81">
        <v>24.624524510347502</v>
      </c>
      <c r="P506" s="81">
        <v>23.683953541378543</v>
      </c>
      <c r="Q506" s="81">
        <v>1.4211863633918544</v>
      </c>
      <c r="R506" s="81">
        <v>0</v>
      </c>
      <c r="S506" s="81">
        <v>0</v>
      </c>
      <c r="T506" s="82"/>
      <c r="U506" s="81">
        <v>1465460</v>
      </c>
      <c r="V506" s="81">
        <v>1321</v>
      </c>
      <c r="W506" s="81">
        <v>411</v>
      </c>
      <c r="X506" s="81">
        <v>7226</v>
      </c>
      <c r="Y506" s="81">
        <v>9824</v>
      </c>
      <c r="Z506" s="81">
        <v>12184</v>
      </c>
      <c r="AA506" s="81">
        <v>4638</v>
      </c>
      <c r="AB506" s="81">
        <v>22847</v>
      </c>
      <c r="AC506" s="81">
        <v>0</v>
      </c>
      <c r="AD506" s="81">
        <v>0</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2224</v>
      </c>
      <c r="B507" s="80">
        <v>107</v>
      </c>
      <c r="C507" s="80">
        <v>5</v>
      </c>
      <c r="D507" s="80">
        <v>7</v>
      </c>
      <c r="E507" s="80">
        <v>2008</v>
      </c>
      <c r="F507" s="80" t="s">
        <v>84</v>
      </c>
      <c r="G507" s="80" t="s">
        <v>1668</v>
      </c>
      <c r="H507" s="80" t="s">
        <v>1669</v>
      </c>
      <c r="I507" s="177"/>
      <c r="J507" s="81">
        <v>46.766172420955492</v>
      </c>
      <c r="K507" s="81">
        <v>3.484610877861142</v>
      </c>
      <c r="L507" s="81">
        <v>29.124826853283512</v>
      </c>
      <c r="M507" s="81">
        <v>41.566772350469975</v>
      </c>
      <c r="N507" s="81">
        <v>49.266236781709189</v>
      </c>
      <c r="O507" s="81">
        <v>23.518152053065752</v>
      </c>
      <c r="P507" s="81">
        <v>23.208102172535259</v>
      </c>
      <c r="Q507" s="81">
        <v>1.3871337374999892</v>
      </c>
      <c r="R507" s="81">
        <v>0</v>
      </c>
      <c r="S507" s="81">
        <v>0</v>
      </c>
      <c r="T507" s="82"/>
      <c r="U507" s="81">
        <v>1613661</v>
      </c>
      <c r="V507" s="81">
        <v>1321</v>
      </c>
      <c r="W507" s="81">
        <v>411</v>
      </c>
      <c r="X507" s="81">
        <v>7226</v>
      </c>
      <c r="Y507" s="81">
        <v>9937</v>
      </c>
      <c r="Z507" s="81">
        <v>12045</v>
      </c>
      <c r="AA507" s="81">
        <v>4550</v>
      </c>
      <c r="AB507" s="81">
        <v>22666</v>
      </c>
      <c r="AC507" s="81">
        <v>0</v>
      </c>
      <c r="AD507" s="81">
        <v>0</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2225</v>
      </c>
      <c r="B508" s="80">
        <v>108</v>
      </c>
      <c r="C508" s="80">
        <v>6</v>
      </c>
      <c r="D508" s="80">
        <v>7</v>
      </c>
      <c r="E508" s="80">
        <v>2009</v>
      </c>
      <c r="F508" s="80" t="s">
        <v>85</v>
      </c>
      <c r="G508" s="80" t="s">
        <v>1668</v>
      </c>
      <c r="H508" s="80" t="s">
        <v>1669</v>
      </c>
      <c r="I508" s="177"/>
      <c r="J508" s="81">
        <v>44.742066826944466</v>
      </c>
      <c r="K508" s="81">
        <v>2.4962230896252837</v>
      </c>
      <c r="L508" s="81">
        <v>34.568278242091836</v>
      </c>
      <c r="M508" s="81">
        <v>31.510695702274894</v>
      </c>
      <c r="N508" s="81">
        <v>42.422671410848587</v>
      </c>
      <c r="O508" s="81">
        <v>23.719922181078616</v>
      </c>
      <c r="P508" s="81">
        <v>22.348119038948617</v>
      </c>
      <c r="Q508" s="81">
        <v>1.3039562343507671</v>
      </c>
      <c r="R508" s="81">
        <v>0</v>
      </c>
      <c r="S508" s="81">
        <v>0</v>
      </c>
      <c r="T508" s="82"/>
      <c r="U508" s="81">
        <v>1559041</v>
      </c>
      <c r="V508" s="81">
        <v>1159</v>
      </c>
      <c r="W508" s="81">
        <v>559</v>
      </c>
      <c r="X508" s="81">
        <v>6918</v>
      </c>
      <c r="Y508" s="81">
        <v>9962</v>
      </c>
      <c r="Z508" s="81">
        <v>11991</v>
      </c>
      <c r="AA508" s="81">
        <v>4498</v>
      </c>
      <c r="AB508" s="81">
        <v>22367</v>
      </c>
      <c r="AC508" s="81">
        <v>0</v>
      </c>
      <c r="AD508" s="81">
        <v>0</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49.247999999999998</v>
      </c>
      <c r="BJ508" s="81">
        <v>0</v>
      </c>
      <c r="BK508" s="81">
        <v>0</v>
      </c>
      <c r="BL508" s="81">
        <v>0</v>
      </c>
      <c r="BM508" s="82"/>
      <c r="BN508" s="81">
        <v>0</v>
      </c>
      <c r="BO508" s="81">
        <v>0</v>
      </c>
      <c r="BP508" s="81">
        <v>2</v>
      </c>
      <c r="BQ508" s="81">
        <v>0</v>
      </c>
      <c r="BR508" s="81">
        <v>0</v>
      </c>
      <c r="BS508" s="81">
        <v>0</v>
      </c>
      <c r="BT508"/>
      <c r="BU508" s="80"/>
      <c r="BV508" s="80"/>
      <c r="BW508" s="80"/>
      <c r="BX508" s="80"/>
      <c r="BY508" s="80"/>
      <c r="BZ508" s="80"/>
      <c r="CA508" s="80"/>
      <c r="CB508" s="80"/>
      <c r="CC508" s="80"/>
    </row>
    <row r="509" spans="1:81">
      <c r="A509" s="80" t="s">
        <v>2226</v>
      </c>
      <c r="B509" s="80">
        <v>109</v>
      </c>
      <c r="C509" s="80">
        <v>7</v>
      </c>
      <c r="D509" s="80">
        <v>7</v>
      </c>
      <c r="E509" s="80">
        <v>2010</v>
      </c>
      <c r="F509" s="80" t="s">
        <v>86</v>
      </c>
      <c r="G509" s="80" t="s">
        <v>1668</v>
      </c>
      <c r="H509" s="80" t="s">
        <v>1669</v>
      </c>
      <c r="I509" s="177"/>
      <c r="J509" s="81">
        <v>36.517092688325647</v>
      </c>
      <c r="K509" s="81">
        <v>2.6033265981961029</v>
      </c>
      <c r="L509" s="81">
        <v>31.471038397876924</v>
      </c>
      <c r="M509" s="81">
        <v>28.20646738224746</v>
      </c>
      <c r="N509" s="81">
        <v>41.51544673607205</v>
      </c>
      <c r="O509" s="81">
        <v>23.669280095075422</v>
      </c>
      <c r="P509" s="81">
        <v>22.599499129866597</v>
      </c>
      <c r="Q509" s="81">
        <v>1.3337623994317864</v>
      </c>
      <c r="R509" s="81">
        <v>0</v>
      </c>
      <c r="S509" s="81">
        <v>0</v>
      </c>
      <c r="T509" s="82"/>
      <c r="U509" s="81">
        <v>1424392</v>
      </c>
      <c r="V509" s="81">
        <v>1159</v>
      </c>
      <c r="W509" s="81">
        <v>559</v>
      </c>
      <c r="X509" s="81">
        <v>6918</v>
      </c>
      <c r="Y509" s="81">
        <v>9915</v>
      </c>
      <c r="Z509" s="81">
        <v>12021</v>
      </c>
      <c r="AA509" s="81">
        <v>4435</v>
      </c>
      <c r="AB509" s="81">
        <v>21922</v>
      </c>
      <c r="AC509" s="81">
        <v>0</v>
      </c>
      <c r="AD509" s="81">
        <v>0</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36.615000000000002</v>
      </c>
      <c r="BJ509" s="81">
        <v>0</v>
      </c>
      <c r="BK509" s="81">
        <v>0</v>
      </c>
      <c r="BL509" s="81">
        <v>0</v>
      </c>
      <c r="BM509" s="82"/>
      <c r="BN509" s="81">
        <v>0</v>
      </c>
      <c r="BO509" s="81">
        <v>0</v>
      </c>
      <c r="BP509" s="81">
        <v>2</v>
      </c>
      <c r="BQ509" s="81">
        <v>0</v>
      </c>
      <c r="BR509" s="81">
        <v>0</v>
      </c>
      <c r="BS509" s="81">
        <v>0</v>
      </c>
      <c r="BT509"/>
      <c r="BU509" s="80">
        <v>36.615000000000002</v>
      </c>
      <c r="BV509" s="80">
        <v>0</v>
      </c>
      <c r="BW509" s="80">
        <v>0</v>
      </c>
      <c r="BX509" s="80">
        <v>0</v>
      </c>
      <c r="BY509" s="80">
        <v>0</v>
      </c>
      <c r="BZ509" s="80">
        <v>0</v>
      </c>
      <c r="CA509" s="80">
        <v>0</v>
      </c>
      <c r="CB509" s="80">
        <v>0</v>
      </c>
      <c r="CC509" s="80">
        <v>0</v>
      </c>
    </row>
    <row r="510" spans="1:81">
      <c r="A510" s="80" t="s">
        <v>2227</v>
      </c>
      <c r="B510" s="80">
        <v>110</v>
      </c>
      <c r="C510" s="80">
        <v>8</v>
      </c>
      <c r="D510" s="80">
        <v>7</v>
      </c>
      <c r="E510" s="80">
        <v>2011</v>
      </c>
      <c r="F510" s="80" t="s">
        <v>87</v>
      </c>
      <c r="G510" s="80" t="s">
        <v>1668</v>
      </c>
      <c r="H510" s="80" t="s">
        <v>1669</v>
      </c>
      <c r="I510" s="177"/>
      <c r="J510" s="81">
        <v>28.322808189869537</v>
      </c>
      <c r="K510" s="81">
        <v>3.6477447999287334</v>
      </c>
      <c r="L510" s="81">
        <v>29.364771957431554</v>
      </c>
      <c r="M510" s="81">
        <v>35.632698395956446</v>
      </c>
      <c r="N510" s="81">
        <v>49.744463478165521</v>
      </c>
      <c r="O510" s="81">
        <v>23.052298166926619</v>
      </c>
      <c r="P510" s="81">
        <v>21.58022308544307</v>
      </c>
      <c r="Q510" s="81">
        <v>1.5186587532864528</v>
      </c>
      <c r="R510" s="81">
        <v>0</v>
      </c>
      <c r="S510" s="81">
        <v>0</v>
      </c>
      <c r="T510" s="82"/>
      <c r="U510" s="81">
        <v>1040463</v>
      </c>
      <c r="V510" s="81">
        <v>1159</v>
      </c>
      <c r="W510" s="81">
        <v>559</v>
      </c>
      <c r="X510" s="81">
        <v>6918</v>
      </c>
      <c r="Y510" s="81">
        <v>9870</v>
      </c>
      <c r="Z510" s="81">
        <v>11962</v>
      </c>
      <c r="AA510" s="81">
        <v>4361</v>
      </c>
      <c r="AB510" s="81">
        <v>21640</v>
      </c>
      <c r="AC510" s="81">
        <v>0</v>
      </c>
      <c r="AD510" s="81">
        <v>0</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35.762</v>
      </c>
      <c r="BJ510" s="81">
        <v>0</v>
      </c>
      <c r="BK510" s="81">
        <v>0</v>
      </c>
      <c r="BL510" s="81">
        <v>0</v>
      </c>
      <c r="BM510" s="82"/>
      <c r="BN510" s="81">
        <v>0</v>
      </c>
      <c r="BO510" s="81">
        <v>0</v>
      </c>
      <c r="BP510" s="81">
        <v>2</v>
      </c>
      <c r="BQ510" s="81">
        <v>0</v>
      </c>
      <c r="BR510" s="81">
        <v>0</v>
      </c>
      <c r="BS510" s="81">
        <v>0</v>
      </c>
      <c r="BT510"/>
      <c r="BU510" s="80">
        <v>35.762</v>
      </c>
      <c r="BV510" s="80">
        <v>0</v>
      </c>
      <c r="BW510" s="80">
        <v>0</v>
      </c>
      <c r="BX510" s="80">
        <v>0</v>
      </c>
      <c r="BY510" s="80">
        <v>0</v>
      </c>
      <c r="BZ510" s="80">
        <v>0</v>
      </c>
      <c r="CA510" s="80">
        <v>0</v>
      </c>
      <c r="CB510" s="80">
        <v>0</v>
      </c>
      <c r="CC510" s="80">
        <v>0</v>
      </c>
    </row>
    <row r="511" spans="1:81">
      <c r="A511" s="80" t="s">
        <v>2228</v>
      </c>
      <c r="B511" s="80">
        <v>111</v>
      </c>
      <c r="C511" s="80">
        <v>9</v>
      </c>
      <c r="D511" s="80">
        <v>7</v>
      </c>
      <c r="E511" s="80">
        <v>2012</v>
      </c>
      <c r="F511" s="80" t="s">
        <v>88</v>
      </c>
      <c r="G511" s="80" t="s">
        <v>1668</v>
      </c>
      <c r="H511" s="80" t="s">
        <v>1669</v>
      </c>
      <c r="I511" s="177"/>
      <c r="J511" s="81">
        <v>29.019336022509826</v>
      </c>
      <c r="K511" s="81">
        <v>4.1093255973890432</v>
      </c>
      <c r="L511" s="81">
        <v>29.628181720243276</v>
      </c>
      <c r="M511" s="81">
        <v>44.255698190689486</v>
      </c>
      <c r="N511" s="81">
        <v>54.700141810121295</v>
      </c>
      <c r="O511" s="81">
        <v>22.928254078290358</v>
      </c>
      <c r="P511" s="81">
        <v>21.573614537635688</v>
      </c>
      <c r="Q511" s="81">
        <v>1.6230712234823998</v>
      </c>
      <c r="R511" s="81">
        <v>0</v>
      </c>
      <c r="S511" s="81">
        <v>0</v>
      </c>
      <c r="T511" s="82"/>
      <c r="U511" s="81">
        <v>1021422</v>
      </c>
      <c r="V511" s="81">
        <v>1159</v>
      </c>
      <c r="W511" s="81">
        <v>559</v>
      </c>
      <c r="X511" s="81">
        <v>6918</v>
      </c>
      <c r="Y511" s="81">
        <v>9880</v>
      </c>
      <c r="Z511" s="81">
        <v>11992</v>
      </c>
      <c r="AA511" s="81">
        <v>4335</v>
      </c>
      <c r="AB511" s="81">
        <v>21287</v>
      </c>
      <c r="AC511" s="81">
        <v>0</v>
      </c>
      <c r="AD511" s="81">
        <v>0</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42.429000000000002</v>
      </c>
      <c r="BJ511" s="81">
        <v>0</v>
      </c>
      <c r="BK511" s="81">
        <v>0</v>
      </c>
      <c r="BL511" s="81">
        <v>0</v>
      </c>
      <c r="BM511" s="82"/>
      <c r="BN511" s="81">
        <v>0</v>
      </c>
      <c r="BO511" s="81">
        <v>0</v>
      </c>
      <c r="BP511" s="81">
        <v>2</v>
      </c>
      <c r="BQ511" s="81">
        <v>0</v>
      </c>
      <c r="BR511" s="81">
        <v>0</v>
      </c>
      <c r="BS511" s="81">
        <v>0</v>
      </c>
      <c r="BT511"/>
      <c r="BU511" s="80">
        <v>42.429000000000002</v>
      </c>
      <c r="BV511" s="80">
        <v>0</v>
      </c>
      <c r="BW511" s="80">
        <v>0</v>
      </c>
      <c r="BX511" s="80">
        <v>0</v>
      </c>
      <c r="BY511" s="80">
        <v>0</v>
      </c>
      <c r="BZ511" s="80">
        <v>0</v>
      </c>
      <c r="CA511" s="80">
        <v>0</v>
      </c>
      <c r="CB511" s="80">
        <v>0</v>
      </c>
      <c r="CC511" s="80">
        <v>0</v>
      </c>
    </row>
    <row r="512" spans="1:81">
      <c r="A512" s="80" t="s">
        <v>2229</v>
      </c>
      <c r="B512" s="80">
        <v>112</v>
      </c>
      <c r="C512" s="80">
        <v>10</v>
      </c>
      <c r="D512" s="80">
        <v>7</v>
      </c>
      <c r="E512" s="80">
        <v>2013</v>
      </c>
      <c r="F512" s="80" t="s">
        <v>89</v>
      </c>
      <c r="G512" s="80" t="s">
        <v>1668</v>
      </c>
      <c r="H512" s="80" t="s">
        <v>1669</v>
      </c>
      <c r="I512" s="177"/>
      <c r="J512" s="81">
        <v>28.345026100821546</v>
      </c>
      <c r="K512" s="81">
        <v>3.3963716230143763</v>
      </c>
      <c r="L512" s="81">
        <v>26.164020689154786</v>
      </c>
      <c r="M512" s="81">
        <v>41.158857391475635</v>
      </c>
      <c r="N512" s="81">
        <v>52.63612400476493</v>
      </c>
      <c r="O512" s="81">
        <v>21.96294468925791</v>
      </c>
      <c r="P512" s="81">
        <v>21.934641963460042</v>
      </c>
      <c r="Q512" s="81">
        <v>1.6302822444197875</v>
      </c>
      <c r="R512" s="81">
        <v>0</v>
      </c>
      <c r="S512" s="81">
        <v>0</v>
      </c>
      <c r="T512" s="82"/>
      <c r="U512" s="81">
        <v>1015851</v>
      </c>
      <c r="V512" s="81">
        <v>1159</v>
      </c>
      <c r="W512" s="81">
        <v>559</v>
      </c>
      <c r="X512" s="81">
        <v>6918</v>
      </c>
      <c r="Y512" s="81">
        <v>9810</v>
      </c>
      <c r="Z512" s="81">
        <v>12000</v>
      </c>
      <c r="AA512" s="81">
        <v>4391</v>
      </c>
      <c r="AB512" s="81">
        <v>21075</v>
      </c>
      <c r="AC512" s="81">
        <v>0</v>
      </c>
      <c r="AD512" s="81">
        <v>0</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44.235999999999997</v>
      </c>
      <c r="BJ512" s="81">
        <v>0</v>
      </c>
      <c r="BK512" s="81">
        <v>0</v>
      </c>
      <c r="BL512" s="81">
        <v>0</v>
      </c>
      <c r="BM512" s="82"/>
      <c r="BN512" s="81">
        <v>0</v>
      </c>
      <c r="BO512" s="81">
        <v>0</v>
      </c>
      <c r="BP512" s="81">
        <v>3</v>
      </c>
      <c r="BQ512" s="81">
        <v>0</v>
      </c>
      <c r="BR512" s="81">
        <v>0</v>
      </c>
      <c r="BS512" s="81">
        <v>0</v>
      </c>
      <c r="BT512"/>
      <c r="BU512" s="80">
        <v>44.235999999999997</v>
      </c>
      <c r="BV512" s="80">
        <v>0</v>
      </c>
      <c r="BW512" s="80">
        <v>0</v>
      </c>
      <c r="BX512" s="80">
        <v>0</v>
      </c>
      <c r="BY512" s="80">
        <v>0</v>
      </c>
      <c r="BZ512" s="80">
        <v>0</v>
      </c>
      <c r="CA512" s="80">
        <v>0</v>
      </c>
      <c r="CB512" s="80">
        <v>0</v>
      </c>
      <c r="CC512" s="80">
        <v>0</v>
      </c>
    </row>
    <row r="513" spans="1:81">
      <c r="A513" s="80" t="s">
        <v>2230</v>
      </c>
      <c r="B513" s="80">
        <v>113</v>
      </c>
      <c r="C513" s="80">
        <v>11</v>
      </c>
      <c r="D513" s="80">
        <v>7</v>
      </c>
      <c r="E513" s="80">
        <v>2014</v>
      </c>
      <c r="F513" s="80" t="s">
        <v>90</v>
      </c>
      <c r="G513" s="80" t="s">
        <v>1668</v>
      </c>
      <c r="H513" s="80" t="s">
        <v>1669</v>
      </c>
      <c r="I513" s="177"/>
      <c r="J513" s="81">
        <v>28.051492185913638</v>
      </c>
      <c r="K513" s="81">
        <v>3.9898706528659451</v>
      </c>
      <c r="L513" s="81">
        <v>18.111959463378362</v>
      </c>
      <c r="M513" s="81">
        <v>47.867782595424181</v>
      </c>
      <c r="N513" s="81">
        <v>55.376930442114976</v>
      </c>
      <c r="O513" s="81">
        <v>20.862003252082388</v>
      </c>
      <c r="P513" s="81">
        <v>22.154174142894391</v>
      </c>
      <c r="Q513" s="81">
        <v>1.5345684983436247</v>
      </c>
      <c r="R513" s="81">
        <v>0</v>
      </c>
      <c r="S513" s="81">
        <v>0</v>
      </c>
      <c r="T513" s="82"/>
      <c r="U513" s="81">
        <v>1116537</v>
      </c>
      <c r="V513" s="81">
        <v>1183</v>
      </c>
      <c r="W513" s="81">
        <v>395</v>
      </c>
      <c r="X513" s="81">
        <v>7649</v>
      </c>
      <c r="Y513" s="81">
        <v>9747</v>
      </c>
      <c r="Z513" s="81">
        <v>12005</v>
      </c>
      <c r="AA513" s="81">
        <v>4412</v>
      </c>
      <c r="AB513" s="81">
        <v>20676</v>
      </c>
      <c r="AC513" s="81">
        <v>0</v>
      </c>
      <c r="AD513" s="81">
        <v>0</v>
      </c>
      <c r="AE513" s="82"/>
      <c r="AF513" s="81">
        <v>9093248.6050922032</v>
      </c>
      <c r="AG513" s="81">
        <v>2799670.8539423612</v>
      </c>
      <c r="AH513" s="81">
        <v>2945912.0771526531</v>
      </c>
      <c r="AI513" s="81">
        <v>50371829.826388724</v>
      </c>
      <c r="AJ513" s="81">
        <v>41921611.849319682</v>
      </c>
      <c r="AK513" s="81">
        <v>0</v>
      </c>
      <c r="AL513" s="81">
        <v>0</v>
      </c>
      <c r="AM513" s="81">
        <v>2838505.8340873313</v>
      </c>
      <c r="AN513" s="81">
        <v>0</v>
      </c>
      <c r="AO513" s="81">
        <v>0</v>
      </c>
      <c r="AP513" s="82"/>
      <c r="AQ513" s="81">
        <v>65</v>
      </c>
      <c r="AR513" s="81">
        <v>8</v>
      </c>
      <c r="AS513" s="81">
        <v>0</v>
      </c>
      <c r="AT513" s="81">
        <v>0</v>
      </c>
      <c r="AU513" s="81">
        <v>0</v>
      </c>
      <c r="AV513" s="81">
        <v>0</v>
      </c>
      <c r="AW513" s="81" t="s">
        <v>564</v>
      </c>
      <c r="AX513" s="82"/>
      <c r="AY513" s="81">
        <v>325.06</v>
      </c>
      <c r="AZ513" s="81">
        <v>178.4</v>
      </c>
      <c r="BA513" s="81">
        <v>0</v>
      </c>
      <c r="BB513" s="81">
        <v>0</v>
      </c>
      <c r="BC513" s="81">
        <v>0</v>
      </c>
      <c r="BD513" s="81">
        <v>0</v>
      </c>
      <c r="BE513" s="81" t="s">
        <v>564</v>
      </c>
      <c r="BF513" s="82"/>
      <c r="BG513" s="81">
        <v>0</v>
      </c>
      <c r="BH513" s="81">
        <v>0</v>
      </c>
      <c r="BI513" s="81">
        <v>46.932000000000002</v>
      </c>
      <c r="BJ513" s="81">
        <v>0</v>
      </c>
      <c r="BK513" s="81">
        <v>0</v>
      </c>
      <c r="BL513" s="81">
        <v>0</v>
      </c>
      <c r="BM513" s="82"/>
      <c r="BN513" s="81">
        <v>0</v>
      </c>
      <c r="BO513" s="81">
        <v>0</v>
      </c>
      <c r="BP513" s="81">
        <v>3</v>
      </c>
      <c r="BQ513" s="81">
        <v>0</v>
      </c>
      <c r="BR513" s="81">
        <v>0</v>
      </c>
      <c r="BS513" s="81">
        <v>0</v>
      </c>
      <c r="BT513"/>
      <c r="BU513" s="80">
        <v>46.932000000000002</v>
      </c>
      <c r="BV513" s="80">
        <v>0</v>
      </c>
      <c r="BW513" s="80">
        <v>0</v>
      </c>
      <c r="BX513" s="80">
        <v>0</v>
      </c>
      <c r="BY513" s="80">
        <v>0</v>
      </c>
      <c r="BZ513" s="80">
        <v>0</v>
      </c>
      <c r="CA513" s="80">
        <v>0</v>
      </c>
      <c r="CB513" s="80">
        <v>0</v>
      </c>
      <c r="CC513" s="80">
        <v>0</v>
      </c>
    </row>
    <row r="514" spans="1:81">
      <c r="A514" s="80" t="s">
        <v>2231</v>
      </c>
      <c r="B514" s="80">
        <v>114</v>
      </c>
      <c r="C514" s="80">
        <v>12</v>
      </c>
      <c r="D514" s="80">
        <v>7</v>
      </c>
      <c r="E514" s="80">
        <v>2015</v>
      </c>
      <c r="F514" s="80" t="s">
        <v>91</v>
      </c>
      <c r="G514" s="80" t="s">
        <v>1668</v>
      </c>
      <c r="H514" s="80" t="s">
        <v>1669</v>
      </c>
      <c r="I514" s="177"/>
      <c r="J514" s="81">
        <v>36.32530243977196</v>
      </c>
      <c r="K514" s="81">
        <v>3.8258711979203679</v>
      </c>
      <c r="L514" s="81">
        <v>19.064726842430311</v>
      </c>
      <c r="M514" s="81">
        <v>46.315566426438671</v>
      </c>
      <c r="N514" s="81">
        <v>50.597614013064835</v>
      </c>
      <c r="O514" s="81">
        <v>20.439165873839865</v>
      </c>
      <c r="P514" s="81">
        <v>21.890188849666107</v>
      </c>
      <c r="Q514" s="81">
        <v>1.4688439306292098</v>
      </c>
      <c r="R514" s="81">
        <v>0</v>
      </c>
      <c r="S514" s="81">
        <v>0</v>
      </c>
      <c r="T514" s="82"/>
      <c r="U514" s="81">
        <v>1449635</v>
      </c>
      <c r="V514" s="81">
        <v>1183</v>
      </c>
      <c r="W514" s="81">
        <v>395</v>
      </c>
      <c r="X514" s="81">
        <v>7649</v>
      </c>
      <c r="Y514" s="81">
        <v>9676</v>
      </c>
      <c r="Z514" s="81">
        <v>11875</v>
      </c>
      <c r="AA514" s="81">
        <v>4356</v>
      </c>
      <c r="AB514" s="81">
        <v>20216</v>
      </c>
      <c r="AC514" s="81">
        <v>0</v>
      </c>
      <c r="AD514" s="81">
        <v>0</v>
      </c>
      <c r="AE514" s="82"/>
      <c r="AF514" s="81">
        <v>11187269.009176658</v>
      </c>
      <c r="AG514" s="81">
        <v>2548871.4036780796</v>
      </c>
      <c r="AH514" s="81">
        <v>2465104.7247251449</v>
      </c>
      <c r="AI514" s="81">
        <v>48648260.825129405</v>
      </c>
      <c r="AJ514" s="81">
        <v>39938219.393184662</v>
      </c>
      <c r="AK514" s="81">
        <v>0</v>
      </c>
      <c r="AL514" s="81">
        <v>0</v>
      </c>
      <c r="AM514" s="81">
        <v>2770517.997069499</v>
      </c>
      <c r="AN514" s="81">
        <v>0</v>
      </c>
      <c r="AO514" s="81">
        <v>0</v>
      </c>
      <c r="AP514" s="82"/>
      <c r="AQ514" s="81">
        <v>72</v>
      </c>
      <c r="AR514" s="81">
        <v>9</v>
      </c>
      <c r="AS514" s="81">
        <v>0</v>
      </c>
      <c r="AT514" s="81">
        <v>0</v>
      </c>
      <c r="AU514" s="81">
        <v>0</v>
      </c>
      <c r="AV514" s="81">
        <v>0</v>
      </c>
      <c r="AW514" s="81" t="s">
        <v>564</v>
      </c>
      <c r="AX514" s="82"/>
      <c r="AY514" s="81">
        <v>374.46000000000004</v>
      </c>
      <c r="AZ514" s="81">
        <v>188.5</v>
      </c>
      <c r="BA514" s="81">
        <v>0</v>
      </c>
      <c r="BB514" s="81">
        <v>0</v>
      </c>
      <c r="BC514" s="81">
        <v>0</v>
      </c>
      <c r="BD514" s="81">
        <v>0</v>
      </c>
      <c r="BE514" s="81" t="s">
        <v>564</v>
      </c>
      <c r="BF514" s="82"/>
      <c r="BG514" s="81">
        <v>0</v>
      </c>
      <c r="BH514" s="81">
        <v>0</v>
      </c>
      <c r="BI514" s="81">
        <v>47.325000000000003</v>
      </c>
      <c r="BJ514" s="81">
        <v>0</v>
      </c>
      <c r="BK514" s="81">
        <v>0</v>
      </c>
      <c r="BL514" s="81">
        <v>0</v>
      </c>
      <c r="BM514" s="82"/>
      <c r="BN514" s="81">
        <v>0</v>
      </c>
      <c r="BO514" s="81">
        <v>0</v>
      </c>
      <c r="BP514" s="81">
        <v>3</v>
      </c>
      <c r="BQ514" s="81">
        <v>0</v>
      </c>
      <c r="BR514" s="81">
        <v>0</v>
      </c>
      <c r="BS514" s="81">
        <v>0</v>
      </c>
      <c r="BT514"/>
      <c r="BU514" s="80">
        <v>47.325000000000003</v>
      </c>
      <c r="BV514" s="80">
        <v>0</v>
      </c>
      <c r="BW514" s="80">
        <v>0</v>
      </c>
      <c r="BX514" s="80">
        <v>0</v>
      </c>
      <c r="BY514" s="80">
        <v>0</v>
      </c>
      <c r="BZ514" s="80">
        <v>0</v>
      </c>
      <c r="CA514" s="80">
        <v>0</v>
      </c>
      <c r="CB514" s="80">
        <v>0</v>
      </c>
      <c r="CC514" s="80">
        <v>0</v>
      </c>
    </row>
    <row r="515" spans="1:81">
      <c r="A515" s="80" t="s">
        <v>2232</v>
      </c>
      <c r="B515" s="80">
        <v>115</v>
      </c>
      <c r="C515" s="80">
        <v>13</v>
      </c>
      <c r="D515" s="80">
        <v>7</v>
      </c>
      <c r="E515" s="80">
        <v>2016</v>
      </c>
      <c r="F515" s="80" t="s">
        <v>92</v>
      </c>
      <c r="G515" s="80" t="s">
        <v>1668</v>
      </c>
      <c r="H515" s="80" t="s">
        <v>1669</v>
      </c>
      <c r="I515" s="177"/>
      <c r="J515" s="81">
        <v>32.239657643709243</v>
      </c>
      <c r="K515" s="81">
        <v>3.6088603540489244</v>
      </c>
      <c r="L515" s="81">
        <v>20.501219196633521</v>
      </c>
      <c r="M515" s="81">
        <v>39.710226822822058</v>
      </c>
      <c r="N515" s="81">
        <v>50.720582746718499</v>
      </c>
      <c r="O515" s="81">
        <v>20.036237405975534</v>
      </c>
      <c r="P515" s="81">
        <v>23.360735058963932</v>
      </c>
      <c r="Q515" s="81">
        <v>1.3913803166428784</v>
      </c>
      <c r="R515" s="81">
        <v>0</v>
      </c>
      <c r="S515" s="81">
        <v>0</v>
      </c>
      <c r="T515" s="82"/>
      <c r="U515" s="81">
        <v>1224659</v>
      </c>
      <c r="V515" s="81">
        <v>1183</v>
      </c>
      <c r="W515" s="81">
        <v>395</v>
      </c>
      <c r="X515" s="81">
        <v>7649</v>
      </c>
      <c r="Y515" s="81">
        <v>9538</v>
      </c>
      <c r="Z515" s="81">
        <v>11784</v>
      </c>
      <c r="AA515" s="81">
        <v>4808</v>
      </c>
      <c r="AB515" s="81">
        <v>19699</v>
      </c>
      <c r="AC515" s="81">
        <v>0</v>
      </c>
      <c r="AD515" s="81">
        <v>0</v>
      </c>
      <c r="AE515" s="82"/>
      <c r="AF515" s="81">
        <v>10102819.393038779</v>
      </c>
      <c r="AG515" s="81">
        <v>2429595.7192934118</v>
      </c>
      <c r="AH515" s="81">
        <v>2089297.723726131</v>
      </c>
      <c r="AI515" s="81">
        <v>48560663.673989549</v>
      </c>
      <c r="AJ515" s="81">
        <v>40977109.829990879</v>
      </c>
      <c r="AK515" s="81">
        <v>0</v>
      </c>
      <c r="AL515" s="81">
        <v>0</v>
      </c>
      <c r="AM515" s="81">
        <v>2701762.6908645239</v>
      </c>
      <c r="AN515" s="81">
        <v>0</v>
      </c>
      <c r="AO515" s="81">
        <v>0</v>
      </c>
      <c r="AP515" s="82"/>
      <c r="AQ515" s="81">
        <v>81</v>
      </c>
      <c r="AR515" s="81">
        <v>10</v>
      </c>
      <c r="AS515" s="81">
        <v>0</v>
      </c>
      <c r="AT515" s="81">
        <v>0</v>
      </c>
      <c r="AU515" s="81">
        <v>0</v>
      </c>
      <c r="AV515" s="81">
        <v>0</v>
      </c>
      <c r="AW515" s="81" t="s">
        <v>564</v>
      </c>
      <c r="AX515" s="82"/>
      <c r="AY515" s="81">
        <v>443.16</v>
      </c>
      <c r="AZ515" s="81">
        <v>238</v>
      </c>
      <c r="BA515" s="81">
        <v>0</v>
      </c>
      <c r="BB515" s="81">
        <v>0</v>
      </c>
      <c r="BC515" s="81">
        <v>0</v>
      </c>
      <c r="BD515" s="81">
        <v>0</v>
      </c>
      <c r="BE515" s="81" t="s">
        <v>564</v>
      </c>
      <c r="BF515" s="82"/>
      <c r="BG515" s="81">
        <v>0</v>
      </c>
      <c r="BH515" s="81">
        <v>0</v>
      </c>
      <c r="BI515" s="81">
        <v>45.914999999999999</v>
      </c>
      <c r="BJ515" s="81">
        <v>0</v>
      </c>
      <c r="BK515" s="81">
        <v>0</v>
      </c>
      <c r="BL515" s="81">
        <v>0</v>
      </c>
      <c r="BM515" s="82"/>
      <c r="BN515" s="81">
        <v>0</v>
      </c>
      <c r="BO515" s="81">
        <v>0</v>
      </c>
      <c r="BP515" s="81">
        <v>3</v>
      </c>
      <c r="BQ515" s="81">
        <v>0</v>
      </c>
      <c r="BR515" s="81">
        <v>0</v>
      </c>
      <c r="BS515" s="81">
        <v>0</v>
      </c>
      <c r="BT515"/>
      <c r="BU515" s="80">
        <v>45.914999999999999</v>
      </c>
      <c r="BV515" s="80">
        <v>0</v>
      </c>
      <c r="BW515" s="80">
        <v>0</v>
      </c>
      <c r="BX515" s="80">
        <v>0</v>
      </c>
      <c r="BY515" s="80">
        <v>0</v>
      </c>
      <c r="BZ515" s="80">
        <v>0</v>
      </c>
      <c r="CA515" s="80">
        <v>0</v>
      </c>
      <c r="CB515" s="80">
        <v>0</v>
      </c>
      <c r="CC515" s="80">
        <v>0</v>
      </c>
    </row>
    <row r="516" spans="1:81">
      <c r="A516" s="80" t="s">
        <v>2233</v>
      </c>
      <c r="B516" s="80">
        <v>116</v>
      </c>
      <c r="C516" s="80">
        <v>14</v>
      </c>
      <c r="D516" s="80">
        <v>7</v>
      </c>
      <c r="E516" s="80">
        <v>2017</v>
      </c>
      <c r="F516" s="80" t="s">
        <v>71</v>
      </c>
      <c r="G516" s="80" t="s">
        <v>1668</v>
      </c>
      <c r="H516" s="80" t="s">
        <v>1669</v>
      </c>
      <c r="I516" s="177"/>
      <c r="J516" s="81">
        <v>40.149778139808831</v>
      </c>
      <c r="K516" s="81">
        <v>3.6877149343372517</v>
      </c>
      <c r="L516" s="81">
        <v>18.5066567096816</v>
      </c>
      <c r="M516" s="81">
        <v>39.817046160973867</v>
      </c>
      <c r="N516" s="81">
        <v>49.159480259836371</v>
      </c>
      <c r="O516" s="81">
        <v>19.592215463296849</v>
      </c>
      <c r="P516" s="81">
        <v>23.140333989198496</v>
      </c>
      <c r="Q516" s="81">
        <v>1.3214811477287207</v>
      </c>
      <c r="R516" s="81">
        <v>0</v>
      </c>
      <c r="S516" s="81">
        <v>0</v>
      </c>
      <c r="T516" s="82"/>
      <c r="U516" s="81">
        <v>1500703</v>
      </c>
      <c r="V516" s="81">
        <v>1183</v>
      </c>
      <c r="W516" s="81">
        <v>395</v>
      </c>
      <c r="X516" s="81">
        <v>7649</v>
      </c>
      <c r="Y516" s="81">
        <v>9447</v>
      </c>
      <c r="Z516" s="81">
        <v>11714</v>
      </c>
      <c r="AA516" s="81">
        <v>4793</v>
      </c>
      <c r="AB516" s="81">
        <v>19348</v>
      </c>
      <c r="AC516" s="81">
        <v>0</v>
      </c>
      <c r="AD516" s="81">
        <v>0</v>
      </c>
      <c r="AE516" s="82"/>
      <c r="AF516" s="81">
        <v>12165108.791461291</v>
      </c>
      <c r="AG516" s="81">
        <v>2436655.026680938</v>
      </c>
      <c r="AH516" s="81">
        <v>2552298.223862411</v>
      </c>
      <c r="AI516" s="81">
        <v>47359242.287516236</v>
      </c>
      <c r="AJ516" s="81">
        <v>35567210.758893684</v>
      </c>
      <c r="AK516" s="81">
        <v>0</v>
      </c>
      <c r="AL516" s="81">
        <v>0</v>
      </c>
      <c r="AM516" s="81">
        <v>2657774.436330202</v>
      </c>
      <c r="AN516" s="81">
        <v>0</v>
      </c>
      <c r="AO516" s="81">
        <v>0</v>
      </c>
      <c r="AP516" s="82"/>
      <c r="AQ516" s="81">
        <v>83</v>
      </c>
      <c r="AR516" s="81">
        <v>10</v>
      </c>
      <c r="AS516" s="81">
        <v>0</v>
      </c>
      <c r="AT516" s="81">
        <v>0</v>
      </c>
      <c r="AU516" s="81">
        <v>0</v>
      </c>
      <c r="AV516" s="81">
        <v>0</v>
      </c>
      <c r="AW516" s="81" t="s">
        <v>564</v>
      </c>
      <c r="AX516" s="82"/>
      <c r="AY516" s="81">
        <v>450.66</v>
      </c>
      <c r="AZ516" s="81">
        <v>238</v>
      </c>
      <c r="BA516" s="81">
        <v>0</v>
      </c>
      <c r="BB516" s="81">
        <v>0</v>
      </c>
      <c r="BC516" s="81">
        <v>0</v>
      </c>
      <c r="BD516" s="81">
        <v>0</v>
      </c>
      <c r="BE516" s="81" t="s">
        <v>564</v>
      </c>
      <c r="BF516" s="82"/>
      <c r="BG516" s="81">
        <v>0</v>
      </c>
      <c r="BH516" s="81">
        <v>0</v>
      </c>
      <c r="BI516" s="81">
        <v>46.326999999999998</v>
      </c>
      <c r="BJ516" s="81">
        <v>0</v>
      </c>
      <c r="BK516" s="81">
        <v>0</v>
      </c>
      <c r="BL516" s="81">
        <v>0</v>
      </c>
      <c r="BM516" s="82"/>
      <c r="BN516" s="81">
        <v>0</v>
      </c>
      <c r="BO516" s="81">
        <v>0</v>
      </c>
      <c r="BP516" s="81">
        <v>3</v>
      </c>
      <c r="BQ516" s="81">
        <v>0</v>
      </c>
      <c r="BR516" s="81">
        <v>0</v>
      </c>
      <c r="BS516" s="81">
        <v>0</v>
      </c>
      <c r="BT516"/>
      <c r="BU516" s="80">
        <v>46.326999999999998</v>
      </c>
      <c r="BV516" s="80">
        <v>0</v>
      </c>
      <c r="BW516" s="80">
        <v>0</v>
      </c>
      <c r="BX516" s="80">
        <v>0</v>
      </c>
      <c r="BY516" s="80">
        <v>0</v>
      </c>
      <c r="BZ516" s="80">
        <v>0</v>
      </c>
      <c r="CA516" s="80">
        <v>0</v>
      </c>
      <c r="CB516" s="80">
        <v>0</v>
      </c>
      <c r="CC516" s="80">
        <v>0</v>
      </c>
    </row>
    <row r="517" spans="1:81">
      <c r="A517" s="80" t="s">
        <v>2234</v>
      </c>
      <c r="B517" s="80">
        <v>117</v>
      </c>
      <c r="C517" s="80">
        <v>15</v>
      </c>
      <c r="D517" s="80">
        <v>7</v>
      </c>
      <c r="E517" s="80">
        <v>2018</v>
      </c>
      <c r="F517" s="80" t="s">
        <v>93</v>
      </c>
      <c r="G517" s="80" t="s">
        <v>1668</v>
      </c>
      <c r="H517" s="80" t="s">
        <v>1669</v>
      </c>
      <c r="I517" s="177"/>
      <c r="J517" s="81">
        <v>33.346912570036885</v>
      </c>
      <c r="K517" s="81">
        <v>3.4322637711037554</v>
      </c>
      <c r="L517" s="81">
        <v>16.977473808542044</v>
      </c>
      <c r="M517" s="81">
        <v>40.013426873869875</v>
      </c>
      <c r="N517" s="81">
        <v>44.872234445515033</v>
      </c>
      <c r="O517" s="81">
        <v>19.086266120973281</v>
      </c>
      <c r="P517" s="81">
        <v>22.761813171931664</v>
      </c>
      <c r="Q517" s="81">
        <v>1.201993442150423</v>
      </c>
      <c r="R517" s="81">
        <v>0</v>
      </c>
      <c r="S517" s="81">
        <v>0</v>
      </c>
      <c r="T517" s="82"/>
      <c r="U517" s="81">
        <v>1302370</v>
      </c>
      <c r="V517" s="81">
        <v>1183</v>
      </c>
      <c r="W517" s="81">
        <v>395</v>
      </c>
      <c r="X517" s="81">
        <v>7649</v>
      </c>
      <c r="Y517" s="81">
        <v>9366</v>
      </c>
      <c r="Z517" s="81">
        <v>11630</v>
      </c>
      <c r="AA517" s="81">
        <v>4762</v>
      </c>
      <c r="AB517" s="81">
        <v>18965</v>
      </c>
      <c r="AC517" s="81">
        <v>0</v>
      </c>
      <c r="AD517" s="81">
        <v>0</v>
      </c>
      <c r="AE517" s="82"/>
      <c r="AF517" s="81">
        <v>10597741.092887759</v>
      </c>
      <c r="AG517" s="81">
        <v>2204589.8979768502</v>
      </c>
      <c r="AH517" s="81">
        <v>2405541.3900366621</v>
      </c>
      <c r="AI517" s="81">
        <v>48410819.430773392</v>
      </c>
      <c r="AJ517" s="81">
        <v>34175385.082290933</v>
      </c>
      <c r="AK517" s="81">
        <v>0</v>
      </c>
      <c r="AL517" s="81">
        <v>0</v>
      </c>
      <c r="AM517" s="81">
        <v>2610553.314646421</v>
      </c>
      <c r="AN517" s="81">
        <v>0</v>
      </c>
      <c r="AO517" s="81">
        <v>0</v>
      </c>
      <c r="AP517" s="82"/>
      <c r="AQ517" s="81">
        <v>87</v>
      </c>
      <c r="AR517" s="81">
        <v>11</v>
      </c>
      <c r="AS517" s="81">
        <v>0</v>
      </c>
      <c r="AT517" s="81">
        <v>0</v>
      </c>
      <c r="AU517" s="81">
        <v>0</v>
      </c>
      <c r="AV517" s="81">
        <v>0</v>
      </c>
      <c r="AW517" s="81" t="s">
        <v>564</v>
      </c>
      <c r="AX517" s="82"/>
      <c r="AY517" s="81">
        <v>474.96</v>
      </c>
      <c r="AZ517" s="81">
        <v>288</v>
      </c>
      <c r="BA517" s="81">
        <v>0</v>
      </c>
      <c r="BB517" s="81">
        <v>0</v>
      </c>
      <c r="BC517" s="81">
        <v>0</v>
      </c>
      <c r="BD517" s="81">
        <v>0</v>
      </c>
      <c r="BE517" s="81" t="s">
        <v>564</v>
      </c>
      <c r="BF517" s="82"/>
      <c r="BG517" s="81">
        <v>0</v>
      </c>
      <c r="BH517" s="81">
        <v>0</v>
      </c>
      <c r="BI517" s="81">
        <v>38.137</v>
      </c>
      <c r="BJ517" s="81">
        <v>0</v>
      </c>
      <c r="BK517" s="81">
        <v>0</v>
      </c>
      <c r="BL517" s="81">
        <v>0</v>
      </c>
      <c r="BM517" s="82"/>
      <c r="BN517" s="81">
        <v>0</v>
      </c>
      <c r="BO517" s="81">
        <v>0</v>
      </c>
      <c r="BP517" s="81">
        <v>3</v>
      </c>
      <c r="BQ517" s="81">
        <v>0</v>
      </c>
      <c r="BR517" s="81">
        <v>0</v>
      </c>
      <c r="BS517" s="81">
        <v>0</v>
      </c>
      <c r="BT517"/>
      <c r="BU517" s="80">
        <v>38.137</v>
      </c>
      <c r="BV517" s="80">
        <v>0</v>
      </c>
      <c r="BW517" s="80">
        <v>0</v>
      </c>
      <c r="BX517" s="80">
        <v>0</v>
      </c>
      <c r="BY517" s="80">
        <v>0</v>
      </c>
      <c r="BZ517" s="80">
        <v>0</v>
      </c>
      <c r="CA517" s="80">
        <v>0</v>
      </c>
      <c r="CB517" s="80">
        <v>0</v>
      </c>
      <c r="CC517" s="80">
        <v>0</v>
      </c>
    </row>
    <row r="518" spans="1:81">
      <c r="A518" s="80" t="s">
        <v>2235</v>
      </c>
      <c r="B518" s="80">
        <v>118</v>
      </c>
      <c r="C518" s="80">
        <v>16</v>
      </c>
      <c r="D518" s="80">
        <v>7</v>
      </c>
      <c r="E518" s="80">
        <v>2019</v>
      </c>
      <c r="F518" s="80" t="s">
        <v>73</v>
      </c>
      <c r="G518" s="80" t="s">
        <v>1668</v>
      </c>
      <c r="H518" s="80" t="s">
        <v>1669</v>
      </c>
      <c r="I518" s="177"/>
      <c r="J518" s="81">
        <v>35.560936166316765</v>
      </c>
      <c r="K518" s="81">
        <v>3.1848880441008669</v>
      </c>
      <c r="L518" s="81">
        <v>17.053538684106048</v>
      </c>
      <c r="M518" s="81">
        <v>35.895677243032964</v>
      </c>
      <c r="N518" s="81">
        <v>45.028699790973867</v>
      </c>
      <c r="O518" s="81">
        <v>18.359012780396181</v>
      </c>
      <c r="P518" s="81">
        <v>20.660338610527727</v>
      </c>
      <c r="Q518" s="81">
        <v>1.1454385585097344</v>
      </c>
      <c r="R518" s="81">
        <v>0</v>
      </c>
      <c r="S518" s="81">
        <v>0</v>
      </c>
      <c r="T518" s="82"/>
      <c r="U518" s="81">
        <v>1460989</v>
      </c>
      <c r="V518" s="81">
        <v>1183</v>
      </c>
      <c r="W518" s="81">
        <v>395</v>
      </c>
      <c r="X518" s="81">
        <v>7649</v>
      </c>
      <c r="Y518" s="81">
        <v>9284</v>
      </c>
      <c r="Z518" s="81">
        <v>11494</v>
      </c>
      <c r="AA518" s="81">
        <v>4290</v>
      </c>
      <c r="AB518" s="81">
        <v>18562</v>
      </c>
      <c r="AC518" s="81">
        <v>0</v>
      </c>
      <c r="AD518" s="81">
        <v>0</v>
      </c>
      <c r="AE518" s="82"/>
      <c r="AF518" s="81">
        <v>11665748.952263281</v>
      </c>
      <c r="AG518" s="81">
        <v>2203937.0570367412</v>
      </c>
      <c r="AH518" s="81">
        <v>2597266.160851853</v>
      </c>
      <c r="AI518" s="81">
        <v>47438584.206827253</v>
      </c>
      <c r="AJ518" s="81">
        <v>34453505.964382537</v>
      </c>
      <c r="AK518" s="81">
        <v>0</v>
      </c>
      <c r="AL518" s="81">
        <v>0</v>
      </c>
      <c r="AM518" s="81">
        <v>2528004.6653388133</v>
      </c>
      <c r="AN518" s="81">
        <v>0</v>
      </c>
      <c r="AO518" s="81">
        <v>0</v>
      </c>
      <c r="AP518" s="82"/>
      <c r="AQ518" s="81">
        <v>92</v>
      </c>
      <c r="AR518" s="81">
        <v>12</v>
      </c>
      <c r="AS518" s="81">
        <v>0</v>
      </c>
      <c r="AT518" s="81">
        <v>0</v>
      </c>
      <c r="AU518" s="81">
        <v>0</v>
      </c>
      <c r="AV518" s="81">
        <v>0</v>
      </c>
      <c r="AW518" s="81" t="s">
        <v>564</v>
      </c>
      <c r="AX518" s="82"/>
      <c r="AY518" s="81">
        <v>503.26</v>
      </c>
      <c r="AZ518" s="81">
        <v>337.4</v>
      </c>
      <c r="BA518" s="81">
        <v>0</v>
      </c>
      <c r="BB518" s="81">
        <v>0</v>
      </c>
      <c r="BC518" s="81">
        <v>0</v>
      </c>
      <c r="BD518" s="81">
        <v>0</v>
      </c>
      <c r="BE518" s="81" t="s">
        <v>564</v>
      </c>
      <c r="BF518" s="82"/>
      <c r="BG518" s="81">
        <v>0</v>
      </c>
      <c r="BH518" s="81">
        <v>0</v>
      </c>
      <c r="BI518" s="81">
        <v>45.652999999999999</v>
      </c>
      <c r="BJ518" s="81">
        <v>0</v>
      </c>
      <c r="BK518" s="81">
        <v>0</v>
      </c>
      <c r="BL518" s="81">
        <v>0</v>
      </c>
      <c r="BM518" s="82"/>
      <c r="BN518" s="81">
        <v>0</v>
      </c>
      <c r="BO518" s="81">
        <v>0</v>
      </c>
      <c r="BP518" s="81">
        <v>3</v>
      </c>
      <c r="BQ518" s="81">
        <v>0</v>
      </c>
      <c r="BR518" s="81">
        <v>0</v>
      </c>
      <c r="BS518" s="81">
        <v>0</v>
      </c>
      <c r="BT518"/>
      <c r="BU518" s="80">
        <v>45.652999999999999</v>
      </c>
      <c r="BV518" s="80">
        <v>0</v>
      </c>
      <c r="BW518" s="80">
        <v>0</v>
      </c>
      <c r="BX518" s="80">
        <v>0</v>
      </c>
      <c r="BY518" s="80">
        <v>0</v>
      </c>
      <c r="BZ518" s="80">
        <v>0</v>
      </c>
      <c r="CA518" s="80">
        <v>0</v>
      </c>
      <c r="CB518" s="80">
        <v>0</v>
      </c>
      <c r="CC518" s="80">
        <v>0</v>
      </c>
    </row>
    <row r="519" spans="1:81">
      <c r="A519" s="80" t="s">
        <v>2236</v>
      </c>
      <c r="B519" s="80">
        <v>119</v>
      </c>
      <c r="C519" s="80">
        <v>17</v>
      </c>
      <c r="D519" s="80">
        <v>7</v>
      </c>
      <c r="E519" s="80">
        <v>2020</v>
      </c>
      <c r="F519" s="80" t="s">
        <v>218</v>
      </c>
      <c r="G519" s="80" t="s">
        <v>1668</v>
      </c>
      <c r="H519" s="80" t="s">
        <v>1669</v>
      </c>
      <c r="I519" s="177"/>
      <c r="J519" s="81">
        <v>30.567601928331062</v>
      </c>
      <c r="K519" s="81">
        <v>3.1776199164397183</v>
      </c>
      <c r="L519" s="81">
        <v>24.196730040950651</v>
      </c>
      <c r="M519" s="81">
        <v>27.775934133054978</v>
      </c>
      <c r="N519" s="81">
        <v>40.862366257131818</v>
      </c>
      <c r="O519" s="81">
        <v>15.981534916588084</v>
      </c>
      <c r="P519" s="81">
        <v>21.391660167545005</v>
      </c>
      <c r="Q519" s="81">
        <v>1.0692381438605594</v>
      </c>
      <c r="R519" s="81">
        <v>0</v>
      </c>
      <c r="S519" s="81">
        <v>0</v>
      </c>
      <c r="T519" s="82"/>
      <c r="U519" s="81">
        <v>1423608</v>
      </c>
      <c r="V519" s="81">
        <v>1092</v>
      </c>
      <c r="W519" s="81">
        <v>498</v>
      </c>
      <c r="X519" s="81">
        <v>6224</v>
      </c>
      <c r="Y519" s="81">
        <v>9192</v>
      </c>
      <c r="Z519" s="81">
        <v>11420</v>
      </c>
      <c r="AA519" s="81">
        <v>4826</v>
      </c>
      <c r="AB519" s="81">
        <v>18134</v>
      </c>
      <c r="AC519" s="81">
        <v>0</v>
      </c>
      <c r="AD519" s="81">
        <v>0</v>
      </c>
      <c r="AE519" s="82"/>
      <c r="AF519" s="81">
        <v>11115399.486583</v>
      </c>
      <c r="AG519" s="81">
        <v>2035902.9741294275</v>
      </c>
      <c r="AH519" s="81">
        <v>3548409.037645821</v>
      </c>
      <c r="AI519" s="81">
        <v>35736226.63979239</v>
      </c>
      <c r="AJ519" s="81">
        <v>34824987.905154973</v>
      </c>
      <c r="AK519" s="81"/>
      <c r="AL519" s="81"/>
      <c r="AM519" s="81">
        <v>2366688.4729421306</v>
      </c>
      <c r="AN519" s="81"/>
      <c r="AO519" s="81"/>
      <c r="AP519" s="82"/>
      <c r="AQ519" s="81">
        <v>95</v>
      </c>
      <c r="AR519" s="81">
        <v>13</v>
      </c>
      <c r="AS519" s="81">
        <v>0</v>
      </c>
      <c r="AT519" s="81">
        <v>0</v>
      </c>
      <c r="AU519" s="81">
        <v>0</v>
      </c>
      <c r="AV519" s="81">
        <v>0</v>
      </c>
      <c r="AW519" s="81">
        <v>0</v>
      </c>
      <c r="AX519" s="82"/>
      <c r="AY519" s="81">
        <v>521.76</v>
      </c>
      <c r="AZ519" s="81">
        <v>359.4</v>
      </c>
      <c r="BA519" s="81">
        <v>0</v>
      </c>
      <c r="BB519" s="81">
        <v>0</v>
      </c>
      <c r="BC519" s="81">
        <v>0</v>
      </c>
      <c r="BD519" s="81">
        <v>0</v>
      </c>
      <c r="BE519" s="81">
        <v>0</v>
      </c>
      <c r="BF519" s="82"/>
      <c r="BG519" s="81">
        <v>0</v>
      </c>
      <c r="BH519" s="81">
        <v>0</v>
      </c>
      <c r="BI519" s="81">
        <v>48.491999999999997</v>
      </c>
      <c r="BJ519" s="81">
        <v>0</v>
      </c>
      <c r="BK519" s="81">
        <v>0</v>
      </c>
      <c r="BL519" s="81">
        <v>0</v>
      </c>
      <c r="BM519" s="82"/>
      <c r="BN519" s="81">
        <v>0</v>
      </c>
      <c r="BO519" s="81">
        <v>0</v>
      </c>
      <c r="BP519" s="81">
        <v>3</v>
      </c>
      <c r="BQ519" s="81">
        <v>0</v>
      </c>
      <c r="BR519" s="81">
        <v>0</v>
      </c>
      <c r="BS519" s="81">
        <v>0</v>
      </c>
      <c r="BT519"/>
      <c r="BU519" s="80">
        <v>48.491999999999997</v>
      </c>
      <c r="BV519" s="80">
        <v>0</v>
      </c>
      <c r="BW519" s="80">
        <v>0</v>
      </c>
      <c r="BX519" s="80">
        <v>0</v>
      </c>
      <c r="BY519" s="80">
        <v>0</v>
      </c>
      <c r="BZ519" s="80">
        <v>0</v>
      </c>
      <c r="CA519" s="80">
        <v>0</v>
      </c>
      <c r="CB519" s="80">
        <v>0</v>
      </c>
      <c r="CC519" s="80">
        <v>0</v>
      </c>
    </row>
    <row r="520" spans="1:81">
      <c r="A520" s="80" t="s">
        <v>1670</v>
      </c>
      <c r="B520" s="80">
        <v>119</v>
      </c>
      <c r="C520" s="80">
        <v>18</v>
      </c>
      <c r="D520" s="80">
        <v>7</v>
      </c>
      <c r="E520" s="80">
        <v>2021</v>
      </c>
      <c r="F520" s="80" t="s">
        <v>75</v>
      </c>
      <c r="G520" s="174" t="s">
        <v>1668</v>
      </c>
      <c r="H520" s="80" t="s">
        <v>1669</v>
      </c>
      <c r="I520" s="177"/>
      <c r="J520" s="81">
        <v>31.185086400665607</v>
      </c>
      <c r="K520" s="81">
        <v>3.0609300325891238</v>
      </c>
      <c r="L520" s="81">
        <v>22.081668310366204</v>
      </c>
      <c r="M520" s="81">
        <v>28.054576603210748</v>
      </c>
      <c r="N520" s="81">
        <v>38.291858991234022</v>
      </c>
      <c r="O520" s="81">
        <v>15.346832110463382</v>
      </c>
      <c r="P520" s="81">
        <v>21.990122269194618</v>
      </c>
      <c r="Q520" s="81">
        <v>1.0547406528012488</v>
      </c>
      <c r="R520" s="81">
        <v>0</v>
      </c>
      <c r="S520" s="81">
        <v>0</v>
      </c>
      <c r="T520" s="82"/>
      <c r="U520" s="81">
        <v>1491480</v>
      </c>
      <c r="V520" s="81">
        <v>1092</v>
      </c>
      <c r="W520" s="81">
        <v>498</v>
      </c>
      <c r="X520" s="81">
        <v>6224</v>
      </c>
      <c r="Y520" s="81">
        <v>9068</v>
      </c>
      <c r="Z520" s="81">
        <v>11292</v>
      </c>
      <c r="AA520" s="81">
        <v>4838</v>
      </c>
      <c r="AB520" s="81">
        <v>17676</v>
      </c>
      <c r="AC520" s="81">
        <v>0</v>
      </c>
      <c r="AD520" s="81">
        <v>0</v>
      </c>
      <c r="AE520" s="82"/>
      <c r="AF520" s="81">
        <v>11424094.813970074</v>
      </c>
      <c r="AG520" s="81">
        <v>2071059.8228081167</v>
      </c>
      <c r="AH520" s="81">
        <v>3181355.2068134346</v>
      </c>
      <c r="AI520" s="81">
        <v>38993502.742713146</v>
      </c>
      <c r="AJ520" s="81">
        <v>33479951.018834982</v>
      </c>
      <c r="AK520" s="81">
        <v>0</v>
      </c>
      <c r="AL520" s="81">
        <v>0</v>
      </c>
      <c r="AM520" s="81">
        <v>2320220.4808907243</v>
      </c>
      <c r="AN520" s="81">
        <v>0</v>
      </c>
      <c r="AO520" s="81">
        <v>0</v>
      </c>
      <c r="AP520" s="82"/>
      <c r="AQ520" s="81">
        <v>98</v>
      </c>
      <c r="AR520" s="81">
        <v>14</v>
      </c>
      <c r="AS520" s="81">
        <v>0</v>
      </c>
      <c r="AT520" s="81">
        <v>0</v>
      </c>
      <c r="AU520" s="81">
        <v>0</v>
      </c>
      <c r="AV520" s="81">
        <v>0</v>
      </c>
      <c r="AW520" s="81"/>
      <c r="AX520" s="82"/>
      <c r="AY520" s="81">
        <v>533.12</v>
      </c>
      <c r="AZ520" s="81">
        <v>409.3</v>
      </c>
      <c r="BA520" s="81">
        <v>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1667</v>
      </c>
      <c r="B521" s="80">
        <v>119</v>
      </c>
      <c r="C521" s="80">
        <v>19</v>
      </c>
      <c r="D521" s="80">
        <v>7</v>
      </c>
      <c r="E521" s="80">
        <v>2022</v>
      </c>
      <c r="F521" s="80" t="s">
        <v>568</v>
      </c>
      <c r="G521" s="174" t="s">
        <v>1668</v>
      </c>
      <c r="H521" s="80" t="s">
        <v>1669</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108</v>
      </c>
      <c r="AR521" s="81">
        <v>14</v>
      </c>
      <c r="AS521" s="81">
        <v>0</v>
      </c>
      <c r="AT521" s="81">
        <v>0</v>
      </c>
      <c r="AU521" s="81">
        <v>0</v>
      </c>
      <c r="AV521" s="81">
        <v>0</v>
      </c>
      <c r="AW521" s="81"/>
      <c r="AX521" s="82"/>
      <c r="AY521" s="81">
        <v>587.63</v>
      </c>
      <c r="AZ521" s="81">
        <v>409.29999999999995</v>
      </c>
      <c r="BA521" s="81">
        <v>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2237</v>
      </c>
      <c r="B522" s="80">
        <v>154</v>
      </c>
      <c r="C522" s="80">
        <v>1</v>
      </c>
      <c r="D522" s="80">
        <v>10</v>
      </c>
      <c r="E522" s="80">
        <v>1990</v>
      </c>
      <c r="F522" s="80" t="s">
        <v>562</v>
      </c>
      <c r="G522" s="80" t="s">
        <v>2238</v>
      </c>
      <c r="H522" s="80" t="s">
        <v>2239</v>
      </c>
      <c r="I522" s="177"/>
      <c r="J522" s="81">
        <v>34.4445976840763</v>
      </c>
      <c r="K522" s="81">
        <v>3.5351274399632704</v>
      </c>
      <c r="L522" s="81">
        <v>6.0288556412531911</v>
      </c>
      <c r="M522" s="81">
        <v>39.085564889942795</v>
      </c>
      <c r="N522" s="81">
        <v>27.070903735918211</v>
      </c>
      <c r="O522" s="81">
        <v>17.704334962499306</v>
      </c>
      <c r="P522" s="81">
        <v>22.614288016041336</v>
      </c>
      <c r="Q522" s="81">
        <v>1.6826179506033294</v>
      </c>
      <c r="R522" s="81">
        <v>52.633962264942845</v>
      </c>
      <c r="S522" s="81">
        <v>1.799207532214532</v>
      </c>
      <c r="T522" s="82"/>
      <c r="U522" s="81">
        <v>2071785</v>
      </c>
      <c r="V522" s="81">
        <v>947</v>
      </c>
      <c r="W522" s="81">
        <v>59</v>
      </c>
      <c r="X522" s="81">
        <v>11944</v>
      </c>
      <c r="Y522" s="81">
        <v>7961</v>
      </c>
      <c r="Z522" s="81">
        <v>7282</v>
      </c>
      <c r="AA522" s="81">
        <v>5491</v>
      </c>
      <c r="AB522" s="81">
        <v>27320</v>
      </c>
      <c r="AC522" s="81">
        <v>9116297</v>
      </c>
      <c r="AD522" s="81">
        <v>1.799207532214532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2240</v>
      </c>
      <c r="B523" s="80">
        <v>155</v>
      </c>
      <c r="C523" s="80">
        <v>2</v>
      </c>
      <c r="D523" s="80">
        <v>10</v>
      </c>
      <c r="E523" s="80">
        <v>2005</v>
      </c>
      <c r="F523" s="80" t="s">
        <v>565</v>
      </c>
      <c r="G523" s="80" t="s">
        <v>2238</v>
      </c>
      <c r="H523" s="80" t="s">
        <v>2239</v>
      </c>
      <c r="I523" s="177"/>
      <c r="J523" s="81">
        <v>14.740330559092076</v>
      </c>
      <c r="K523" s="81">
        <v>2.1985289319578452</v>
      </c>
      <c r="L523" s="81">
        <v>6.4136576482939889</v>
      </c>
      <c r="M523" s="81">
        <v>49.350278619068341</v>
      </c>
      <c r="N523" s="81">
        <v>34.815658512776274</v>
      </c>
      <c r="O523" s="81">
        <v>24.274840379292158</v>
      </c>
      <c r="P523" s="81">
        <v>23.418485956915369</v>
      </c>
      <c r="Q523" s="81">
        <v>1.4024079680784327</v>
      </c>
      <c r="R523" s="81">
        <v>79.291398352363288</v>
      </c>
      <c r="S523" s="81">
        <v>1.0110791488999999</v>
      </c>
      <c r="T523" s="82"/>
      <c r="U523" s="81">
        <v>1117081</v>
      </c>
      <c r="V523" s="81">
        <v>757</v>
      </c>
      <c r="W523" s="81">
        <v>71</v>
      </c>
      <c r="X523" s="81">
        <v>8361</v>
      </c>
      <c r="Y523" s="81">
        <v>8393</v>
      </c>
      <c r="Z523" s="81">
        <v>11554</v>
      </c>
      <c r="AA523" s="81">
        <v>4657</v>
      </c>
      <c r="AB523" s="81">
        <v>23804</v>
      </c>
      <c r="AC523" s="81">
        <v>14021042</v>
      </c>
      <c r="AD523" s="81">
        <v>1.0110791488999999</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2241</v>
      </c>
      <c r="B524" s="80">
        <v>156</v>
      </c>
      <c r="C524" s="80">
        <v>3</v>
      </c>
      <c r="D524" s="80">
        <v>10</v>
      </c>
      <c r="E524" s="80">
        <v>2006</v>
      </c>
      <c r="F524" s="80" t="s">
        <v>566</v>
      </c>
      <c r="G524" s="80" t="s">
        <v>2238</v>
      </c>
      <c r="H524" s="80" t="s">
        <v>2239</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2242</v>
      </c>
      <c r="B525" s="80">
        <v>157</v>
      </c>
      <c r="C525" s="80">
        <v>4</v>
      </c>
      <c r="D525" s="80">
        <v>10</v>
      </c>
      <c r="E525" s="80">
        <v>2007</v>
      </c>
      <c r="F525" s="80" t="s">
        <v>567</v>
      </c>
      <c r="G525" s="80" t="s">
        <v>2238</v>
      </c>
      <c r="H525" s="80" t="s">
        <v>2239</v>
      </c>
      <c r="I525" s="177"/>
      <c r="J525" s="81">
        <v>12.208401725042178</v>
      </c>
      <c r="K525" s="81">
        <v>1.8448529697099012</v>
      </c>
      <c r="L525" s="81">
        <v>4.7233062341888834</v>
      </c>
      <c r="M525" s="81">
        <v>48.012554938215416</v>
      </c>
      <c r="N525" s="81">
        <v>34.501235308438602</v>
      </c>
      <c r="O525" s="81">
        <v>23.274460297206321</v>
      </c>
      <c r="P525" s="81">
        <v>23.009895355207355</v>
      </c>
      <c r="Q525" s="81">
        <v>1.430392630375791</v>
      </c>
      <c r="R525" s="81">
        <v>57.083913180860598</v>
      </c>
      <c r="S525" s="81">
        <v>1.3865351544141999</v>
      </c>
      <c r="T525" s="82"/>
      <c r="U525" s="81">
        <v>1091665</v>
      </c>
      <c r="V525" s="81">
        <v>689</v>
      </c>
      <c r="W525" s="81">
        <v>61</v>
      </c>
      <c r="X525" s="81">
        <v>10020</v>
      </c>
      <c r="Y525" s="81">
        <v>8400</v>
      </c>
      <c r="Z525" s="81">
        <v>11516</v>
      </c>
      <c r="AA525" s="81">
        <v>4506</v>
      </c>
      <c r="AB525" s="81">
        <v>22995</v>
      </c>
      <c r="AC525" s="81">
        <v>10383734</v>
      </c>
      <c r="AD525" s="81">
        <v>1.3865351544141999</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2243</v>
      </c>
      <c r="B526" s="80">
        <v>158</v>
      </c>
      <c r="C526" s="80">
        <v>5</v>
      </c>
      <c r="D526" s="80">
        <v>10</v>
      </c>
      <c r="E526" s="80">
        <v>2008</v>
      </c>
      <c r="F526" s="80" t="s">
        <v>84</v>
      </c>
      <c r="G526" s="80" t="s">
        <v>2238</v>
      </c>
      <c r="H526" s="80" t="s">
        <v>2239</v>
      </c>
      <c r="I526" s="177"/>
      <c r="J526" s="81">
        <v>12.56250541944809</v>
      </c>
      <c r="K526" s="81">
        <v>1.3912115382918346</v>
      </c>
      <c r="L526" s="81">
        <v>4.0393215007358281</v>
      </c>
      <c r="M526" s="81">
        <v>50.685654355301033</v>
      </c>
      <c r="N526" s="81">
        <v>30.158667124417246</v>
      </c>
      <c r="O526" s="81">
        <v>22.457931499739502</v>
      </c>
      <c r="P526" s="81">
        <v>22.193066495099099</v>
      </c>
      <c r="Q526" s="81">
        <v>1.3889085049220091</v>
      </c>
      <c r="R526" s="81">
        <v>54.235967367431648</v>
      </c>
      <c r="S526" s="81">
        <v>1.3909277767031252</v>
      </c>
      <c r="T526" s="82"/>
      <c r="U526" s="81">
        <v>1195617</v>
      </c>
      <c r="V526" s="81">
        <v>689</v>
      </c>
      <c r="W526" s="81">
        <v>61</v>
      </c>
      <c r="X526" s="81">
        <v>10020</v>
      </c>
      <c r="Y526" s="81">
        <v>8461</v>
      </c>
      <c r="Z526" s="81">
        <v>11502</v>
      </c>
      <c r="AA526" s="81">
        <v>4351</v>
      </c>
      <c r="AB526" s="81">
        <v>22695</v>
      </c>
      <c r="AC526" s="81">
        <v>10244428</v>
      </c>
      <c r="AD526" s="81">
        <v>1.3909277767031252</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2244</v>
      </c>
      <c r="B527" s="80">
        <v>159</v>
      </c>
      <c r="C527" s="80">
        <v>6</v>
      </c>
      <c r="D527" s="80">
        <v>10</v>
      </c>
      <c r="E527" s="80">
        <v>2009</v>
      </c>
      <c r="F527" s="80" t="s">
        <v>85</v>
      </c>
      <c r="G527" s="80" t="s">
        <v>2238</v>
      </c>
      <c r="H527" s="80" t="s">
        <v>2239</v>
      </c>
      <c r="I527" s="177"/>
      <c r="J527" s="81">
        <v>12.252680760269644</v>
      </c>
      <c r="K527" s="81">
        <v>1.2928700974610379</v>
      </c>
      <c r="L527" s="81">
        <v>3.7227138967897355</v>
      </c>
      <c r="M527" s="81">
        <v>46.373447384370337</v>
      </c>
      <c r="N527" s="81">
        <v>31.039924057589019</v>
      </c>
      <c r="O527" s="81">
        <v>22.764478730702422</v>
      </c>
      <c r="P527" s="81">
        <v>21.404112232056615</v>
      </c>
      <c r="Q527" s="81">
        <v>1.2982430090203083</v>
      </c>
      <c r="R527" s="81">
        <v>60.665699602451987</v>
      </c>
      <c r="S527" s="81">
        <v>1.7779712299999999</v>
      </c>
      <c r="T527" s="82"/>
      <c r="U527" s="81">
        <v>995496</v>
      </c>
      <c r="V527" s="81">
        <v>621</v>
      </c>
      <c r="W527" s="81">
        <v>70</v>
      </c>
      <c r="X527" s="81">
        <v>9605</v>
      </c>
      <c r="Y527" s="81">
        <v>8431</v>
      </c>
      <c r="Z527" s="81">
        <v>11508</v>
      </c>
      <c r="AA527" s="81">
        <v>4308</v>
      </c>
      <c r="AB527" s="81">
        <v>22269</v>
      </c>
      <c r="AC527" s="81">
        <v>11179091</v>
      </c>
      <c r="AD527" s="81">
        <v>1.7779712299999999</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5.3879999999999999</v>
      </c>
      <c r="BJ527" s="81">
        <v>0</v>
      </c>
      <c r="BK527" s="81">
        <v>26.664000000000001</v>
      </c>
      <c r="BL527" s="81">
        <v>0</v>
      </c>
      <c r="BM527" s="82"/>
      <c r="BN527" s="81">
        <v>0</v>
      </c>
      <c r="BO527" s="81">
        <v>0</v>
      </c>
      <c r="BP527" s="81">
        <v>1</v>
      </c>
      <c r="BQ527" s="81">
        <v>0</v>
      </c>
      <c r="BR527" s="81">
        <v>5</v>
      </c>
      <c r="BS527" s="81">
        <v>0</v>
      </c>
      <c r="BT527"/>
      <c r="BU527" s="80"/>
      <c r="BV527" s="80"/>
      <c r="BW527" s="80"/>
      <c r="BX527" s="80"/>
      <c r="BY527" s="80"/>
      <c r="BZ527" s="80"/>
      <c r="CA527" s="80"/>
      <c r="CB527" s="80"/>
      <c r="CC527" s="80"/>
    </row>
    <row r="528" spans="1:81">
      <c r="A528" s="80" t="s">
        <v>2245</v>
      </c>
      <c r="B528" s="80">
        <v>160</v>
      </c>
      <c r="C528" s="80">
        <v>7</v>
      </c>
      <c r="D528" s="80">
        <v>10</v>
      </c>
      <c r="E528" s="80">
        <v>2010</v>
      </c>
      <c r="F528" s="80" t="s">
        <v>86</v>
      </c>
      <c r="G528" s="80" t="s">
        <v>2238</v>
      </c>
      <c r="H528" s="80" t="s">
        <v>2239</v>
      </c>
      <c r="I528" s="177"/>
      <c r="J528" s="81">
        <v>11.831012968635152</v>
      </c>
      <c r="K528" s="81">
        <v>1.3517532144816304</v>
      </c>
      <c r="L528" s="81">
        <v>3.4557198367529089</v>
      </c>
      <c r="M528" s="81">
        <v>47.868687572380765</v>
      </c>
      <c r="N528" s="81">
        <v>35.222932001770872</v>
      </c>
      <c r="O528" s="81">
        <v>22.672968995490685</v>
      </c>
      <c r="P528" s="81">
        <v>21.656791725351308</v>
      </c>
      <c r="Q528" s="81">
        <v>1.3323022088658543</v>
      </c>
      <c r="R528" s="81">
        <v>59.938733084795402</v>
      </c>
      <c r="S528" s="81">
        <v>2.2011601383600001</v>
      </c>
      <c r="T528" s="82"/>
      <c r="U528" s="81">
        <v>964360</v>
      </c>
      <c r="V528" s="81">
        <v>621</v>
      </c>
      <c r="W528" s="81">
        <v>70</v>
      </c>
      <c r="X528" s="81">
        <v>9605</v>
      </c>
      <c r="Y528" s="81">
        <v>8422</v>
      </c>
      <c r="Z528" s="81">
        <v>11515</v>
      </c>
      <c r="AA528" s="81">
        <v>4250</v>
      </c>
      <c r="AB528" s="81">
        <v>21898</v>
      </c>
      <c r="AC528" s="81">
        <v>10467015</v>
      </c>
      <c r="AD528" s="81">
        <v>2.2011601383600001</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5.74</v>
      </c>
      <c r="BJ528" s="81">
        <v>0</v>
      </c>
      <c r="BK528" s="81">
        <v>27.472000000000001</v>
      </c>
      <c r="BL528" s="81">
        <v>0</v>
      </c>
      <c r="BM528" s="82"/>
      <c r="BN528" s="81">
        <v>0</v>
      </c>
      <c r="BO528" s="81">
        <v>0</v>
      </c>
      <c r="BP528" s="81">
        <v>1</v>
      </c>
      <c r="BQ528" s="81">
        <v>0</v>
      </c>
      <c r="BR528" s="81">
        <v>5</v>
      </c>
      <c r="BS528" s="81">
        <v>0</v>
      </c>
      <c r="BT528"/>
      <c r="BU528" s="80">
        <v>33.212000000000003</v>
      </c>
      <c r="BV528" s="80">
        <v>0</v>
      </c>
      <c r="BW528" s="80">
        <v>0</v>
      </c>
      <c r="BX528" s="80">
        <v>0</v>
      </c>
      <c r="BY528" s="80">
        <v>0</v>
      </c>
      <c r="BZ528" s="80">
        <v>0</v>
      </c>
      <c r="CA528" s="80">
        <v>0</v>
      </c>
      <c r="CB528" s="80">
        <v>0</v>
      </c>
      <c r="CC528" s="80">
        <v>0</v>
      </c>
    </row>
    <row r="529" spans="1:81">
      <c r="A529" s="80" t="s">
        <v>2246</v>
      </c>
      <c r="B529" s="80">
        <v>161</v>
      </c>
      <c r="C529" s="80">
        <v>8</v>
      </c>
      <c r="D529" s="80">
        <v>10</v>
      </c>
      <c r="E529" s="80">
        <v>2011</v>
      </c>
      <c r="F529" s="80" t="s">
        <v>87</v>
      </c>
      <c r="G529" s="80" t="s">
        <v>2238</v>
      </c>
      <c r="H529" s="80" t="s">
        <v>2239</v>
      </c>
      <c r="I529" s="177"/>
      <c r="J529" s="81">
        <v>10.363614829231501</v>
      </c>
      <c r="K529" s="81">
        <v>1.8660226503620598</v>
      </c>
      <c r="L529" s="81">
        <v>3.4369709954033492</v>
      </c>
      <c r="M529" s="81">
        <v>55.750045324229831</v>
      </c>
      <c r="N529" s="81">
        <v>36.150405310242064</v>
      </c>
      <c r="O529" s="81">
        <v>22.229414759697256</v>
      </c>
      <c r="P529" s="81">
        <v>20.76372760066937</v>
      </c>
      <c r="Q529" s="81">
        <v>1.5067284396053668</v>
      </c>
      <c r="R529" s="81">
        <v>55.835401232589</v>
      </c>
      <c r="S529" s="81">
        <v>7.0949122576499999</v>
      </c>
      <c r="T529" s="82"/>
      <c r="U529" s="81">
        <v>783445</v>
      </c>
      <c r="V529" s="81">
        <v>621</v>
      </c>
      <c r="W529" s="81">
        <v>70</v>
      </c>
      <c r="X529" s="81">
        <v>9605</v>
      </c>
      <c r="Y529" s="81">
        <v>8383</v>
      </c>
      <c r="Z529" s="81">
        <v>11535</v>
      </c>
      <c r="AA529" s="81">
        <v>4196</v>
      </c>
      <c r="AB529" s="81">
        <v>21470</v>
      </c>
      <c r="AC529" s="81">
        <v>9734330</v>
      </c>
      <c r="AD529" s="81">
        <v>7.0949122576499999</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3.9590000000000001</v>
      </c>
      <c r="BJ529" s="81">
        <v>0</v>
      </c>
      <c r="BK529" s="81">
        <v>26.686</v>
      </c>
      <c r="BL529" s="81">
        <v>0</v>
      </c>
      <c r="BM529" s="82"/>
      <c r="BN529" s="81">
        <v>0</v>
      </c>
      <c r="BO529" s="81">
        <v>0</v>
      </c>
      <c r="BP529" s="81">
        <v>1</v>
      </c>
      <c r="BQ529" s="81">
        <v>0</v>
      </c>
      <c r="BR529" s="81">
        <v>5</v>
      </c>
      <c r="BS529" s="81">
        <v>0</v>
      </c>
      <c r="BT529"/>
      <c r="BU529" s="80">
        <v>30.645</v>
      </c>
      <c r="BV529" s="80">
        <v>0</v>
      </c>
      <c r="BW529" s="80">
        <v>0</v>
      </c>
      <c r="BX529" s="80">
        <v>0</v>
      </c>
      <c r="BY529" s="80">
        <v>0</v>
      </c>
      <c r="BZ529" s="80">
        <v>0</v>
      </c>
      <c r="CA529" s="80">
        <v>0</v>
      </c>
      <c r="CB529" s="80">
        <v>0</v>
      </c>
      <c r="CC529" s="80">
        <v>0</v>
      </c>
    </row>
    <row r="530" spans="1:81">
      <c r="A530" s="80" t="s">
        <v>2247</v>
      </c>
      <c r="B530" s="80">
        <v>162</v>
      </c>
      <c r="C530" s="80">
        <v>9</v>
      </c>
      <c r="D530" s="80">
        <v>10</v>
      </c>
      <c r="E530" s="80">
        <v>2012</v>
      </c>
      <c r="F530" s="80" t="s">
        <v>88</v>
      </c>
      <c r="G530" s="80" t="s">
        <v>2238</v>
      </c>
      <c r="H530" s="80" t="s">
        <v>2239</v>
      </c>
      <c r="I530" s="177"/>
      <c r="J530" s="81">
        <v>10.838147758114829</v>
      </c>
      <c r="K530" s="81">
        <v>1.7424225642204378</v>
      </c>
      <c r="L530" s="81">
        <v>3.4876049979816468</v>
      </c>
      <c r="M530" s="81">
        <v>52.645776007610571</v>
      </c>
      <c r="N530" s="81">
        <v>34.525058305339549</v>
      </c>
      <c r="O530" s="81">
        <v>22.16538104816712</v>
      </c>
      <c r="P530" s="81">
        <v>20.379227573614337</v>
      </c>
      <c r="Q530" s="81">
        <v>1.614684046586498</v>
      </c>
      <c r="R530" s="81">
        <v>58.0395864814069</v>
      </c>
      <c r="S530" s="81">
        <v>1.5311670312999999</v>
      </c>
      <c r="T530" s="82"/>
      <c r="U530" s="81">
        <v>861698</v>
      </c>
      <c r="V530" s="81">
        <v>621</v>
      </c>
      <c r="W530" s="81">
        <v>70</v>
      </c>
      <c r="X530" s="81">
        <v>9605</v>
      </c>
      <c r="Y530" s="81">
        <v>8527</v>
      </c>
      <c r="Z530" s="81">
        <v>11593</v>
      </c>
      <c r="AA530" s="81">
        <v>4095</v>
      </c>
      <c r="AB530" s="81">
        <v>21177</v>
      </c>
      <c r="AC530" s="81">
        <v>9856527</v>
      </c>
      <c r="AD530" s="81">
        <v>1.5311670312999999</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4.492</v>
      </c>
      <c r="BJ530" s="81">
        <v>0</v>
      </c>
      <c r="BK530" s="81">
        <v>27.761000000000003</v>
      </c>
      <c r="BL530" s="81">
        <v>0</v>
      </c>
      <c r="BM530" s="82"/>
      <c r="BN530" s="81">
        <v>0</v>
      </c>
      <c r="BO530" s="81">
        <v>0</v>
      </c>
      <c r="BP530" s="81">
        <v>1</v>
      </c>
      <c r="BQ530" s="81">
        <v>0</v>
      </c>
      <c r="BR530" s="81">
        <v>5</v>
      </c>
      <c r="BS530" s="81">
        <v>0</v>
      </c>
      <c r="BT530"/>
      <c r="BU530" s="80">
        <v>32.253</v>
      </c>
      <c r="BV530" s="80">
        <v>0</v>
      </c>
      <c r="BW530" s="80">
        <v>0</v>
      </c>
      <c r="BX530" s="80">
        <v>0</v>
      </c>
      <c r="BY530" s="80">
        <v>0</v>
      </c>
      <c r="BZ530" s="80">
        <v>0</v>
      </c>
      <c r="CA530" s="80">
        <v>0</v>
      </c>
      <c r="CB530" s="80">
        <v>0</v>
      </c>
      <c r="CC530" s="80">
        <v>0</v>
      </c>
    </row>
    <row r="531" spans="1:81">
      <c r="A531" s="80" t="s">
        <v>2248</v>
      </c>
      <c r="B531" s="80">
        <v>163</v>
      </c>
      <c r="C531" s="80">
        <v>10</v>
      </c>
      <c r="D531" s="80">
        <v>10</v>
      </c>
      <c r="E531" s="80">
        <v>2013</v>
      </c>
      <c r="F531" s="80" t="s">
        <v>89</v>
      </c>
      <c r="G531" s="80" t="s">
        <v>2238</v>
      </c>
      <c r="H531" s="80" t="s">
        <v>2239</v>
      </c>
      <c r="I531" s="177"/>
      <c r="J531" s="81">
        <v>10.857407576169326</v>
      </c>
      <c r="K531" s="81">
        <v>1.5246809361189149</v>
      </c>
      <c r="L531" s="81">
        <v>3.3083570207632533</v>
      </c>
      <c r="M531" s="81">
        <v>53.009640106157136</v>
      </c>
      <c r="N531" s="81">
        <v>35.525338225314741</v>
      </c>
      <c r="O531" s="81">
        <v>21.155806471927679</v>
      </c>
      <c r="P531" s="81">
        <v>20.046394488582362</v>
      </c>
      <c r="Q531" s="81">
        <v>1.6207674298971952</v>
      </c>
      <c r="R531" s="81">
        <v>59.906307449506208</v>
      </c>
      <c r="S531" s="81">
        <v>2.4415284100244632</v>
      </c>
      <c r="T531" s="82"/>
      <c r="U531" s="81">
        <v>866268</v>
      </c>
      <c r="V531" s="81">
        <v>621</v>
      </c>
      <c r="W531" s="81">
        <v>70</v>
      </c>
      <c r="X531" s="81">
        <v>9605</v>
      </c>
      <c r="Y531" s="81">
        <v>8569</v>
      </c>
      <c r="Z531" s="81">
        <v>11559</v>
      </c>
      <c r="AA531" s="81">
        <v>4013</v>
      </c>
      <c r="AB531" s="81">
        <v>20952</v>
      </c>
      <c r="AC531" s="81">
        <v>9930777</v>
      </c>
      <c r="AD531" s="81">
        <v>2.4415284100244632</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5.3339999999999996</v>
      </c>
      <c r="BJ531" s="81">
        <v>0</v>
      </c>
      <c r="BK531" s="81">
        <v>28.222000000000001</v>
      </c>
      <c r="BL531" s="81">
        <v>0</v>
      </c>
      <c r="BM531" s="82"/>
      <c r="BN531" s="81">
        <v>0</v>
      </c>
      <c r="BO531" s="81">
        <v>0</v>
      </c>
      <c r="BP531" s="81">
        <v>1</v>
      </c>
      <c r="BQ531" s="81">
        <v>0</v>
      </c>
      <c r="BR531" s="81">
        <v>5</v>
      </c>
      <c r="BS531" s="81">
        <v>0</v>
      </c>
      <c r="BT531"/>
      <c r="BU531" s="80">
        <v>33.555999999999997</v>
      </c>
      <c r="BV531" s="80">
        <v>0</v>
      </c>
      <c r="BW531" s="80">
        <v>0</v>
      </c>
      <c r="BX531" s="80">
        <v>0</v>
      </c>
      <c r="BY531" s="80">
        <v>0</v>
      </c>
      <c r="BZ531" s="80">
        <v>0</v>
      </c>
      <c r="CA531" s="80">
        <v>0</v>
      </c>
      <c r="CB531" s="80">
        <v>0</v>
      </c>
      <c r="CC531" s="80">
        <v>0</v>
      </c>
    </row>
    <row r="532" spans="1:81">
      <c r="A532" s="80" t="s">
        <v>2249</v>
      </c>
      <c r="B532" s="80">
        <v>164</v>
      </c>
      <c r="C532" s="80">
        <v>11</v>
      </c>
      <c r="D532" s="80">
        <v>10</v>
      </c>
      <c r="E532" s="80">
        <v>2014</v>
      </c>
      <c r="F532" s="80" t="s">
        <v>90</v>
      </c>
      <c r="G532" s="80" t="s">
        <v>2238</v>
      </c>
      <c r="H532" s="80" t="s">
        <v>2239</v>
      </c>
      <c r="I532" s="177"/>
      <c r="J532" s="81">
        <v>11.313810956531995</v>
      </c>
      <c r="K532" s="81">
        <v>1.3749403393601225</v>
      </c>
      <c r="L532" s="81">
        <v>3.9739898666624374</v>
      </c>
      <c r="M532" s="81">
        <v>51.945618186709012</v>
      </c>
      <c r="N532" s="81">
        <v>31.575364763867665</v>
      </c>
      <c r="O532" s="81">
        <v>20.14256390627963</v>
      </c>
      <c r="P532" s="81">
        <v>19.809206027588026</v>
      </c>
      <c r="Q532" s="81">
        <v>1.5174237255095475</v>
      </c>
      <c r="R532" s="81">
        <v>59.032274660545689</v>
      </c>
      <c r="S532" s="81">
        <v>3.6617722684345755</v>
      </c>
      <c r="T532" s="82"/>
      <c r="U532" s="81">
        <v>944546</v>
      </c>
      <c r="V532" s="81">
        <v>473</v>
      </c>
      <c r="W532" s="81">
        <v>87</v>
      </c>
      <c r="X532" s="81">
        <v>9221</v>
      </c>
      <c r="Y532" s="81">
        <v>8513</v>
      </c>
      <c r="Z532" s="81">
        <v>11591</v>
      </c>
      <c r="AA532" s="81">
        <v>3945</v>
      </c>
      <c r="AB532" s="81">
        <v>20445</v>
      </c>
      <c r="AC532" s="81">
        <v>9816657.5</v>
      </c>
      <c r="AD532" s="81">
        <v>3.6617722684345755</v>
      </c>
      <c r="AE532" s="82"/>
      <c r="AF532" s="81">
        <v>7910973.4974699141</v>
      </c>
      <c r="AG532" s="81">
        <v>1097664.3435854483</v>
      </c>
      <c r="AH532" s="81">
        <v>676743.87951876561</v>
      </c>
      <c r="AI532" s="81">
        <v>68938015.199466482</v>
      </c>
      <c r="AJ532" s="81">
        <v>42779359.991332315</v>
      </c>
      <c r="AK532" s="81">
        <v>0</v>
      </c>
      <c r="AL532" s="81">
        <v>0</v>
      </c>
      <c r="AM532" s="81">
        <v>2806792.9859699891</v>
      </c>
      <c r="AN532" s="81">
        <v>0</v>
      </c>
      <c r="AO532" s="81">
        <v>0</v>
      </c>
      <c r="AP532" s="82"/>
      <c r="AQ532" s="81">
        <v>227</v>
      </c>
      <c r="AR532" s="81">
        <v>73</v>
      </c>
      <c r="AS532" s="81">
        <v>0</v>
      </c>
      <c r="AT532" s="81">
        <v>0</v>
      </c>
      <c r="AU532" s="81">
        <v>0</v>
      </c>
      <c r="AV532" s="81">
        <v>0</v>
      </c>
      <c r="AW532" s="81" t="s">
        <v>564</v>
      </c>
      <c r="AX532" s="82"/>
      <c r="AY532" s="81">
        <v>958</v>
      </c>
      <c r="AZ532" s="81">
        <v>3588.2</v>
      </c>
      <c r="BA532" s="81">
        <v>0</v>
      </c>
      <c r="BB532" s="81">
        <v>0</v>
      </c>
      <c r="BC532" s="81">
        <v>0</v>
      </c>
      <c r="BD532" s="81">
        <v>0</v>
      </c>
      <c r="BE532" s="81" t="s">
        <v>564</v>
      </c>
      <c r="BF532" s="82"/>
      <c r="BG532" s="81">
        <v>0</v>
      </c>
      <c r="BH532" s="81">
        <v>0</v>
      </c>
      <c r="BI532" s="81">
        <v>5.6230000000000002</v>
      </c>
      <c r="BJ532" s="81">
        <v>0</v>
      </c>
      <c r="BK532" s="81">
        <v>29.169000000000004</v>
      </c>
      <c r="BL532" s="81">
        <v>0</v>
      </c>
      <c r="BM532" s="82"/>
      <c r="BN532" s="81">
        <v>0</v>
      </c>
      <c r="BO532" s="81">
        <v>0</v>
      </c>
      <c r="BP532" s="81">
        <v>1</v>
      </c>
      <c r="BQ532" s="81">
        <v>0</v>
      </c>
      <c r="BR532" s="81">
        <v>6</v>
      </c>
      <c r="BS532" s="81">
        <v>0</v>
      </c>
      <c r="BT532"/>
      <c r="BU532" s="80">
        <v>34.792000000000002</v>
      </c>
      <c r="BV532" s="80">
        <v>0</v>
      </c>
      <c r="BW532" s="80">
        <v>0</v>
      </c>
      <c r="BX532" s="80">
        <v>0</v>
      </c>
      <c r="BY532" s="80">
        <v>0</v>
      </c>
      <c r="BZ532" s="80">
        <v>0</v>
      </c>
      <c r="CA532" s="80">
        <v>0</v>
      </c>
      <c r="CB532" s="80">
        <v>0</v>
      </c>
      <c r="CC532" s="80">
        <v>0</v>
      </c>
    </row>
    <row r="533" spans="1:81">
      <c r="A533" s="80" t="s">
        <v>2250</v>
      </c>
      <c r="B533" s="80">
        <v>165</v>
      </c>
      <c r="C533" s="80">
        <v>12</v>
      </c>
      <c r="D533" s="80">
        <v>10</v>
      </c>
      <c r="E533" s="80">
        <v>2015</v>
      </c>
      <c r="F533" s="80" t="s">
        <v>91</v>
      </c>
      <c r="G533" s="80" t="s">
        <v>2238</v>
      </c>
      <c r="H533" s="80" t="s">
        <v>2239</v>
      </c>
      <c r="I533" s="177"/>
      <c r="J533" s="81">
        <v>13.423450276309584</v>
      </c>
      <c r="K533" s="81">
        <v>1.3010031150452439</v>
      </c>
      <c r="L533" s="81">
        <v>7.3575630002728758</v>
      </c>
      <c r="M533" s="81">
        <v>42.45933642069469</v>
      </c>
      <c r="N533" s="81">
        <v>29.639763518282614</v>
      </c>
      <c r="O533" s="81">
        <v>19.79371853045545</v>
      </c>
      <c r="P533" s="81">
        <v>19.548400969972718</v>
      </c>
      <c r="Q533" s="81">
        <v>1.4578726487967499</v>
      </c>
      <c r="R533" s="81">
        <v>57.611240473609385</v>
      </c>
      <c r="S533" s="81">
        <v>4.031833435919312</v>
      </c>
      <c r="T533" s="82"/>
      <c r="U533" s="81">
        <v>1168047</v>
      </c>
      <c r="V533" s="81">
        <v>473</v>
      </c>
      <c r="W533" s="81">
        <v>87</v>
      </c>
      <c r="X533" s="81">
        <v>9221</v>
      </c>
      <c r="Y533" s="81">
        <v>8529</v>
      </c>
      <c r="Z533" s="81">
        <v>11500</v>
      </c>
      <c r="AA533" s="81">
        <v>3890</v>
      </c>
      <c r="AB533" s="81">
        <v>20065</v>
      </c>
      <c r="AC533" s="81">
        <v>9868966.5</v>
      </c>
      <c r="AD533" s="81">
        <v>4.031833435919312</v>
      </c>
      <c r="AE533" s="82"/>
      <c r="AF533" s="81">
        <v>9147410.1932700127</v>
      </c>
      <c r="AG533" s="81">
        <v>969352.1784835984</v>
      </c>
      <c r="AH533" s="81">
        <v>1185232.4119025269</v>
      </c>
      <c r="AI533" s="81">
        <v>60944308.253929071</v>
      </c>
      <c r="AJ533" s="81">
        <v>42281735.474553443</v>
      </c>
      <c r="AK533" s="81">
        <v>0</v>
      </c>
      <c r="AL533" s="81">
        <v>0</v>
      </c>
      <c r="AM533" s="81">
        <v>2749824.0804906758</v>
      </c>
      <c r="AN533" s="81">
        <v>0</v>
      </c>
      <c r="AO533" s="81">
        <v>0</v>
      </c>
      <c r="AP533" s="82"/>
      <c r="AQ533" s="81">
        <v>242</v>
      </c>
      <c r="AR533" s="81">
        <v>120</v>
      </c>
      <c r="AS533" s="81">
        <v>0</v>
      </c>
      <c r="AT533" s="81">
        <v>0</v>
      </c>
      <c r="AU533" s="81">
        <v>0</v>
      </c>
      <c r="AV533" s="81">
        <v>0</v>
      </c>
      <c r="AW533" s="81" t="s">
        <v>564</v>
      </c>
      <c r="AX533" s="82"/>
      <c r="AY533" s="81">
        <v>1029.7</v>
      </c>
      <c r="AZ533" s="81">
        <v>10666.7</v>
      </c>
      <c r="BA533" s="81">
        <v>0</v>
      </c>
      <c r="BB533" s="81">
        <v>0</v>
      </c>
      <c r="BC533" s="81">
        <v>0</v>
      </c>
      <c r="BD533" s="81">
        <v>0</v>
      </c>
      <c r="BE533" s="81" t="s">
        <v>564</v>
      </c>
      <c r="BF533" s="82"/>
      <c r="BG533" s="81">
        <v>0</v>
      </c>
      <c r="BH533" s="81">
        <v>0</v>
      </c>
      <c r="BI533" s="81">
        <v>5.52</v>
      </c>
      <c r="BJ533" s="81">
        <v>0</v>
      </c>
      <c r="BK533" s="81">
        <v>27.044</v>
      </c>
      <c r="BL533" s="81">
        <v>0</v>
      </c>
      <c r="BM533" s="82"/>
      <c r="BN533" s="81">
        <v>0</v>
      </c>
      <c r="BO533" s="81">
        <v>0</v>
      </c>
      <c r="BP533" s="81">
        <v>1</v>
      </c>
      <c r="BQ533" s="81">
        <v>0</v>
      </c>
      <c r="BR533" s="81">
        <v>6</v>
      </c>
      <c r="BS533" s="81">
        <v>0</v>
      </c>
      <c r="BT533"/>
      <c r="BU533" s="80">
        <v>32.564</v>
      </c>
      <c r="BV533" s="80">
        <v>0</v>
      </c>
      <c r="BW533" s="80">
        <v>0</v>
      </c>
      <c r="BX533" s="80">
        <v>0</v>
      </c>
      <c r="BY533" s="80">
        <v>0</v>
      </c>
      <c r="BZ533" s="80">
        <v>0</v>
      </c>
      <c r="CA533" s="80">
        <v>0</v>
      </c>
      <c r="CB533" s="80">
        <v>0</v>
      </c>
      <c r="CC533" s="80">
        <v>0</v>
      </c>
    </row>
    <row r="534" spans="1:81">
      <c r="A534" s="80" t="s">
        <v>2251</v>
      </c>
      <c r="B534" s="80">
        <v>166</v>
      </c>
      <c r="C534" s="80">
        <v>13</v>
      </c>
      <c r="D534" s="80">
        <v>10</v>
      </c>
      <c r="E534" s="80">
        <v>2016</v>
      </c>
      <c r="F534" s="80" t="s">
        <v>92</v>
      </c>
      <c r="G534" s="80" t="s">
        <v>2238</v>
      </c>
      <c r="H534" s="80" t="s">
        <v>2239</v>
      </c>
      <c r="I534" s="177"/>
      <c r="J534" s="81">
        <v>12.914480969015624</v>
      </c>
      <c r="K534" s="81">
        <v>1.217755450441889</v>
      </c>
      <c r="L534" s="81">
        <v>4.3178018315701969</v>
      </c>
      <c r="M534" s="81">
        <v>41.138140568113919</v>
      </c>
      <c r="N534" s="81">
        <v>29.958373358963549</v>
      </c>
      <c r="O534" s="81">
        <v>19.556755146260237</v>
      </c>
      <c r="P534" s="81">
        <v>18.725514333870009</v>
      </c>
      <c r="Q534" s="81">
        <v>1.3908152604200681</v>
      </c>
      <c r="R534" s="81">
        <v>57.532502303947204</v>
      </c>
      <c r="S534" s="81">
        <v>3.5575899599494902</v>
      </c>
      <c r="T534" s="82"/>
      <c r="U534" s="81">
        <v>1030388</v>
      </c>
      <c r="V534" s="81">
        <v>473</v>
      </c>
      <c r="W534" s="81">
        <v>87</v>
      </c>
      <c r="X534" s="81">
        <v>9221</v>
      </c>
      <c r="Y534" s="81">
        <v>8488</v>
      </c>
      <c r="Z534" s="81">
        <v>11502</v>
      </c>
      <c r="AA534" s="81">
        <v>3854</v>
      </c>
      <c r="AB534" s="81">
        <v>19691</v>
      </c>
      <c r="AC534" s="81">
        <v>9825985.0734756757</v>
      </c>
      <c r="AD534" s="81">
        <v>3.5575899599494898</v>
      </c>
      <c r="AE534" s="82"/>
      <c r="AF534" s="81">
        <v>8986773.1607366949</v>
      </c>
      <c r="AG534" s="81">
        <v>892160.45390553027</v>
      </c>
      <c r="AH534" s="81">
        <v>560349.63161707774</v>
      </c>
      <c r="AI534" s="81">
        <v>62679814.873649627</v>
      </c>
      <c r="AJ534" s="81">
        <v>43269071.569603063</v>
      </c>
      <c r="AK534" s="81">
        <v>0</v>
      </c>
      <c r="AL534" s="81">
        <v>0</v>
      </c>
      <c r="AM534" s="81">
        <v>2700665.4726541121</v>
      </c>
      <c r="AN534" s="81">
        <v>0</v>
      </c>
      <c r="AO534" s="81">
        <v>0</v>
      </c>
      <c r="AP534" s="82"/>
      <c r="AQ534" s="81">
        <v>256</v>
      </c>
      <c r="AR534" s="81">
        <v>160</v>
      </c>
      <c r="AS534" s="81">
        <v>0</v>
      </c>
      <c r="AT534" s="81">
        <v>0</v>
      </c>
      <c r="AU534" s="81">
        <v>0</v>
      </c>
      <c r="AV534" s="81">
        <v>0</v>
      </c>
      <c r="AW534" s="81" t="s">
        <v>564</v>
      </c>
      <c r="AX534" s="82"/>
      <c r="AY534" s="81">
        <v>1124.4000000000001</v>
      </c>
      <c r="AZ534" s="81">
        <v>11632</v>
      </c>
      <c r="BA534" s="81">
        <v>0</v>
      </c>
      <c r="BB534" s="81">
        <v>0</v>
      </c>
      <c r="BC534" s="81">
        <v>0</v>
      </c>
      <c r="BD534" s="81">
        <v>0</v>
      </c>
      <c r="BE534" s="81" t="s">
        <v>564</v>
      </c>
      <c r="BF534" s="82"/>
      <c r="BG534" s="81">
        <v>0</v>
      </c>
      <c r="BH534" s="81">
        <v>0</v>
      </c>
      <c r="BI534" s="81">
        <v>3.9830000000000001</v>
      </c>
      <c r="BJ534" s="81">
        <v>0</v>
      </c>
      <c r="BK534" s="81">
        <v>28.742999999999999</v>
      </c>
      <c r="BL534" s="81">
        <v>0</v>
      </c>
      <c r="BM534" s="82"/>
      <c r="BN534" s="81">
        <v>0</v>
      </c>
      <c r="BO534" s="81">
        <v>0</v>
      </c>
      <c r="BP534" s="81">
        <v>1</v>
      </c>
      <c r="BQ534" s="81">
        <v>0</v>
      </c>
      <c r="BR534" s="81">
        <v>5</v>
      </c>
      <c r="BS534" s="81">
        <v>0</v>
      </c>
      <c r="BT534"/>
      <c r="BU534" s="80">
        <v>32.725999999999999</v>
      </c>
      <c r="BV534" s="80">
        <v>0</v>
      </c>
      <c r="BW534" s="80">
        <v>0</v>
      </c>
      <c r="BX534" s="80">
        <v>0</v>
      </c>
      <c r="BY534" s="80">
        <v>0</v>
      </c>
      <c r="BZ534" s="80">
        <v>0</v>
      </c>
      <c r="CA534" s="80">
        <v>0</v>
      </c>
      <c r="CB534" s="80">
        <v>0</v>
      </c>
      <c r="CC534" s="80">
        <v>0</v>
      </c>
    </row>
    <row r="535" spans="1:81">
      <c r="A535" s="80" t="s">
        <v>2252</v>
      </c>
      <c r="B535" s="80">
        <v>167</v>
      </c>
      <c r="C535" s="80">
        <v>14</v>
      </c>
      <c r="D535" s="80">
        <v>10</v>
      </c>
      <c r="E535" s="80">
        <v>2017</v>
      </c>
      <c r="F535" s="80" t="s">
        <v>71</v>
      </c>
      <c r="G535" s="80" t="s">
        <v>2238</v>
      </c>
      <c r="H535" s="80" t="s">
        <v>2239</v>
      </c>
      <c r="I535" s="177"/>
      <c r="J535" s="81">
        <v>12.181588078870439</v>
      </c>
      <c r="K535" s="81">
        <v>1.2294184833203556</v>
      </c>
      <c r="L535" s="81">
        <v>4.2193135946728981</v>
      </c>
      <c r="M535" s="81">
        <v>38.866353607751485</v>
      </c>
      <c r="N535" s="81">
        <v>28.896797031869433</v>
      </c>
      <c r="O535" s="81">
        <v>19.128919946536286</v>
      </c>
      <c r="P535" s="81">
        <v>18.302734436271958</v>
      </c>
      <c r="Q535" s="81">
        <v>1.3140363759123868</v>
      </c>
      <c r="R535" s="81">
        <v>55.383244353341929</v>
      </c>
      <c r="S535" s="81">
        <v>4.8713139894851718</v>
      </c>
      <c r="T535" s="82"/>
      <c r="U535" s="81">
        <v>1038616</v>
      </c>
      <c r="V535" s="81">
        <v>473</v>
      </c>
      <c r="W535" s="81">
        <v>87</v>
      </c>
      <c r="X535" s="81">
        <v>9221</v>
      </c>
      <c r="Y535" s="81">
        <v>8446</v>
      </c>
      <c r="Z535" s="81">
        <v>11437</v>
      </c>
      <c r="AA535" s="81">
        <v>3791</v>
      </c>
      <c r="AB535" s="81">
        <v>19239</v>
      </c>
      <c r="AC535" s="81">
        <v>9646597.4999999981</v>
      </c>
      <c r="AD535" s="81">
        <v>4.8713139894851718</v>
      </c>
      <c r="AE535" s="82"/>
      <c r="AF535" s="81">
        <v>9246821.6956023555</v>
      </c>
      <c r="AG535" s="81">
        <v>939770.56929377757</v>
      </c>
      <c r="AH535" s="81">
        <v>685954.02604924981</v>
      </c>
      <c r="AI535" s="81">
        <v>61623879.332230747</v>
      </c>
      <c r="AJ535" s="81">
        <v>40631890.666731142</v>
      </c>
      <c r="AK535" s="81">
        <v>0</v>
      </c>
      <c r="AL535" s="81">
        <v>0</v>
      </c>
      <c r="AM535" s="81">
        <v>2642801.4461730798</v>
      </c>
      <c r="AN535" s="81">
        <v>0</v>
      </c>
      <c r="AO535" s="81">
        <v>0</v>
      </c>
      <c r="AP535" s="82"/>
      <c r="AQ535" s="81">
        <v>269</v>
      </c>
      <c r="AR535" s="81">
        <v>216</v>
      </c>
      <c r="AS535" s="81">
        <v>0</v>
      </c>
      <c r="AT535" s="81">
        <v>0</v>
      </c>
      <c r="AU535" s="81">
        <v>0</v>
      </c>
      <c r="AV535" s="81">
        <v>0</v>
      </c>
      <c r="AW535" s="81" t="s">
        <v>564</v>
      </c>
      <c r="AX535" s="82"/>
      <c r="AY535" s="81">
        <v>1189.3</v>
      </c>
      <c r="AZ535" s="81">
        <v>15709.3</v>
      </c>
      <c r="BA535" s="81">
        <v>0</v>
      </c>
      <c r="BB535" s="81">
        <v>0</v>
      </c>
      <c r="BC535" s="81">
        <v>0</v>
      </c>
      <c r="BD535" s="81">
        <v>0</v>
      </c>
      <c r="BE535" s="81" t="s">
        <v>564</v>
      </c>
      <c r="BF535" s="82"/>
      <c r="BG535" s="81">
        <v>0</v>
      </c>
      <c r="BH535" s="81">
        <v>0</v>
      </c>
      <c r="BI535" s="81">
        <v>4.7249999999999996</v>
      </c>
      <c r="BJ535" s="81">
        <v>0</v>
      </c>
      <c r="BK535" s="81">
        <v>28.467000000000002</v>
      </c>
      <c r="BL535" s="81">
        <v>0</v>
      </c>
      <c r="BM535" s="82"/>
      <c r="BN535" s="81">
        <v>0</v>
      </c>
      <c r="BO535" s="81">
        <v>0</v>
      </c>
      <c r="BP535" s="81">
        <v>1</v>
      </c>
      <c r="BQ535" s="81">
        <v>0</v>
      </c>
      <c r="BR535" s="81">
        <v>5</v>
      </c>
      <c r="BS535" s="81">
        <v>0</v>
      </c>
      <c r="BT535"/>
      <c r="BU535" s="80">
        <v>33.192</v>
      </c>
      <c r="BV535" s="80">
        <v>0</v>
      </c>
      <c r="BW535" s="80">
        <v>0</v>
      </c>
      <c r="BX535" s="80">
        <v>0</v>
      </c>
      <c r="BY535" s="80">
        <v>0</v>
      </c>
      <c r="BZ535" s="80">
        <v>0</v>
      </c>
      <c r="CA535" s="80">
        <v>0</v>
      </c>
      <c r="CB535" s="80">
        <v>0</v>
      </c>
      <c r="CC535" s="80">
        <v>0</v>
      </c>
    </row>
    <row r="536" spans="1:81">
      <c r="A536" s="80" t="s">
        <v>2253</v>
      </c>
      <c r="B536" s="80">
        <v>168</v>
      </c>
      <c r="C536" s="80">
        <v>15</v>
      </c>
      <c r="D536" s="80">
        <v>10</v>
      </c>
      <c r="E536" s="80">
        <v>2018</v>
      </c>
      <c r="F536" s="80" t="s">
        <v>93</v>
      </c>
      <c r="G536" s="80" t="s">
        <v>2238</v>
      </c>
      <c r="H536" s="80" t="s">
        <v>2239</v>
      </c>
      <c r="I536" s="177"/>
      <c r="J536" s="81">
        <v>12.327109081735689</v>
      </c>
      <c r="K536" s="81">
        <v>1.1387394321073923</v>
      </c>
      <c r="L536" s="81">
        <v>3.8799162030862395</v>
      </c>
      <c r="M536" s="81">
        <v>40.224114533509308</v>
      </c>
      <c r="N536" s="81">
        <v>26.175867239517626</v>
      </c>
      <c r="O536" s="81">
        <v>18.503667284090604</v>
      </c>
      <c r="P536" s="81">
        <v>17.89111018532974</v>
      </c>
      <c r="Q536" s="81">
        <v>1.1962892813387416</v>
      </c>
      <c r="R536" s="81">
        <v>59.237408006267785</v>
      </c>
      <c r="S536" s="81">
        <v>3.3807092468704032</v>
      </c>
      <c r="T536" s="82"/>
      <c r="U536" s="81">
        <v>1095563</v>
      </c>
      <c r="V536" s="81">
        <v>473</v>
      </c>
      <c r="W536" s="81">
        <v>87</v>
      </c>
      <c r="X536" s="81">
        <v>9221</v>
      </c>
      <c r="Y536" s="81">
        <v>8483</v>
      </c>
      <c r="Z536" s="81">
        <v>11275</v>
      </c>
      <c r="AA536" s="81">
        <v>3743</v>
      </c>
      <c r="AB536" s="81">
        <v>18875</v>
      </c>
      <c r="AC536" s="81">
        <v>10277474.5</v>
      </c>
      <c r="AD536" s="81">
        <v>3.3807092468704032</v>
      </c>
      <c r="AE536" s="82"/>
      <c r="AF536" s="81">
        <v>9918092.7681934088</v>
      </c>
      <c r="AG536" s="81">
        <v>851833.33599340997</v>
      </c>
      <c r="AH536" s="81">
        <v>634850.39669514704</v>
      </c>
      <c r="AI536" s="81">
        <v>62716795.163493261</v>
      </c>
      <c r="AJ536" s="81">
        <v>40064585.670522317</v>
      </c>
      <c r="AK536" s="81">
        <v>0</v>
      </c>
      <c r="AL536" s="81">
        <v>0</v>
      </c>
      <c r="AM536" s="81">
        <v>2598164.7146823732</v>
      </c>
      <c r="AN536" s="81">
        <v>0</v>
      </c>
      <c r="AO536" s="81">
        <v>0</v>
      </c>
      <c r="AP536" s="82"/>
      <c r="AQ536" s="81">
        <v>280</v>
      </c>
      <c r="AR536" s="81">
        <v>228</v>
      </c>
      <c r="AS536" s="81">
        <v>0</v>
      </c>
      <c r="AT536" s="81">
        <v>0</v>
      </c>
      <c r="AU536" s="81">
        <v>0</v>
      </c>
      <c r="AV536" s="81">
        <v>0</v>
      </c>
      <c r="AW536" s="81" t="s">
        <v>564</v>
      </c>
      <c r="AX536" s="82"/>
      <c r="AY536" s="81">
        <v>1249.7</v>
      </c>
      <c r="AZ536" s="81">
        <v>52772</v>
      </c>
      <c r="BA536" s="81">
        <v>0</v>
      </c>
      <c r="BB536" s="81">
        <v>0</v>
      </c>
      <c r="BC536" s="81">
        <v>0</v>
      </c>
      <c r="BD536" s="81">
        <v>0</v>
      </c>
      <c r="BE536" s="81" t="s">
        <v>564</v>
      </c>
      <c r="BF536" s="82"/>
      <c r="BG536" s="81">
        <v>0</v>
      </c>
      <c r="BH536" s="81">
        <v>0</v>
      </c>
      <c r="BI536" s="81">
        <v>4.6879999999999997</v>
      </c>
      <c r="BJ536" s="81">
        <v>0</v>
      </c>
      <c r="BK536" s="81">
        <v>26.958000000000002</v>
      </c>
      <c r="BL536" s="81">
        <v>0</v>
      </c>
      <c r="BM536" s="82"/>
      <c r="BN536" s="81">
        <v>0</v>
      </c>
      <c r="BO536" s="81">
        <v>0</v>
      </c>
      <c r="BP536" s="81">
        <v>1</v>
      </c>
      <c r="BQ536" s="81">
        <v>0</v>
      </c>
      <c r="BR536" s="81">
        <v>5</v>
      </c>
      <c r="BS536" s="81">
        <v>0</v>
      </c>
      <c r="BT536"/>
      <c r="BU536" s="80">
        <v>31.646000000000001</v>
      </c>
      <c r="BV536" s="80">
        <v>0</v>
      </c>
      <c r="BW536" s="80">
        <v>0</v>
      </c>
      <c r="BX536" s="80">
        <v>0</v>
      </c>
      <c r="BY536" s="80">
        <v>0</v>
      </c>
      <c r="BZ536" s="80">
        <v>0</v>
      </c>
      <c r="CA536" s="80">
        <v>0</v>
      </c>
      <c r="CB536" s="80">
        <v>0</v>
      </c>
      <c r="CC536" s="80">
        <v>0</v>
      </c>
    </row>
    <row r="537" spans="1:81">
      <c r="A537" s="80" t="s">
        <v>2254</v>
      </c>
      <c r="B537" s="80">
        <v>169</v>
      </c>
      <c r="C537" s="80">
        <v>16</v>
      </c>
      <c r="D537" s="80">
        <v>10</v>
      </c>
      <c r="E537" s="80">
        <v>2019</v>
      </c>
      <c r="F537" s="80" t="s">
        <v>73</v>
      </c>
      <c r="G537" s="80" t="s">
        <v>2238</v>
      </c>
      <c r="H537" s="80" t="s">
        <v>2239</v>
      </c>
      <c r="I537" s="177"/>
      <c r="J537" s="81">
        <v>12.201466315370968</v>
      </c>
      <c r="K537" s="81">
        <v>1.0616952987238533</v>
      </c>
      <c r="L537" s="81">
        <v>3.9074957501809551</v>
      </c>
      <c r="M537" s="81">
        <v>35.864484408044824</v>
      </c>
      <c r="N537" s="81">
        <v>24.262485279883386</v>
      </c>
      <c r="O537" s="81">
        <v>17.803163080763515</v>
      </c>
      <c r="P537" s="81">
        <v>17.35661080474171</v>
      </c>
      <c r="Q537" s="81">
        <v>1.1430319157028237</v>
      </c>
      <c r="R537" s="81">
        <v>54.043912209727807</v>
      </c>
      <c r="S537" s="81">
        <v>3.1574930436302657</v>
      </c>
      <c r="T537" s="82"/>
      <c r="U537" s="81">
        <v>1067138</v>
      </c>
      <c r="V537" s="81">
        <v>473</v>
      </c>
      <c r="W537" s="81">
        <v>87</v>
      </c>
      <c r="X537" s="81">
        <v>9221</v>
      </c>
      <c r="Y537" s="81">
        <v>8470</v>
      </c>
      <c r="Z537" s="81">
        <v>11146</v>
      </c>
      <c r="AA537" s="81">
        <v>3604</v>
      </c>
      <c r="AB537" s="81">
        <v>18523</v>
      </c>
      <c r="AC537" s="81">
        <v>9529996.5</v>
      </c>
      <c r="AD537" s="81">
        <v>3.1574930436302662</v>
      </c>
      <c r="AE537" s="82"/>
      <c r="AF537" s="81">
        <v>10245105.08189022</v>
      </c>
      <c r="AG537" s="81">
        <v>836740.00560289691</v>
      </c>
      <c r="AH537" s="81">
        <v>698245.37640154851</v>
      </c>
      <c r="AI537" s="81">
        <v>60176669.545217</v>
      </c>
      <c r="AJ537" s="81">
        <v>35888414.142813668</v>
      </c>
      <c r="AK537" s="81">
        <v>0</v>
      </c>
      <c r="AL537" s="81">
        <v>0</v>
      </c>
      <c r="AM537" s="81">
        <v>2522693.1589306565</v>
      </c>
      <c r="AN537" s="81">
        <v>0</v>
      </c>
      <c r="AO537" s="81">
        <v>0</v>
      </c>
      <c r="AP537" s="82"/>
      <c r="AQ537" s="81">
        <v>294</v>
      </c>
      <c r="AR537" s="81">
        <v>243</v>
      </c>
      <c r="AS537" s="81">
        <v>0</v>
      </c>
      <c r="AT537" s="81">
        <v>0</v>
      </c>
      <c r="AU537" s="81">
        <v>0</v>
      </c>
      <c r="AV537" s="81">
        <v>0</v>
      </c>
      <c r="AW537" s="81" t="s">
        <v>564</v>
      </c>
      <c r="AX537" s="82"/>
      <c r="AY537" s="81">
        <v>1327</v>
      </c>
      <c r="AZ537" s="81">
        <v>63954.900000000023</v>
      </c>
      <c r="BA537" s="81">
        <v>0</v>
      </c>
      <c r="BB537" s="81">
        <v>0</v>
      </c>
      <c r="BC537" s="81">
        <v>0</v>
      </c>
      <c r="BD537" s="81">
        <v>0</v>
      </c>
      <c r="BE537" s="81" t="s">
        <v>564</v>
      </c>
      <c r="BF537" s="82"/>
      <c r="BG537" s="81">
        <v>0</v>
      </c>
      <c r="BH537" s="81">
        <v>0</v>
      </c>
      <c r="BI537" s="81">
        <v>5.1390000000000002</v>
      </c>
      <c r="BJ537" s="81">
        <v>0</v>
      </c>
      <c r="BK537" s="81">
        <v>26.082999999999998</v>
      </c>
      <c r="BL537" s="81">
        <v>0</v>
      </c>
      <c r="BM537" s="82"/>
      <c r="BN537" s="81">
        <v>0</v>
      </c>
      <c r="BO537" s="81">
        <v>0</v>
      </c>
      <c r="BP537" s="81">
        <v>1</v>
      </c>
      <c r="BQ537" s="81">
        <v>0</v>
      </c>
      <c r="BR537" s="81">
        <v>5</v>
      </c>
      <c r="BS537" s="81">
        <v>0</v>
      </c>
      <c r="BT537"/>
      <c r="BU537" s="80">
        <v>31.222000000000001</v>
      </c>
      <c r="BV537" s="80">
        <v>0</v>
      </c>
      <c r="BW537" s="80">
        <v>0</v>
      </c>
      <c r="BX537" s="80">
        <v>0</v>
      </c>
      <c r="BY537" s="80">
        <v>0</v>
      </c>
      <c r="BZ537" s="80">
        <v>0</v>
      </c>
      <c r="CA537" s="80">
        <v>0</v>
      </c>
      <c r="CB537" s="80">
        <v>0</v>
      </c>
      <c r="CC537" s="80">
        <v>0</v>
      </c>
    </row>
    <row r="538" spans="1:81">
      <c r="A538" s="80" t="s">
        <v>2255</v>
      </c>
      <c r="B538" s="80">
        <v>170</v>
      </c>
      <c r="C538" s="80">
        <v>17</v>
      </c>
      <c r="D538" s="80">
        <v>10</v>
      </c>
      <c r="E538" s="80">
        <v>2020</v>
      </c>
      <c r="F538" s="80" t="s">
        <v>218</v>
      </c>
      <c r="G538" s="80" t="s">
        <v>2238</v>
      </c>
      <c r="H538" s="80" t="s">
        <v>2239</v>
      </c>
      <c r="I538" s="177"/>
      <c r="J538" s="81">
        <v>12.559218117755901</v>
      </c>
      <c r="K538" s="81">
        <v>0.87506265767495617</v>
      </c>
      <c r="L538" s="81">
        <v>4.1325421813933634</v>
      </c>
      <c r="M538" s="81">
        <v>28.465076640369588</v>
      </c>
      <c r="N538" s="81">
        <v>23.879622141046266</v>
      </c>
      <c r="O538" s="81">
        <v>15.358786839715782</v>
      </c>
      <c r="P538" s="81">
        <v>16.116882795108502</v>
      </c>
      <c r="Q538" s="81">
        <v>1.0634597530974439</v>
      </c>
      <c r="R538" s="81">
        <v>45.996300233695159</v>
      </c>
      <c r="S538" s="81">
        <v>3.257465214004414</v>
      </c>
      <c r="T538" s="82"/>
      <c r="U538" s="81">
        <v>1119285</v>
      </c>
      <c r="V538" s="81">
        <v>371</v>
      </c>
      <c r="W538" s="81">
        <v>98</v>
      </c>
      <c r="X538" s="81">
        <v>8119</v>
      </c>
      <c r="Y538" s="81">
        <v>8391</v>
      </c>
      <c r="Z538" s="81">
        <v>10975</v>
      </c>
      <c r="AA538" s="81">
        <v>3636</v>
      </c>
      <c r="AB538" s="81">
        <v>18036</v>
      </c>
      <c r="AC538" s="81">
        <v>8153210.5</v>
      </c>
      <c r="AD538" s="81">
        <v>3.257465214004414</v>
      </c>
      <c r="AE538" s="82"/>
      <c r="AF538" s="81">
        <v>10933875.373706469</v>
      </c>
      <c r="AG538" s="81">
        <v>672263.78868807363</v>
      </c>
      <c r="AH538" s="81">
        <v>770175.63582894776</v>
      </c>
      <c r="AI538" s="81">
        <v>51183248.850528024</v>
      </c>
      <c r="AJ538" s="81">
        <v>40872617.127883695</v>
      </c>
      <c r="AK538" s="81"/>
      <c r="AL538" s="81"/>
      <c r="AM538" s="81">
        <v>2353898.3841394214</v>
      </c>
      <c r="AN538" s="81"/>
      <c r="AO538" s="81"/>
      <c r="AP538" s="82"/>
      <c r="AQ538" s="81">
        <v>308</v>
      </c>
      <c r="AR538" s="81">
        <v>257</v>
      </c>
      <c r="AS538" s="81">
        <v>0</v>
      </c>
      <c r="AT538" s="81">
        <v>0</v>
      </c>
      <c r="AU538" s="81">
        <v>0</v>
      </c>
      <c r="AV538" s="81">
        <v>0</v>
      </c>
      <c r="AW538" s="81">
        <v>0</v>
      </c>
      <c r="AX538" s="82"/>
      <c r="AY538" s="81">
        <v>1397.1</v>
      </c>
      <c r="AZ538" s="81">
        <v>64620.399999999892</v>
      </c>
      <c r="BA538" s="81">
        <v>0</v>
      </c>
      <c r="BB538" s="81">
        <v>0</v>
      </c>
      <c r="BC538" s="81">
        <v>0</v>
      </c>
      <c r="BD538" s="81">
        <v>0</v>
      </c>
      <c r="BE538" s="81">
        <v>0</v>
      </c>
      <c r="BF538" s="82"/>
      <c r="BG538" s="81">
        <v>0</v>
      </c>
      <c r="BH538" s="81">
        <v>0</v>
      </c>
      <c r="BI538" s="81">
        <v>4.8760000000000003</v>
      </c>
      <c r="BJ538" s="81">
        <v>0</v>
      </c>
      <c r="BK538" s="81">
        <v>21.919999999999998</v>
      </c>
      <c r="BL538" s="81">
        <v>0</v>
      </c>
      <c r="BM538" s="82"/>
      <c r="BN538" s="81">
        <v>0</v>
      </c>
      <c r="BO538" s="81">
        <v>0</v>
      </c>
      <c r="BP538" s="81">
        <v>1</v>
      </c>
      <c r="BQ538" s="81">
        <v>0</v>
      </c>
      <c r="BR538" s="81">
        <v>5</v>
      </c>
      <c r="BS538" s="81">
        <v>0</v>
      </c>
      <c r="BT538"/>
      <c r="BU538" s="80">
        <v>26.795999999999999</v>
      </c>
      <c r="BV538" s="80">
        <v>0</v>
      </c>
      <c r="BW538" s="80">
        <v>0</v>
      </c>
      <c r="BX538" s="80">
        <v>0</v>
      </c>
      <c r="BY538" s="80">
        <v>0</v>
      </c>
      <c r="BZ538" s="80">
        <v>0</v>
      </c>
      <c r="CA538" s="80">
        <v>0</v>
      </c>
      <c r="CB538" s="80">
        <v>0</v>
      </c>
      <c r="CC538" s="80">
        <v>0</v>
      </c>
    </row>
    <row r="539" spans="1:81">
      <c r="A539" s="80" t="s">
        <v>2256</v>
      </c>
      <c r="B539" s="80">
        <v>170</v>
      </c>
      <c r="C539" s="80">
        <v>18</v>
      </c>
      <c r="D539" s="80">
        <v>10</v>
      </c>
      <c r="E539" s="80">
        <v>2021</v>
      </c>
      <c r="F539" s="80" t="s">
        <v>75</v>
      </c>
      <c r="G539" s="174" t="s">
        <v>2238</v>
      </c>
      <c r="H539" s="80" t="s">
        <v>2239</v>
      </c>
      <c r="I539" s="177"/>
      <c r="J539" s="81">
        <v>13.492442649043818</v>
      </c>
      <c r="K539" s="81">
        <v>0.95909373849914437</v>
      </c>
      <c r="L539" s="81">
        <v>3.9530419020177887</v>
      </c>
      <c r="M539" s="81">
        <v>32.500830632408565</v>
      </c>
      <c r="N539" s="81">
        <v>23.04516514785546</v>
      </c>
      <c r="O539" s="81">
        <v>14.750192073579443</v>
      </c>
      <c r="P539" s="81">
        <v>16.476683180204731</v>
      </c>
      <c r="Q539" s="81">
        <v>1.0530698710475468</v>
      </c>
      <c r="R539" s="81">
        <v>46.543777106952149</v>
      </c>
      <c r="S539" s="81">
        <v>2.9388804298601321</v>
      </c>
      <c r="T539" s="82"/>
      <c r="U539" s="81">
        <v>1186388</v>
      </c>
      <c r="V539" s="81">
        <v>371</v>
      </c>
      <c r="W539" s="81">
        <v>98</v>
      </c>
      <c r="X539" s="81">
        <v>8119</v>
      </c>
      <c r="Y539" s="81">
        <v>8319</v>
      </c>
      <c r="Z539" s="81">
        <v>10853</v>
      </c>
      <c r="AA539" s="81">
        <v>3625</v>
      </c>
      <c r="AB539" s="81">
        <v>17648</v>
      </c>
      <c r="AC539" s="81">
        <v>7996673.4999999991</v>
      </c>
      <c r="AD539" s="81">
        <v>2.9388804298601321</v>
      </c>
      <c r="AE539" s="82"/>
      <c r="AF539" s="81">
        <v>11778226.572967719</v>
      </c>
      <c r="AG539" s="81">
        <v>712440.69341692212</v>
      </c>
      <c r="AH539" s="81">
        <v>703638.98513177922</v>
      </c>
      <c r="AI539" s="81">
        <v>54508209.528334558</v>
      </c>
      <c r="AJ539" s="81">
        <v>37483296.571247242</v>
      </c>
      <c r="AK539" s="81">
        <v>0</v>
      </c>
      <c r="AL539" s="81">
        <v>0</v>
      </c>
      <c r="AM539" s="81">
        <v>2316545.0920321061</v>
      </c>
      <c r="AN539" s="81">
        <v>0</v>
      </c>
      <c r="AO539" s="81">
        <v>0</v>
      </c>
      <c r="AP539" s="82"/>
      <c r="AQ539" s="81">
        <v>317</v>
      </c>
      <c r="AR539" s="81">
        <v>264</v>
      </c>
      <c r="AS539" s="81">
        <v>0</v>
      </c>
      <c r="AT539" s="81">
        <v>0</v>
      </c>
      <c r="AU539" s="81">
        <v>0</v>
      </c>
      <c r="AV539" s="81">
        <v>1</v>
      </c>
      <c r="AW539" s="81"/>
      <c r="AX539" s="82"/>
      <c r="AY539" s="81">
        <v>1457.8</v>
      </c>
      <c r="AZ539" s="81">
        <v>65896.099999999889</v>
      </c>
      <c r="BA539" s="81">
        <v>0</v>
      </c>
      <c r="BB539" s="81">
        <v>0</v>
      </c>
      <c r="BC539" s="81">
        <v>0</v>
      </c>
      <c r="BD539" s="81">
        <v>49</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2257</v>
      </c>
      <c r="B540" s="80">
        <v>170</v>
      </c>
      <c r="C540" s="80">
        <v>19</v>
      </c>
      <c r="D540" s="80">
        <v>10</v>
      </c>
      <c r="E540" s="80">
        <v>2022</v>
      </c>
      <c r="F540" s="80" t="s">
        <v>568</v>
      </c>
      <c r="G540" s="174" t="s">
        <v>2238</v>
      </c>
      <c r="H540" s="80" t="s">
        <v>2239</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333</v>
      </c>
      <c r="AR540" s="81">
        <v>278</v>
      </c>
      <c r="AS540" s="81">
        <v>0</v>
      </c>
      <c r="AT540" s="81">
        <v>0</v>
      </c>
      <c r="AU540" s="81">
        <v>0</v>
      </c>
      <c r="AV540" s="81">
        <v>1</v>
      </c>
      <c r="AW540" s="81"/>
      <c r="AX540" s="82"/>
      <c r="AY540" s="81">
        <v>1558.1</v>
      </c>
      <c r="AZ540" s="81">
        <v>79675.599999999875</v>
      </c>
      <c r="BA540" s="81">
        <v>0</v>
      </c>
      <c r="BB540" s="81">
        <v>0</v>
      </c>
      <c r="BC540" s="81">
        <v>0</v>
      </c>
      <c r="BD540" s="81">
        <v>49</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2258</v>
      </c>
      <c r="B541" s="80">
        <v>443</v>
      </c>
      <c r="C541" s="80">
        <v>1</v>
      </c>
      <c r="D541" s="80">
        <v>27</v>
      </c>
      <c r="E541" s="80">
        <v>1990</v>
      </c>
      <c r="F541" s="80" t="s">
        <v>562</v>
      </c>
      <c r="G541" s="80" t="s">
        <v>2259</v>
      </c>
      <c r="H541" s="80" t="s">
        <v>2260</v>
      </c>
      <c r="I541" s="177"/>
      <c r="J541" s="81">
        <v>27.836027430502845</v>
      </c>
      <c r="K541" s="81">
        <v>1.5836343612547459</v>
      </c>
      <c r="L541" s="81">
        <v>0.92306054814160821</v>
      </c>
      <c r="M541" s="81">
        <v>8.4055404079982541</v>
      </c>
      <c r="N541" s="81">
        <v>18.423590506735962</v>
      </c>
      <c r="O541" s="81">
        <v>13.765716088666721</v>
      </c>
      <c r="P541" s="81">
        <v>19.611954021560525</v>
      </c>
      <c r="Q541" s="81">
        <v>1.273542239479343</v>
      </c>
      <c r="R541" s="81">
        <v>0</v>
      </c>
      <c r="S541" s="81">
        <v>1.4852133987676752</v>
      </c>
      <c r="T541" s="82"/>
      <c r="U541" s="81">
        <v>3497030</v>
      </c>
      <c r="V541" s="81">
        <v>562</v>
      </c>
      <c r="W541" s="81">
        <v>8</v>
      </c>
      <c r="X541" s="81">
        <v>3151</v>
      </c>
      <c r="Y541" s="81">
        <v>5542</v>
      </c>
      <c r="Z541" s="81">
        <v>5662</v>
      </c>
      <c r="AA541" s="81">
        <v>4762</v>
      </c>
      <c r="AB541" s="81">
        <v>20678</v>
      </c>
      <c r="AC541" s="81">
        <v>0</v>
      </c>
      <c r="AD541" s="81">
        <v>1.4852133987676752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2261</v>
      </c>
      <c r="B542" s="80">
        <v>444</v>
      </c>
      <c r="C542" s="80">
        <v>2</v>
      </c>
      <c r="D542" s="80">
        <v>27</v>
      </c>
      <c r="E542" s="80">
        <v>2005</v>
      </c>
      <c r="F542" s="80" t="s">
        <v>565</v>
      </c>
      <c r="G542" s="80" t="s">
        <v>2259</v>
      </c>
      <c r="H542" s="80" t="s">
        <v>2260</v>
      </c>
      <c r="I542" s="177"/>
      <c r="J542" s="81">
        <v>16.849910720300535</v>
      </c>
      <c r="K542" s="81">
        <v>1.2439681022272995</v>
      </c>
      <c r="L542" s="81">
        <v>2.6752393451676331</v>
      </c>
      <c r="M542" s="81">
        <v>13.798672369663009</v>
      </c>
      <c r="N542" s="81">
        <v>27.438100875708283</v>
      </c>
      <c r="O542" s="81">
        <v>21.564563065003867</v>
      </c>
      <c r="P542" s="81">
        <v>16.876194732962848</v>
      </c>
      <c r="Q542" s="81">
        <v>1.1835983901317306</v>
      </c>
      <c r="R542" s="81">
        <v>0</v>
      </c>
      <c r="S542" s="81">
        <v>1.6825617097016952</v>
      </c>
      <c r="T542" s="82"/>
      <c r="U542" s="81">
        <v>2328485</v>
      </c>
      <c r="V542" s="81">
        <v>538</v>
      </c>
      <c r="W542" s="81">
        <v>19</v>
      </c>
      <c r="X542" s="81">
        <v>2760</v>
      </c>
      <c r="Y542" s="81">
        <v>6246</v>
      </c>
      <c r="Z542" s="81">
        <v>10264</v>
      </c>
      <c r="AA542" s="81">
        <v>3356</v>
      </c>
      <c r="AB542" s="81">
        <v>20090</v>
      </c>
      <c r="AC542" s="81">
        <v>0</v>
      </c>
      <c r="AD542" s="81">
        <v>1.6825617097016952</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2262</v>
      </c>
      <c r="B543" s="80">
        <v>445</v>
      </c>
      <c r="C543" s="80">
        <v>3</v>
      </c>
      <c r="D543" s="80">
        <v>27</v>
      </c>
      <c r="E543" s="80">
        <v>2006</v>
      </c>
      <c r="F543" s="80" t="s">
        <v>566</v>
      </c>
      <c r="G543" s="80" t="s">
        <v>2259</v>
      </c>
      <c r="H543" s="80" t="s">
        <v>2260</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2263</v>
      </c>
      <c r="B544" s="80">
        <v>446</v>
      </c>
      <c r="C544" s="80">
        <v>4</v>
      </c>
      <c r="D544" s="80">
        <v>27</v>
      </c>
      <c r="E544" s="80">
        <v>2007</v>
      </c>
      <c r="F544" s="80" t="s">
        <v>567</v>
      </c>
      <c r="G544" s="80" t="s">
        <v>2259</v>
      </c>
      <c r="H544" s="80" t="s">
        <v>2260</v>
      </c>
      <c r="I544" s="177"/>
      <c r="J544" s="81">
        <v>22.286989935371992</v>
      </c>
      <c r="K544" s="81">
        <v>1.4086640606262659</v>
      </c>
      <c r="L544" s="81">
        <v>1.2082747520048376</v>
      </c>
      <c r="M544" s="81">
        <v>19.240993170460886</v>
      </c>
      <c r="N544" s="81">
        <v>37.865685313722707</v>
      </c>
      <c r="O544" s="81">
        <v>21.037153285309188</v>
      </c>
      <c r="P544" s="81">
        <v>16.47868005132138</v>
      </c>
      <c r="Q544" s="81">
        <v>1.2307161640350086</v>
      </c>
      <c r="R544" s="81">
        <v>0</v>
      </c>
      <c r="S544" s="81">
        <v>1.9734690612544132</v>
      </c>
      <c r="T544" s="82"/>
      <c r="U544" s="81">
        <v>2476188</v>
      </c>
      <c r="V544" s="81">
        <v>487</v>
      </c>
      <c r="W544" s="81">
        <v>10</v>
      </c>
      <c r="X544" s="81">
        <v>3349</v>
      </c>
      <c r="Y544" s="81">
        <v>6300</v>
      </c>
      <c r="Z544" s="81">
        <v>10409</v>
      </c>
      <c r="AA544" s="81">
        <v>3227</v>
      </c>
      <c r="AB544" s="81">
        <v>19785</v>
      </c>
      <c r="AC544" s="81">
        <v>0</v>
      </c>
      <c r="AD544" s="81">
        <v>1.9734690612544132</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2264</v>
      </c>
      <c r="B545" s="80">
        <v>447</v>
      </c>
      <c r="C545" s="80">
        <v>5</v>
      </c>
      <c r="D545" s="80">
        <v>27</v>
      </c>
      <c r="E545" s="80">
        <v>2008</v>
      </c>
      <c r="F545" s="80" t="s">
        <v>84</v>
      </c>
      <c r="G545" s="80" t="s">
        <v>2259</v>
      </c>
      <c r="H545" s="80" t="s">
        <v>2260</v>
      </c>
      <c r="I545" s="177"/>
      <c r="J545" s="81">
        <v>16.731304109698264</v>
      </c>
      <c r="K545" s="81">
        <v>0.97375965986124724</v>
      </c>
      <c r="L545" s="81">
        <v>0.97437950747451862</v>
      </c>
      <c r="M545" s="81">
        <v>18.154144359747871</v>
      </c>
      <c r="N545" s="81">
        <v>30.694851883348225</v>
      </c>
      <c r="O545" s="81">
        <v>20.333585345008444</v>
      </c>
      <c r="P545" s="81">
        <v>16.174261975628418</v>
      </c>
      <c r="Q545" s="81">
        <v>1.2063522559604603</v>
      </c>
      <c r="R545" s="81">
        <v>0</v>
      </c>
      <c r="S545" s="81">
        <v>1.9561295397764136</v>
      </c>
      <c r="T545" s="82"/>
      <c r="U545" s="81">
        <v>2329021</v>
      </c>
      <c r="V545" s="81">
        <v>487</v>
      </c>
      <c r="W545" s="81">
        <v>10</v>
      </c>
      <c r="X545" s="81">
        <v>3349</v>
      </c>
      <c r="Y545" s="81">
        <v>6328</v>
      </c>
      <c r="Z545" s="81">
        <v>10414</v>
      </c>
      <c r="AA545" s="81">
        <v>3171</v>
      </c>
      <c r="AB545" s="81">
        <v>19712</v>
      </c>
      <c r="AC545" s="81">
        <v>0</v>
      </c>
      <c r="AD545" s="81">
        <v>1.9561295397764136</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2265</v>
      </c>
      <c r="B546" s="80">
        <v>448</v>
      </c>
      <c r="C546" s="80">
        <v>6</v>
      </c>
      <c r="D546" s="80">
        <v>27</v>
      </c>
      <c r="E546" s="80">
        <v>2009</v>
      </c>
      <c r="F546" s="80" t="s">
        <v>85</v>
      </c>
      <c r="G546" s="80" t="s">
        <v>2259</v>
      </c>
      <c r="H546" s="80" t="s">
        <v>2260</v>
      </c>
      <c r="I546" s="177"/>
      <c r="J546" s="81">
        <v>13.662282917057951</v>
      </c>
      <c r="K546" s="81">
        <v>0.6823339426469327</v>
      </c>
      <c r="L546" s="81">
        <v>2.9977294117406332</v>
      </c>
      <c r="M546" s="81">
        <v>13.589978631693649</v>
      </c>
      <c r="N546" s="81">
        <v>23.398919900662644</v>
      </c>
      <c r="O546" s="81">
        <v>20.766553503207682</v>
      </c>
      <c r="P546" s="81">
        <v>15.392279409218059</v>
      </c>
      <c r="Q546" s="81">
        <v>1.1450352930157561</v>
      </c>
      <c r="R546" s="81">
        <v>0</v>
      </c>
      <c r="S546" s="81">
        <v>1.6471398154917229</v>
      </c>
      <c r="T546" s="82"/>
      <c r="U546" s="81">
        <v>1924449</v>
      </c>
      <c r="V546" s="81">
        <v>407</v>
      </c>
      <c r="W546" s="81">
        <v>46</v>
      </c>
      <c r="X546" s="81">
        <v>3408</v>
      </c>
      <c r="Y546" s="81">
        <v>6393</v>
      </c>
      <c r="Z546" s="81">
        <v>10498</v>
      </c>
      <c r="AA546" s="81">
        <v>3098</v>
      </c>
      <c r="AB546" s="81">
        <v>19641</v>
      </c>
      <c r="AC546" s="81">
        <v>0</v>
      </c>
      <c r="AD546" s="81">
        <v>1.6471398154917229</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16.134999999999998</v>
      </c>
      <c r="BJ546" s="81">
        <v>0</v>
      </c>
      <c r="BK546" s="81">
        <v>0</v>
      </c>
      <c r="BL546" s="81">
        <v>0</v>
      </c>
      <c r="BM546" s="82"/>
      <c r="BN546" s="81">
        <v>0</v>
      </c>
      <c r="BO546" s="81">
        <v>0</v>
      </c>
      <c r="BP546" s="81">
        <v>4</v>
      </c>
      <c r="BQ546" s="81">
        <v>0</v>
      </c>
      <c r="BR546" s="81">
        <v>0</v>
      </c>
      <c r="BS546" s="81">
        <v>0</v>
      </c>
      <c r="BT546"/>
      <c r="BU546" s="80"/>
      <c r="BV546" s="80"/>
      <c r="BW546" s="80"/>
      <c r="BX546" s="80"/>
      <c r="BY546" s="80"/>
      <c r="BZ546" s="80"/>
      <c r="CA546" s="80"/>
      <c r="CB546" s="80"/>
      <c r="CC546" s="80"/>
    </row>
    <row r="547" spans="1:81">
      <c r="A547" s="80" t="s">
        <v>2266</v>
      </c>
      <c r="B547" s="80">
        <v>449</v>
      </c>
      <c r="C547" s="80">
        <v>7</v>
      </c>
      <c r="D547" s="80">
        <v>27</v>
      </c>
      <c r="E547" s="80">
        <v>2010</v>
      </c>
      <c r="F547" s="80" t="s">
        <v>86</v>
      </c>
      <c r="G547" s="80" t="s">
        <v>2259</v>
      </c>
      <c r="H547" s="80" t="s">
        <v>2260</v>
      </c>
      <c r="I547" s="177"/>
      <c r="J547" s="81">
        <v>16.477347286541079</v>
      </c>
      <c r="K547" s="81">
        <v>0.77495640387938902</v>
      </c>
      <c r="L547" s="81">
        <v>2.6944453385004401</v>
      </c>
      <c r="M547" s="81">
        <v>14.92397111004451</v>
      </c>
      <c r="N547" s="81">
        <v>29.056479567604679</v>
      </c>
      <c r="O547" s="81">
        <v>20.8989051600641</v>
      </c>
      <c r="P547" s="81">
        <v>15.312625678748393</v>
      </c>
      <c r="Q547" s="81">
        <v>1.186404834819808</v>
      </c>
      <c r="R547" s="81">
        <v>0</v>
      </c>
      <c r="S547" s="81">
        <v>1.8488834513585359</v>
      </c>
      <c r="T547" s="82"/>
      <c r="U547" s="81">
        <v>2417142</v>
      </c>
      <c r="V547" s="81">
        <v>407</v>
      </c>
      <c r="W547" s="81">
        <v>46</v>
      </c>
      <c r="X547" s="81">
        <v>3408</v>
      </c>
      <c r="Y547" s="81">
        <v>6407</v>
      </c>
      <c r="Z547" s="81">
        <v>10614</v>
      </c>
      <c r="AA547" s="81">
        <v>3005</v>
      </c>
      <c r="AB547" s="81">
        <v>19500</v>
      </c>
      <c r="AC547" s="81">
        <v>0</v>
      </c>
      <c r="AD547" s="81">
        <v>1.8488834513585359</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15.313000000000001</v>
      </c>
      <c r="BJ547" s="81">
        <v>0</v>
      </c>
      <c r="BK547" s="81">
        <v>0</v>
      </c>
      <c r="BL547" s="81">
        <v>0</v>
      </c>
      <c r="BM547" s="82"/>
      <c r="BN547" s="81">
        <v>0</v>
      </c>
      <c r="BO547" s="81">
        <v>0</v>
      </c>
      <c r="BP547" s="81">
        <v>4</v>
      </c>
      <c r="BQ547" s="81">
        <v>0</v>
      </c>
      <c r="BR547" s="81">
        <v>0</v>
      </c>
      <c r="BS547" s="81">
        <v>0</v>
      </c>
      <c r="BT547"/>
      <c r="BU547" s="80">
        <v>15.313000000000001</v>
      </c>
      <c r="BV547" s="80">
        <v>0</v>
      </c>
      <c r="BW547" s="80">
        <v>0</v>
      </c>
      <c r="BX547" s="80">
        <v>0</v>
      </c>
      <c r="BY547" s="80">
        <v>0</v>
      </c>
      <c r="BZ547" s="80">
        <v>0</v>
      </c>
      <c r="CA547" s="80">
        <v>0</v>
      </c>
      <c r="CB547" s="80">
        <v>0</v>
      </c>
      <c r="CC547" s="80">
        <v>0</v>
      </c>
    </row>
    <row r="548" spans="1:81">
      <c r="A548" s="80" t="s">
        <v>2267</v>
      </c>
      <c r="B548" s="80">
        <v>450</v>
      </c>
      <c r="C548" s="80">
        <v>8</v>
      </c>
      <c r="D548" s="80">
        <v>27</v>
      </c>
      <c r="E548" s="80">
        <v>2011</v>
      </c>
      <c r="F548" s="80" t="s">
        <v>87</v>
      </c>
      <c r="G548" s="80" t="s">
        <v>2259</v>
      </c>
      <c r="H548" s="80" t="s">
        <v>2260</v>
      </c>
      <c r="I548" s="177"/>
      <c r="J548" s="81">
        <v>20.126226999831999</v>
      </c>
      <c r="K548" s="81">
        <v>1.1336726518095754</v>
      </c>
      <c r="L548" s="81">
        <v>3.2135041923693537</v>
      </c>
      <c r="M548" s="81">
        <v>20.232132250111764</v>
      </c>
      <c r="N548" s="81">
        <v>40.368901678400725</v>
      </c>
      <c r="O548" s="81">
        <v>20.57593943556893</v>
      </c>
      <c r="P548" s="81">
        <v>14.667227981025743</v>
      </c>
      <c r="Q548" s="81">
        <v>1.3555643474344325</v>
      </c>
      <c r="R548" s="81">
        <v>0</v>
      </c>
      <c r="S548" s="81">
        <v>0.66932765416289097</v>
      </c>
      <c r="T548" s="82"/>
      <c r="U548" s="81">
        <v>2541539</v>
      </c>
      <c r="V548" s="81">
        <v>407</v>
      </c>
      <c r="W548" s="81">
        <v>46</v>
      </c>
      <c r="X548" s="81">
        <v>3408</v>
      </c>
      <c r="Y548" s="81">
        <v>6425</v>
      </c>
      <c r="Z548" s="81">
        <v>10677</v>
      </c>
      <c r="AA548" s="81">
        <v>2964</v>
      </c>
      <c r="AB548" s="81">
        <v>19316</v>
      </c>
      <c r="AC548" s="81">
        <v>0</v>
      </c>
      <c r="AD548" s="81">
        <v>0.66932765416289097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14.948</v>
      </c>
      <c r="BJ548" s="81">
        <v>0</v>
      </c>
      <c r="BK548" s="81">
        <v>0</v>
      </c>
      <c r="BL548" s="81">
        <v>0</v>
      </c>
      <c r="BM548" s="82"/>
      <c r="BN548" s="81">
        <v>0</v>
      </c>
      <c r="BO548" s="81">
        <v>0</v>
      </c>
      <c r="BP548" s="81">
        <v>4</v>
      </c>
      <c r="BQ548" s="81">
        <v>0</v>
      </c>
      <c r="BR548" s="81">
        <v>0</v>
      </c>
      <c r="BS548" s="81">
        <v>0</v>
      </c>
      <c r="BT548"/>
      <c r="BU548" s="80">
        <v>14.948</v>
      </c>
      <c r="BV548" s="80">
        <v>0</v>
      </c>
      <c r="BW548" s="80">
        <v>0</v>
      </c>
      <c r="BX548" s="80">
        <v>0</v>
      </c>
      <c r="BY548" s="80">
        <v>0</v>
      </c>
      <c r="BZ548" s="80">
        <v>0</v>
      </c>
      <c r="CA548" s="80">
        <v>0</v>
      </c>
      <c r="CB548" s="80">
        <v>0</v>
      </c>
      <c r="CC548" s="80">
        <v>0</v>
      </c>
    </row>
    <row r="549" spans="1:81">
      <c r="A549" s="80" t="s">
        <v>2268</v>
      </c>
      <c r="B549" s="80">
        <v>451</v>
      </c>
      <c r="C549" s="80">
        <v>9</v>
      </c>
      <c r="D549" s="80">
        <v>27</v>
      </c>
      <c r="E549" s="80">
        <v>2012</v>
      </c>
      <c r="F549" s="80" t="s">
        <v>88</v>
      </c>
      <c r="G549" s="80" t="s">
        <v>2259</v>
      </c>
      <c r="H549" s="80" t="s">
        <v>2260</v>
      </c>
      <c r="I549" s="177"/>
      <c r="J549" s="81">
        <v>22.458832868600137</v>
      </c>
      <c r="K549" s="81">
        <v>1.0266293865484752</v>
      </c>
      <c r="L549" s="81">
        <v>3.0911526166111245</v>
      </c>
      <c r="M549" s="81">
        <v>20.280326391943941</v>
      </c>
      <c r="N549" s="81">
        <v>43.074537025201401</v>
      </c>
      <c r="O549" s="81">
        <v>20.538300976400517</v>
      </c>
      <c r="P549" s="81">
        <v>14.735749168613443</v>
      </c>
      <c r="Q549" s="81">
        <v>1.4734744864845857</v>
      </c>
      <c r="R549" s="81">
        <v>0</v>
      </c>
      <c r="S549" s="81">
        <v>1.8369540914742821</v>
      </c>
      <c r="T549" s="82"/>
      <c r="U549" s="81">
        <v>2882837</v>
      </c>
      <c r="V549" s="81">
        <v>407</v>
      </c>
      <c r="W549" s="81">
        <v>46</v>
      </c>
      <c r="X549" s="81">
        <v>3408</v>
      </c>
      <c r="Y549" s="81">
        <v>6587</v>
      </c>
      <c r="Z549" s="81">
        <v>10742</v>
      </c>
      <c r="AA549" s="81">
        <v>2961</v>
      </c>
      <c r="AB549" s="81">
        <v>19325</v>
      </c>
      <c r="AC549" s="81">
        <v>0</v>
      </c>
      <c r="AD549" s="81">
        <v>1.8369540914742821</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15.438000000000001</v>
      </c>
      <c r="BJ549" s="81">
        <v>0</v>
      </c>
      <c r="BK549" s="81">
        <v>0</v>
      </c>
      <c r="BL549" s="81">
        <v>0</v>
      </c>
      <c r="BM549" s="82"/>
      <c r="BN549" s="81">
        <v>0</v>
      </c>
      <c r="BO549" s="81">
        <v>0</v>
      </c>
      <c r="BP549" s="81">
        <v>3</v>
      </c>
      <c r="BQ549" s="81">
        <v>0</v>
      </c>
      <c r="BR549" s="81">
        <v>0</v>
      </c>
      <c r="BS549" s="81">
        <v>0</v>
      </c>
      <c r="BT549"/>
      <c r="BU549" s="80">
        <v>15.438000000000001</v>
      </c>
      <c r="BV549" s="80">
        <v>0</v>
      </c>
      <c r="BW549" s="80">
        <v>0</v>
      </c>
      <c r="BX549" s="80">
        <v>0</v>
      </c>
      <c r="BY549" s="80">
        <v>0</v>
      </c>
      <c r="BZ549" s="80">
        <v>0</v>
      </c>
      <c r="CA549" s="80">
        <v>0</v>
      </c>
      <c r="CB549" s="80">
        <v>0</v>
      </c>
      <c r="CC549" s="80">
        <v>0</v>
      </c>
    </row>
    <row r="550" spans="1:81">
      <c r="A550" s="80" t="s">
        <v>2269</v>
      </c>
      <c r="B550" s="80">
        <v>452</v>
      </c>
      <c r="C550" s="80">
        <v>10</v>
      </c>
      <c r="D550" s="80">
        <v>27</v>
      </c>
      <c r="E550" s="80">
        <v>2013</v>
      </c>
      <c r="F550" s="80" t="s">
        <v>89</v>
      </c>
      <c r="G550" s="80" t="s">
        <v>2259</v>
      </c>
      <c r="H550" s="80" t="s">
        <v>2260</v>
      </c>
      <c r="I550" s="177"/>
      <c r="J550" s="81">
        <v>23.691835030131923</v>
      </c>
      <c r="K550" s="81">
        <v>0.79138298431245502</v>
      </c>
      <c r="L550" s="81">
        <v>2.8118403848409361</v>
      </c>
      <c r="M550" s="81">
        <v>20.571587899427755</v>
      </c>
      <c r="N550" s="81">
        <v>37.122562973978901</v>
      </c>
      <c r="O550" s="81">
        <v>19.854501999089152</v>
      </c>
      <c r="P550" s="81">
        <v>14.551494429414509</v>
      </c>
      <c r="Q550" s="81">
        <v>1.4874053141496404</v>
      </c>
      <c r="R550" s="81">
        <v>0</v>
      </c>
      <c r="S550" s="81">
        <v>1.6362123709412821</v>
      </c>
      <c r="T550" s="82"/>
      <c r="U550" s="81">
        <v>2994439</v>
      </c>
      <c r="V550" s="81">
        <v>407</v>
      </c>
      <c r="W550" s="81">
        <v>46</v>
      </c>
      <c r="X550" s="81">
        <v>3408</v>
      </c>
      <c r="Y550" s="81">
        <v>6591</v>
      </c>
      <c r="Z550" s="81">
        <v>10848</v>
      </c>
      <c r="AA550" s="81">
        <v>2913</v>
      </c>
      <c r="AB550" s="81">
        <v>19228</v>
      </c>
      <c r="AC550" s="81">
        <v>0</v>
      </c>
      <c r="AD550" s="81">
        <v>1.6362123709412821</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19.05</v>
      </c>
      <c r="BJ550" s="81">
        <v>0</v>
      </c>
      <c r="BK550" s="81">
        <v>0</v>
      </c>
      <c r="BL550" s="81">
        <v>0</v>
      </c>
      <c r="BM550" s="82"/>
      <c r="BN550" s="81">
        <v>0</v>
      </c>
      <c r="BO550" s="81">
        <v>0</v>
      </c>
      <c r="BP550" s="81">
        <v>3</v>
      </c>
      <c r="BQ550" s="81">
        <v>0</v>
      </c>
      <c r="BR550" s="81">
        <v>0</v>
      </c>
      <c r="BS550" s="81">
        <v>0</v>
      </c>
      <c r="BT550"/>
      <c r="BU550" s="80">
        <v>19.05</v>
      </c>
      <c r="BV550" s="80">
        <v>0</v>
      </c>
      <c r="BW550" s="80">
        <v>0</v>
      </c>
      <c r="BX550" s="80">
        <v>0</v>
      </c>
      <c r="BY550" s="80">
        <v>0</v>
      </c>
      <c r="BZ550" s="80">
        <v>0</v>
      </c>
      <c r="CA550" s="80">
        <v>0</v>
      </c>
      <c r="CB550" s="80">
        <v>0</v>
      </c>
      <c r="CC550" s="80">
        <v>0</v>
      </c>
    </row>
    <row r="551" spans="1:81">
      <c r="A551" s="80" t="s">
        <v>2270</v>
      </c>
      <c r="B551" s="80">
        <v>453</v>
      </c>
      <c r="C551" s="80">
        <v>11</v>
      </c>
      <c r="D551" s="80">
        <v>27</v>
      </c>
      <c r="E551" s="80">
        <v>2014</v>
      </c>
      <c r="F551" s="80" t="s">
        <v>90</v>
      </c>
      <c r="G551" s="80" t="s">
        <v>2259</v>
      </c>
      <c r="H551" s="80" t="s">
        <v>2260</v>
      </c>
      <c r="I551" s="177"/>
      <c r="J551" s="81">
        <v>22.570395894780496</v>
      </c>
      <c r="K551" s="81">
        <v>0.85189884464394783</v>
      </c>
      <c r="L551" s="81">
        <v>0.84555804868623052</v>
      </c>
      <c r="M551" s="81">
        <v>19.151636019996218</v>
      </c>
      <c r="N551" s="81">
        <v>36.083354511222829</v>
      </c>
      <c r="O551" s="81">
        <v>18.913956134582648</v>
      </c>
      <c r="P551" s="81">
        <v>14.386153426879517</v>
      </c>
      <c r="Q551" s="81">
        <v>1.4075784276981449</v>
      </c>
      <c r="R551" s="81">
        <v>0</v>
      </c>
      <c r="S551" s="81">
        <v>1.5935706646142909</v>
      </c>
      <c r="T551" s="82"/>
      <c r="U551" s="81">
        <v>3239367</v>
      </c>
      <c r="V551" s="81">
        <v>355</v>
      </c>
      <c r="W551" s="81">
        <v>15</v>
      </c>
      <c r="X551" s="81">
        <v>3251</v>
      </c>
      <c r="Y551" s="81">
        <v>6604</v>
      </c>
      <c r="Z551" s="81">
        <v>10884</v>
      </c>
      <c r="AA551" s="81">
        <v>2865</v>
      </c>
      <c r="AB551" s="81">
        <v>18965</v>
      </c>
      <c r="AC551" s="81">
        <v>0</v>
      </c>
      <c r="AD551" s="81">
        <v>1.5935706646142909</v>
      </c>
      <c r="AE551" s="82"/>
      <c r="AF551" s="81">
        <v>25115103.202747975</v>
      </c>
      <c r="AG551" s="81">
        <v>666968.2650929481</v>
      </c>
      <c r="AH551" s="81">
        <v>78967.629044922694</v>
      </c>
      <c r="AI551" s="81">
        <v>19989273.849911682</v>
      </c>
      <c r="AJ551" s="81">
        <v>46180532.479454115</v>
      </c>
      <c r="AK551" s="81">
        <v>0</v>
      </c>
      <c r="AL551" s="81">
        <v>0</v>
      </c>
      <c r="AM551" s="81">
        <v>2603611.101928141</v>
      </c>
      <c r="AN551" s="81">
        <v>0</v>
      </c>
      <c r="AO551" s="81">
        <v>0</v>
      </c>
      <c r="AP551" s="82"/>
      <c r="AQ551" s="81">
        <v>59</v>
      </c>
      <c r="AR551" s="81">
        <v>35</v>
      </c>
      <c r="AS551" s="81">
        <v>0</v>
      </c>
      <c r="AT551" s="81">
        <v>0</v>
      </c>
      <c r="AU551" s="81">
        <v>0</v>
      </c>
      <c r="AV551" s="81">
        <v>0</v>
      </c>
      <c r="AW551" s="81" t="s">
        <v>564</v>
      </c>
      <c r="AX551" s="82"/>
      <c r="AY551" s="81">
        <v>285.86</v>
      </c>
      <c r="AZ551" s="81">
        <v>1268.7</v>
      </c>
      <c r="BA551" s="81">
        <v>0</v>
      </c>
      <c r="BB551" s="81">
        <v>0</v>
      </c>
      <c r="BC551" s="81">
        <v>0</v>
      </c>
      <c r="BD551" s="81">
        <v>0</v>
      </c>
      <c r="BE551" s="81" t="s">
        <v>564</v>
      </c>
      <c r="BF551" s="82"/>
      <c r="BG551" s="81">
        <v>0</v>
      </c>
      <c r="BH551" s="81">
        <v>0</v>
      </c>
      <c r="BI551" s="81">
        <v>18.896000000000001</v>
      </c>
      <c r="BJ551" s="81">
        <v>0</v>
      </c>
      <c r="BK551" s="81">
        <v>0</v>
      </c>
      <c r="BL551" s="81">
        <v>0</v>
      </c>
      <c r="BM551" s="82"/>
      <c r="BN551" s="81">
        <v>0</v>
      </c>
      <c r="BO551" s="81">
        <v>0</v>
      </c>
      <c r="BP551" s="81">
        <v>3</v>
      </c>
      <c r="BQ551" s="81">
        <v>0</v>
      </c>
      <c r="BR551" s="81">
        <v>0</v>
      </c>
      <c r="BS551" s="81">
        <v>0</v>
      </c>
      <c r="BT551"/>
      <c r="BU551" s="80">
        <v>18.896000000000001</v>
      </c>
      <c r="BV551" s="80">
        <v>0</v>
      </c>
      <c r="BW551" s="80">
        <v>0</v>
      </c>
      <c r="BX551" s="80">
        <v>0</v>
      </c>
      <c r="BY551" s="80">
        <v>0</v>
      </c>
      <c r="BZ551" s="80">
        <v>0</v>
      </c>
      <c r="CA551" s="80">
        <v>0</v>
      </c>
      <c r="CB551" s="80">
        <v>0</v>
      </c>
      <c r="CC551" s="80">
        <v>0</v>
      </c>
    </row>
    <row r="552" spans="1:81">
      <c r="A552" s="80" t="s">
        <v>2271</v>
      </c>
      <c r="B552" s="80">
        <v>454</v>
      </c>
      <c r="C552" s="80">
        <v>12</v>
      </c>
      <c r="D552" s="80">
        <v>27</v>
      </c>
      <c r="E552" s="80">
        <v>2015</v>
      </c>
      <c r="F552" s="80" t="s">
        <v>91</v>
      </c>
      <c r="G552" s="80" t="s">
        <v>2259</v>
      </c>
      <c r="H552" s="80" t="s">
        <v>2260</v>
      </c>
      <c r="I552" s="177"/>
      <c r="J552" s="81">
        <v>22.475913002656142</v>
      </c>
      <c r="K552" s="81">
        <v>0.84972589789350861</v>
      </c>
      <c r="L552" s="81">
        <v>0.91587319329084171</v>
      </c>
      <c r="M552" s="81">
        <v>18.658087615615536</v>
      </c>
      <c r="N552" s="81">
        <v>35.275927195571668</v>
      </c>
      <c r="O552" s="81">
        <v>18.779935903112992</v>
      </c>
      <c r="P552" s="81">
        <v>14.045701982281168</v>
      </c>
      <c r="Q552" s="81">
        <v>1.3599303447559814</v>
      </c>
      <c r="R552" s="81">
        <v>0</v>
      </c>
      <c r="S552" s="81">
        <v>1.5385695163957054</v>
      </c>
      <c r="T552" s="82"/>
      <c r="U552" s="81">
        <v>2985858</v>
      </c>
      <c r="V552" s="81">
        <v>355</v>
      </c>
      <c r="W552" s="81">
        <v>15</v>
      </c>
      <c r="X552" s="81">
        <v>3251</v>
      </c>
      <c r="Y552" s="81">
        <v>6617</v>
      </c>
      <c r="Z552" s="81">
        <v>10911</v>
      </c>
      <c r="AA552" s="81">
        <v>2795</v>
      </c>
      <c r="AB552" s="81">
        <v>18717</v>
      </c>
      <c r="AC552" s="81">
        <v>0</v>
      </c>
      <c r="AD552" s="81">
        <v>1.5385695163957054</v>
      </c>
      <c r="AE552" s="82"/>
      <c r="AF552" s="81">
        <v>24992608.083088771</v>
      </c>
      <c r="AG552" s="81">
        <v>613243.45597799588</v>
      </c>
      <c r="AH552" s="81">
        <v>76647.170897653705</v>
      </c>
      <c r="AI552" s="81">
        <v>21271801.497680753</v>
      </c>
      <c r="AJ552" s="81">
        <v>47003498.704743378</v>
      </c>
      <c r="AK552" s="81">
        <v>0</v>
      </c>
      <c r="AL552" s="81">
        <v>0</v>
      </c>
      <c r="AM552" s="81">
        <v>2565086.3351380005</v>
      </c>
      <c r="AN552" s="81">
        <v>0</v>
      </c>
      <c r="AO552" s="81">
        <v>0</v>
      </c>
      <c r="AP552" s="82"/>
      <c r="AQ552" s="81">
        <v>91</v>
      </c>
      <c r="AR552" s="81">
        <v>49</v>
      </c>
      <c r="AS552" s="81">
        <v>0</v>
      </c>
      <c r="AT552" s="81">
        <v>0</v>
      </c>
      <c r="AU552" s="81">
        <v>0</v>
      </c>
      <c r="AV552" s="81">
        <v>0</v>
      </c>
      <c r="AW552" s="81" t="s">
        <v>564</v>
      </c>
      <c r="AX552" s="82"/>
      <c r="AY552" s="81">
        <v>436.46</v>
      </c>
      <c r="AZ552" s="81">
        <v>1731.9</v>
      </c>
      <c r="BA552" s="81">
        <v>0</v>
      </c>
      <c r="BB552" s="81">
        <v>0</v>
      </c>
      <c r="BC552" s="81">
        <v>0</v>
      </c>
      <c r="BD552" s="81">
        <v>0</v>
      </c>
      <c r="BE552" s="81" t="s">
        <v>564</v>
      </c>
      <c r="BF552" s="82"/>
      <c r="BG552" s="81">
        <v>0</v>
      </c>
      <c r="BH552" s="81">
        <v>0</v>
      </c>
      <c r="BI552" s="81">
        <v>18.893999999999998</v>
      </c>
      <c r="BJ552" s="81">
        <v>0</v>
      </c>
      <c r="BK552" s="81">
        <v>0</v>
      </c>
      <c r="BL552" s="81">
        <v>0</v>
      </c>
      <c r="BM552" s="82"/>
      <c r="BN552" s="81">
        <v>0</v>
      </c>
      <c r="BO552" s="81">
        <v>0</v>
      </c>
      <c r="BP552" s="81">
        <v>3</v>
      </c>
      <c r="BQ552" s="81">
        <v>0</v>
      </c>
      <c r="BR552" s="81">
        <v>0</v>
      </c>
      <c r="BS552" s="81">
        <v>0</v>
      </c>
      <c r="BT552"/>
      <c r="BU552" s="80">
        <v>18.893999999999998</v>
      </c>
      <c r="BV552" s="80">
        <v>0</v>
      </c>
      <c r="BW552" s="80">
        <v>0</v>
      </c>
      <c r="BX552" s="80">
        <v>0</v>
      </c>
      <c r="BY552" s="80">
        <v>0</v>
      </c>
      <c r="BZ552" s="80">
        <v>0</v>
      </c>
      <c r="CA552" s="80">
        <v>0</v>
      </c>
      <c r="CB552" s="80">
        <v>0</v>
      </c>
      <c r="CC552" s="80">
        <v>0</v>
      </c>
    </row>
    <row r="553" spans="1:81">
      <c r="A553" s="80" t="s">
        <v>2272</v>
      </c>
      <c r="B553" s="80">
        <v>455</v>
      </c>
      <c r="C553" s="80">
        <v>13</v>
      </c>
      <c r="D553" s="80">
        <v>27</v>
      </c>
      <c r="E553" s="80">
        <v>2016</v>
      </c>
      <c r="F553" s="80" t="s">
        <v>92</v>
      </c>
      <c r="G553" s="80" t="s">
        <v>2259</v>
      </c>
      <c r="H553" s="80" t="s">
        <v>2260</v>
      </c>
      <c r="I553" s="177"/>
      <c r="J553" s="81">
        <v>25.000021427919691</v>
      </c>
      <c r="K553" s="81">
        <v>0.85177166702959217</v>
      </c>
      <c r="L553" s="81">
        <v>0.96379852940859123</v>
      </c>
      <c r="M553" s="81">
        <v>17.551503567038871</v>
      </c>
      <c r="N553" s="81">
        <v>32.966192106329977</v>
      </c>
      <c r="O553" s="81">
        <v>18.619894418944167</v>
      </c>
      <c r="P553" s="81">
        <v>13.614138859238132</v>
      </c>
      <c r="Q553" s="81">
        <v>1.3049267145528798</v>
      </c>
      <c r="R553" s="81">
        <v>0</v>
      </c>
      <c r="S553" s="81">
        <v>1.7524546072159068</v>
      </c>
      <c r="T553" s="82"/>
      <c r="U553" s="81">
        <v>3403120</v>
      </c>
      <c r="V553" s="81">
        <v>355</v>
      </c>
      <c r="W553" s="81">
        <v>15</v>
      </c>
      <c r="X553" s="81">
        <v>3251</v>
      </c>
      <c r="Y553" s="81">
        <v>6598</v>
      </c>
      <c r="Z553" s="81">
        <v>10951</v>
      </c>
      <c r="AA553" s="81">
        <v>2802</v>
      </c>
      <c r="AB553" s="81">
        <v>18475</v>
      </c>
      <c r="AC553" s="81">
        <v>0</v>
      </c>
      <c r="AD553" s="81">
        <v>1.7524546072159071</v>
      </c>
      <c r="AE553" s="82"/>
      <c r="AF553" s="81">
        <v>28556078.1620606</v>
      </c>
      <c r="AG553" s="81">
        <v>581445.99243587418</v>
      </c>
      <c r="AH553" s="81">
        <v>65238.171514477457</v>
      </c>
      <c r="AI553" s="81">
        <v>21673950.483251899</v>
      </c>
      <c r="AJ553" s="81">
        <v>43328451.377151802</v>
      </c>
      <c r="AK553" s="81">
        <v>0</v>
      </c>
      <c r="AL553" s="81">
        <v>0</v>
      </c>
      <c r="AM553" s="81">
        <v>2533888.30467141</v>
      </c>
      <c r="AN553" s="81">
        <v>0</v>
      </c>
      <c r="AO553" s="81">
        <v>0</v>
      </c>
      <c r="AP553" s="82"/>
      <c r="AQ553" s="81">
        <v>102</v>
      </c>
      <c r="AR553" s="81">
        <v>55</v>
      </c>
      <c r="AS553" s="81">
        <v>0</v>
      </c>
      <c r="AT553" s="81">
        <v>0</v>
      </c>
      <c r="AU553" s="81">
        <v>0</v>
      </c>
      <c r="AV553" s="81">
        <v>0</v>
      </c>
      <c r="AW553" s="81" t="s">
        <v>564</v>
      </c>
      <c r="AX553" s="82"/>
      <c r="AY553" s="81">
        <v>498.66</v>
      </c>
      <c r="AZ553" s="81">
        <v>3738.7</v>
      </c>
      <c r="BA553" s="81">
        <v>0</v>
      </c>
      <c r="BB553" s="81">
        <v>0</v>
      </c>
      <c r="BC553" s="81">
        <v>0</v>
      </c>
      <c r="BD553" s="81">
        <v>0</v>
      </c>
      <c r="BE553" s="81" t="s">
        <v>564</v>
      </c>
      <c r="BF553" s="82"/>
      <c r="BG553" s="81">
        <v>0</v>
      </c>
      <c r="BH553" s="81">
        <v>0</v>
      </c>
      <c r="BI553" s="81">
        <v>22.795999999999999</v>
      </c>
      <c r="BJ553" s="81">
        <v>0</v>
      </c>
      <c r="BK553" s="81">
        <v>0</v>
      </c>
      <c r="BL553" s="81">
        <v>0</v>
      </c>
      <c r="BM553" s="82"/>
      <c r="BN553" s="81">
        <v>0</v>
      </c>
      <c r="BO553" s="81">
        <v>0</v>
      </c>
      <c r="BP553" s="81">
        <v>4</v>
      </c>
      <c r="BQ553" s="81">
        <v>0</v>
      </c>
      <c r="BR553" s="81">
        <v>0</v>
      </c>
      <c r="BS553" s="81">
        <v>0</v>
      </c>
      <c r="BT553"/>
      <c r="BU553" s="80">
        <v>22.795999999999999</v>
      </c>
      <c r="BV553" s="80">
        <v>0</v>
      </c>
      <c r="BW553" s="80">
        <v>0</v>
      </c>
      <c r="BX553" s="80">
        <v>0</v>
      </c>
      <c r="BY553" s="80">
        <v>0</v>
      </c>
      <c r="BZ553" s="80">
        <v>0</v>
      </c>
      <c r="CA553" s="80">
        <v>0</v>
      </c>
      <c r="CB553" s="80">
        <v>0</v>
      </c>
      <c r="CC553" s="80">
        <v>0</v>
      </c>
    </row>
    <row r="554" spans="1:81">
      <c r="A554" s="80" t="s">
        <v>2273</v>
      </c>
      <c r="B554" s="80">
        <v>456</v>
      </c>
      <c r="C554" s="80">
        <v>14</v>
      </c>
      <c r="D554" s="80">
        <v>27</v>
      </c>
      <c r="E554" s="80">
        <v>2017</v>
      </c>
      <c r="F554" s="80" t="s">
        <v>71</v>
      </c>
      <c r="G554" s="80" t="s">
        <v>2259</v>
      </c>
      <c r="H554" s="80" t="s">
        <v>2260</v>
      </c>
      <c r="I554" s="177"/>
      <c r="J554" s="81">
        <v>21.746258085794356</v>
      </c>
      <c r="K554" s="81">
        <v>0.81866051301951914</v>
      </c>
      <c r="L554" s="81">
        <v>0.92413826166461743</v>
      </c>
      <c r="M554" s="81">
        <v>15.465352489868465</v>
      </c>
      <c r="N554" s="81">
        <v>34.673578092119065</v>
      </c>
      <c r="O554" s="81">
        <v>18.329442484400733</v>
      </c>
      <c r="P554" s="81">
        <v>13.416855446689468</v>
      </c>
      <c r="Q554" s="81">
        <v>1.2502435605320568</v>
      </c>
      <c r="R554" s="81">
        <v>0</v>
      </c>
      <c r="S554" s="81">
        <v>1.7236402702928846</v>
      </c>
      <c r="T554" s="82"/>
      <c r="U554" s="81">
        <v>3382234</v>
      </c>
      <c r="V554" s="81">
        <v>355</v>
      </c>
      <c r="W554" s="81">
        <v>15</v>
      </c>
      <c r="X554" s="81">
        <v>3251</v>
      </c>
      <c r="Y554" s="81">
        <v>6630</v>
      </c>
      <c r="Z554" s="81">
        <v>10959</v>
      </c>
      <c r="AA554" s="81">
        <v>2779</v>
      </c>
      <c r="AB554" s="81">
        <v>18305</v>
      </c>
      <c r="AC554" s="81">
        <v>0</v>
      </c>
      <c r="AD554" s="81">
        <v>1.723640270292885</v>
      </c>
      <c r="AE554" s="82"/>
      <c r="AF554" s="81">
        <v>25625782.11458439</v>
      </c>
      <c r="AG554" s="81">
        <v>576694.49390552589</v>
      </c>
      <c r="AH554" s="81">
        <v>96028.635875154607</v>
      </c>
      <c r="AI554" s="81">
        <v>20446686.85161097</v>
      </c>
      <c r="AJ554" s="81">
        <v>47571602.420552731</v>
      </c>
      <c r="AK554" s="81">
        <v>0</v>
      </c>
      <c r="AL554" s="81">
        <v>0</v>
      </c>
      <c r="AM554" s="81">
        <v>2514500.77822123</v>
      </c>
      <c r="AN554" s="81">
        <v>0</v>
      </c>
      <c r="AO554" s="81">
        <v>0</v>
      </c>
      <c r="AP554" s="82"/>
      <c r="AQ554" s="81">
        <v>142</v>
      </c>
      <c r="AR554" s="81">
        <v>58</v>
      </c>
      <c r="AS554" s="81">
        <v>0</v>
      </c>
      <c r="AT554" s="81">
        <v>0</v>
      </c>
      <c r="AU554" s="81">
        <v>0</v>
      </c>
      <c r="AV554" s="81">
        <v>1</v>
      </c>
      <c r="AW554" s="81" t="s">
        <v>564</v>
      </c>
      <c r="AX554" s="82"/>
      <c r="AY554" s="81">
        <v>717.16</v>
      </c>
      <c r="AZ554" s="81">
        <v>3865.1</v>
      </c>
      <c r="BA554" s="81">
        <v>0</v>
      </c>
      <c r="BB554" s="81">
        <v>0</v>
      </c>
      <c r="BC554" s="81">
        <v>0</v>
      </c>
      <c r="BD554" s="81">
        <v>30</v>
      </c>
      <c r="BE554" s="81" t="s">
        <v>564</v>
      </c>
      <c r="BF554" s="82"/>
      <c r="BG554" s="81">
        <v>0</v>
      </c>
      <c r="BH554" s="81">
        <v>0</v>
      </c>
      <c r="BI554" s="81">
        <v>23.379000000000001</v>
      </c>
      <c r="BJ554" s="81">
        <v>0</v>
      </c>
      <c r="BK554" s="81">
        <v>0</v>
      </c>
      <c r="BL554" s="81">
        <v>0</v>
      </c>
      <c r="BM554" s="82"/>
      <c r="BN554" s="81">
        <v>0</v>
      </c>
      <c r="BO554" s="81">
        <v>0</v>
      </c>
      <c r="BP554" s="81">
        <v>4</v>
      </c>
      <c r="BQ554" s="81">
        <v>0</v>
      </c>
      <c r="BR554" s="81">
        <v>0</v>
      </c>
      <c r="BS554" s="81">
        <v>0</v>
      </c>
      <c r="BT554"/>
      <c r="BU554" s="80">
        <v>23.379000000000001</v>
      </c>
      <c r="BV554" s="80">
        <v>0</v>
      </c>
      <c r="BW554" s="80">
        <v>0</v>
      </c>
      <c r="BX554" s="80">
        <v>0</v>
      </c>
      <c r="BY554" s="80">
        <v>0</v>
      </c>
      <c r="BZ554" s="80">
        <v>0</v>
      </c>
      <c r="CA554" s="80">
        <v>0</v>
      </c>
      <c r="CB554" s="80">
        <v>0</v>
      </c>
      <c r="CC554" s="80">
        <v>0</v>
      </c>
    </row>
    <row r="555" spans="1:81">
      <c r="A555" s="80" t="s">
        <v>2274</v>
      </c>
      <c r="B555" s="80">
        <v>457</v>
      </c>
      <c r="C555" s="80">
        <v>15</v>
      </c>
      <c r="D555" s="80">
        <v>27</v>
      </c>
      <c r="E555" s="80">
        <v>2018</v>
      </c>
      <c r="F555" s="80" t="s">
        <v>93</v>
      </c>
      <c r="G555" s="80" t="s">
        <v>2259</v>
      </c>
      <c r="H555" s="80" t="s">
        <v>2260</v>
      </c>
      <c r="I555" s="177"/>
      <c r="J555" s="81">
        <v>23.380592288490504</v>
      </c>
      <c r="K555" s="81">
        <v>0.74732108528388819</v>
      </c>
      <c r="L555" s="81">
        <v>0.85204400622438226</v>
      </c>
      <c r="M555" s="81">
        <v>14.737523890327685</v>
      </c>
      <c r="N555" s="81">
        <v>29.622230473927793</v>
      </c>
      <c r="O555" s="81">
        <v>17.753673851821919</v>
      </c>
      <c r="P555" s="81">
        <v>12.862670988170539</v>
      </c>
      <c r="Q555" s="81">
        <v>1.1474236370520041</v>
      </c>
      <c r="R555" s="81">
        <v>0</v>
      </c>
      <c r="S555" s="81">
        <v>1.1000141745720105</v>
      </c>
      <c r="T555" s="82"/>
      <c r="U555" s="81">
        <v>3847048</v>
      </c>
      <c r="V555" s="81">
        <v>355</v>
      </c>
      <c r="W555" s="81">
        <v>15</v>
      </c>
      <c r="X555" s="81">
        <v>3251</v>
      </c>
      <c r="Y555" s="81">
        <v>6648</v>
      </c>
      <c r="Z555" s="81">
        <v>10818</v>
      </c>
      <c r="AA555" s="81">
        <v>2691</v>
      </c>
      <c r="AB555" s="81">
        <v>18104</v>
      </c>
      <c r="AC555" s="81">
        <v>0</v>
      </c>
      <c r="AD555" s="81">
        <v>1.10001417457201</v>
      </c>
      <c r="AE555" s="82"/>
      <c r="AF555" s="81">
        <v>29760877.004393779</v>
      </c>
      <c r="AG555" s="81">
        <v>512705.24827464641</v>
      </c>
      <c r="AH555" s="81">
        <v>92255.32726767163</v>
      </c>
      <c r="AI555" s="81">
        <v>20283450.816500571</v>
      </c>
      <c r="AJ555" s="81">
        <v>42870581.228457071</v>
      </c>
      <c r="AK555" s="81">
        <v>0</v>
      </c>
      <c r="AL555" s="81">
        <v>0</v>
      </c>
      <c r="AM555" s="81">
        <v>2492035.708323692</v>
      </c>
      <c r="AN555" s="81">
        <v>0</v>
      </c>
      <c r="AO555" s="81">
        <v>0</v>
      </c>
      <c r="AP555" s="82"/>
      <c r="AQ555" s="81">
        <v>154</v>
      </c>
      <c r="AR555" s="81">
        <v>72</v>
      </c>
      <c r="AS555" s="81">
        <v>0</v>
      </c>
      <c r="AT555" s="81">
        <v>0</v>
      </c>
      <c r="AU555" s="81">
        <v>0</v>
      </c>
      <c r="AV555" s="81">
        <v>1</v>
      </c>
      <c r="AW555" s="81" t="s">
        <v>564</v>
      </c>
      <c r="AX555" s="82"/>
      <c r="AY555" s="81">
        <v>774.26</v>
      </c>
      <c r="AZ555" s="81">
        <v>19665</v>
      </c>
      <c r="BA555" s="81">
        <v>0</v>
      </c>
      <c r="BB555" s="81">
        <v>0</v>
      </c>
      <c r="BC555" s="81">
        <v>0</v>
      </c>
      <c r="BD555" s="81">
        <v>30</v>
      </c>
      <c r="BE555" s="81" t="s">
        <v>564</v>
      </c>
      <c r="BF555" s="82"/>
      <c r="BG555" s="81">
        <v>0</v>
      </c>
      <c r="BH555" s="81">
        <v>0</v>
      </c>
      <c r="BI555" s="81">
        <v>25.952999999999999</v>
      </c>
      <c r="BJ555" s="81">
        <v>0</v>
      </c>
      <c r="BK555" s="81">
        <v>0</v>
      </c>
      <c r="BL555" s="81">
        <v>0</v>
      </c>
      <c r="BM555" s="82"/>
      <c r="BN555" s="81">
        <v>0</v>
      </c>
      <c r="BO555" s="81">
        <v>0</v>
      </c>
      <c r="BP555" s="81">
        <v>5</v>
      </c>
      <c r="BQ555" s="81">
        <v>0</v>
      </c>
      <c r="BR555" s="81">
        <v>0</v>
      </c>
      <c r="BS555" s="81">
        <v>0</v>
      </c>
      <c r="BT555"/>
      <c r="BU555" s="80">
        <v>25.952999999999999</v>
      </c>
      <c r="BV555" s="80">
        <v>0</v>
      </c>
      <c r="BW555" s="80">
        <v>0</v>
      </c>
      <c r="BX555" s="80">
        <v>0</v>
      </c>
      <c r="BY555" s="80">
        <v>0</v>
      </c>
      <c r="BZ555" s="80">
        <v>0</v>
      </c>
      <c r="CA555" s="80">
        <v>0</v>
      </c>
      <c r="CB555" s="80">
        <v>0</v>
      </c>
      <c r="CC555" s="80">
        <v>0</v>
      </c>
    </row>
    <row r="556" spans="1:81">
      <c r="A556" s="80" t="s">
        <v>2275</v>
      </c>
      <c r="B556" s="80">
        <v>458</v>
      </c>
      <c r="C556" s="80">
        <v>16</v>
      </c>
      <c r="D556" s="80">
        <v>27</v>
      </c>
      <c r="E556" s="80">
        <v>2019</v>
      </c>
      <c r="F556" s="80" t="s">
        <v>73</v>
      </c>
      <c r="G556" s="80" t="s">
        <v>2259</v>
      </c>
      <c r="H556" s="80" t="s">
        <v>2260</v>
      </c>
      <c r="I556" s="177"/>
      <c r="J556" s="81">
        <v>21.480030501877948</v>
      </c>
      <c r="K556" s="81">
        <v>0.6745787769928635</v>
      </c>
      <c r="L556" s="81">
        <v>0.85835631975640392</v>
      </c>
      <c r="M556" s="81">
        <v>13.799102452214184</v>
      </c>
      <c r="N556" s="81">
        <v>25.487023419821366</v>
      </c>
      <c r="O556" s="81">
        <v>17.459750191622639</v>
      </c>
      <c r="P556" s="81">
        <v>12.718870459301568</v>
      </c>
      <c r="Q556" s="81">
        <v>1.1023041143551011</v>
      </c>
      <c r="R556" s="81">
        <v>0</v>
      </c>
      <c r="S556" s="81">
        <v>1.5677276562703928</v>
      </c>
      <c r="T556" s="82"/>
      <c r="U556" s="81">
        <v>3819094</v>
      </c>
      <c r="V556" s="81">
        <v>355</v>
      </c>
      <c r="W556" s="81">
        <v>15</v>
      </c>
      <c r="X556" s="81">
        <v>3251</v>
      </c>
      <c r="Y556" s="81">
        <v>6679</v>
      </c>
      <c r="Z556" s="81">
        <v>10931</v>
      </c>
      <c r="AA556" s="81">
        <v>2641</v>
      </c>
      <c r="AB556" s="81">
        <v>17863</v>
      </c>
      <c r="AC556" s="81">
        <v>0</v>
      </c>
      <c r="AD556" s="81">
        <v>1.567727656270393</v>
      </c>
      <c r="AE556" s="82"/>
      <c r="AF556" s="81">
        <v>28690107.06803045</v>
      </c>
      <c r="AG556" s="81">
        <v>495387.61367357639</v>
      </c>
      <c r="AH556" s="81">
        <v>97637.645265792598</v>
      </c>
      <c r="AI556" s="81">
        <v>20233378.855461419</v>
      </c>
      <c r="AJ556" s="81">
        <v>39907200.024226502</v>
      </c>
      <c r="AK556" s="81">
        <v>0</v>
      </c>
      <c r="AL556" s="81">
        <v>0</v>
      </c>
      <c r="AM556" s="81">
        <v>2432806.1274079964</v>
      </c>
      <c r="AN556" s="81">
        <v>0</v>
      </c>
      <c r="AO556" s="81">
        <v>0</v>
      </c>
      <c r="AP556" s="82"/>
      <c r="AQ556" s="81">
        <v>181</v>
      </c>
      <c r="AR556" s="81">
        <v>77</v>
      </c>
      <c r="AS556" s="81">
        <v>0</v>
      </c>
      <c r="AT556" s="81">
        <v>0</v>
      </c>
      <c r="AU556" s="81">
        <v>0</v>
      </c>
      <c r="AV556" s="81">
        <v>1</v>
      </c>
      <c r="AW556" s="81" t="s">
        <v>564</v>
      </c>
      <c r="AX556" s="82"/>
      <c r="AY556" s="81">
        <v>909.45999999999981</v>
      </c>
      <c r="AZ556" s="81">
        <v>19862.599999999999</v>
      </c>
      <c r="BA556" s="81">
        <v>0</v>
      </c>
      <c r="BB556" s="81">
        <v>0</v>
      </c>
      <c r="BC556" s="81">
        <v>0</v>
      </c>
      <c r="BD556" s="81">
        <v>30</v>
      </c>
      <c r="BE556" s="81" t="s">
        <v>564</v>
      </c>
      <c r="BF556" s="82"/>
      <c r="BG556" s="81">
        <v>3.5579999999999998</v>
      </c>
      <c r="BH556" s="81">
        <v>0</v>
      </c>
      <c r="BI556" s="81">
        <v>22.603000000000002</v>
      </c>
      <c r="BJ556" s="81">
        <v>0</v>
      </c>
      <c r="BK556" s="81">
        <v>0</v>
      </c>
      <c r="BL556" s="81">
        <v>0</v>
      </c>
      <c r="BM556" s="82"/>
      <c r="BN556" s="81">
        <v>1</v>
      </c>
      <c r="BO556" s="81">
        <v>0</v>
      </c>
      <c r="BP556" s="81">
        <v>5</v>
      </c>
      <c r="BQ556" s="81">
        <v>0</v>
      </c>
      <c r="BR556" s="81">
        <v>0</v>
      </c>
      <c r="BS556" s="81">
        <v>0</v>
      </c>
      <c r="BT556"/>
      <c r="BU556" s="80">
        <v>26.161000000000001</v>
      </c>
      <c r="BV556" s="80">
        <v>0</v>
      </c>
      <c r="BW556" s="80">
        <v>0</v>
      </c>
      <c r="BX556" s="80">
        <v>0</v>
      </c>
      <c r="BY556" s="80">
        <v>0</v>
      </c>
      <c r="BZ556" s="80">
        <v>0</v>
      </c>
      <c r="CA556" s="80">
        <v>0</v>
      </c>
      <c r="CB556" s="80">
        <v>0</v>
      </c>
      <c r="CC556" s="80">
        <v>0</v>
      </c>
    </row>
    <row r="557" spans="1:81">
      <c r="A557" s="80" t="s">
        <v>2276</v>
      </c>
      <c r="B557" s="80">
        <v>459</v>
      </c>
      <c r="C557" s="80">
        <v>17</v>
      </c>
      <c r="D557" s="80">
        <v>27</v>
      </c>
      <c r="E557" s="80">
        <v>2020</v>
      </c>
      <c r="F557" s="80" t="s">
        <v>218</v>
      </c>
      <c r="G557" s="80" t="s">
        <v>2259</v>
      </c>
      <c r="H557" s="80" t="s">
        <v>2260</v>
      </c>
      <c r="I557" s="177"/>
      <c r="J557" s="81">
        <v>20.461361997296191</v>
      </c>
      <c r="K557" s="81">
        <v>0.56819729014517406</v>
      </c>
      <c r="L557" s="81">
        <v>6.1235022563572734</v>
      </c>
      <c r="M557" s="81">
        <v>11.375619506065563</v>
      </c>
      <c r="N557" s="81">
        <v>23.891262811600374</v>
      </c>
      <c r="O557" s="81">
        <v>15.358786839715782</v>
      </c>
      <c r="P557" s="81">
        <v>11.839437278804953</v>
      </c>
      <c r="Q557" s="81">
        <v>1.0388721107686774</v>
      </c>
      <c r="R557" s="81">
        <v>0</v>
      </c>
      <c r="S557" s="81">
        <v>1.6502770649154701</v>
      </c>
      <c r="T557" s="82"/>
      <c r="U557" s="81">
        <v>3309557</v>
      </c>
      <c r="V557" s="81">
        <v>273</v>
      </c>
      <c r="W557" s="81">
        <v>105</v>
      </c>
      <c r="X557" s="81">
        <v>2933</v>
      </c>
      <c r="Y557" s="81">
        <v>6678</v>
      </c>
      <c r="Z557" s="81">
        <v>10975</v>
      </c>
      <c r="AA557" s="81">
        <v>2671</v>
      </c>
      <c r="AB557" s="81">
        <v>17619</v>
      </c>
      <c r="AC557" s="81">
        <v>0</v>
      </c>
      <c r="AD557" s="81">
        <v>1.6502770649154701</v>
      </c>
      <c r="AE557" s="82"/>
      <c r="AF557" s="81">
        <v>29798110.068901651</v>
      </c>
      <c r="AG557" s="81">
        <v>402158.74564336863</v>
      </c>
      <c r="AH557" s="81">
        <v>644598.14847333636</v>
      </c>
      <c r="AI557" s="81">
        <v>18041252.711895872</v>
      </c>
      <c r="AJ557" s="81">
        <v>39741618.131663784</v>
      </c>
      <c r="AK557" s="81"/>
      <c r="AL557" s="81"/>
      <c r="AM557" s="81">
        <v>2299475.2511727912</v>
      </c>
      <c r="AN557" s="81"/>
      <c r="AO557" s="81"/>
      <c r="AP557" s="82"/>
      <c r="AQ557" s="81">
        <v>200</v>
      </c>
      <c r="AR557" s="81">
        <v>77</v>
      </c>
      <c r="AS557" s="81">
        <v>0</v>
      </c>
      <c r="AT557" s="81">
        <v>0</v>
      </c>
      <c r="AU557" s="81">
        <v>0</v>
      </c>
      <c r="AV557" s="81">
        <v>1</v>
      </c>
      <c r="AW557" s="81">
        <v>0</v>
      </c>
      <c r="AX557" s="82"/>
      <c r="AY557" s="81">
        <v>1008.96</v>
      </c>
      <c r="AZ557" s="81">
        <v>19862.600000000009</v>
      </c>
      <c r="BA557" s="81">
        <v>0</v>
      </c>
      <c r="BB557" s="81">
        <v>0</v>
      </c>
      <c r="BC557" s="81">
        <v>0</v>
      </c>
      <c r="BD557" s="81">
        <v>30</v>
      </c>
      <c r="BE557" s="81">
        <v>0</v>
      </c>
      <c r="BF557" s="82"/>
      <c r="BG557" s="81">
        <v>2.9529999999999998</v>
      </c>
      <c r="BH557" s="81">
        <v>0</v>
      </c>
      <c r="BI557" s="81">
        <v>13.702</v>
      </c>
      <c r="BJ557" s="81">
        <v>0</v>
      </c>
      <c r="BK557" s="81">
        <v>0</v>
      </c>
      <c r="BL557" s="81">
        <v>0</v>
      </c>
      <c r="BM557" s="82"/>
      <c r="BN557" s="81">
        <v>1</v>
      </c>
      <c r="BO557" s="81">
        <v>0</v>
      </c>
      <c r="BP557" s="81">
        <v>4</v>
      </c>
      <c r="BQ557" s="81">
        <v>0</v>
      </c>
      <c r="BR557" s="81">
        <v>0</v>
      </c>
      <c r="BS557" s="81">
        <v>0</v>
      </c>
      <c r="BT557"/>
      <c r="BU557" s="80">
        <v>16.655000000000001</v>
      </c>
      <c r="BV557" s="80">
        <v>0</v>
      </c>
      <c r="BW557" s="80">
        <v>0</v>
      </c>
      <c r="BX557" s="80">
        <v>0</v>
      </c>
      <c r="BY557" s="80">
        <v>0</v>
      </c>
      <c r="BZ557" s="80">
        <v>0</v>
      </c>
      <c r="CA557" s="80">
        <v>0</v>
      </c>
      <c r="CB557" s="80">
        <v>0</v>
      </c>
      <c r="CC557" s="80">
        <v>0</v>
      </c>
    </row>
    <row r="558" spans="1:81">
      <c r="A558" s="80" t="s">
        <v>2277</v>
      </c>
      <c r="B558" s="80">
        <v>459</v>
      </c>
      <c r="C558" s="80">
        <v>18</v>
      </c>
      <c r="D558" s="80">
        <v>27</v>
      </c>
      <c r="E558" s="80">
        <v>2021</v>
      </c>
      <c r="F558" s="80" t="s">
        <v>75</v>
      </c>
      <c r="G558" s="174" t="s">
        <v>2259</v>
      </c>
      <c r="H558" s="80" t="s">
        <v>2260</v>
      </c>
      <c r="I558" s="177"/>
      <c r="J558" s="81">
        <v>21.322323271083295</v>
      </c>
      <c r="K558" s="81">
        <v>0.60230469317053192</v>
      </c>
      <c r="L558" s="81">
        <v>6.0431572204447521</v>
      </c>
      <c r="M558" s="81">
        <v>11.936309938494487</v>
      </c>
      <c r="N558" s="81">
        <v>23.672095035037586</v>
      </c>
      <c r="O558" s="81">
        <v>14.804555630470919</v>
      </c>
      <c r="P558" s="81">
        <v>12.026842398571508</v>
      </c>
      <c r="Q558" s="81">
        <v>1.0353476503029231</v>
      </c>
      <c r="R558" s="81">
        <v>0</v>
      </c>
      <c r="S558" s="81">
        <v>1.5085531301839841</v>
      </c>
      <c r="T558" s="82"/>
      <c r="U558" s="81">
        <v>2894179</v>
      </c>
      <c r="V558" s="81">
        <v>273</v>
      </c>
      <c r="W558" s="81">
        <v>105</v>
      </c>
      <c r="X558" s="81">
        <v>2933</v>
      </c>
      <c r="Y558" s="81">
        <v>6613</v>
      </c>
      <c r="Z558" s="81">
        <v>10893</v>
      </c>
      <c r="AA558" s="81">
        <v>2646</v>
      </c>
      <c r="AB558" s="81">
        <v>17351</v>
      </c>
      <c r="AC558" s="81">
        <v>0</v>
      </c>
      <c r="AD558" s="81">
        <v>1.5085531301839841</v>
      </c>
      <c r="AE558" s="82"/>
      <c r="AF558" s="81">
        <v>32413266.300900277</v>
      </c>
      <c r="AG558" s="81">
        <v>424449.69944628602</v>
      </c>
      <c r="AH558" s="81">
        <v>600707.2703133605</v>
      </c>
      <c r="AI558" s="81">
        <v>18860567.620145399</v>
      </c>
      <c r="AJ558" s="81">
        <v>38128987.024772868</v>
      </c>
      <c r="AK558" s="81">
        <v>0</v>
      </c>
      <c r="AL558" s="81">
        <v>0</v>
      </c>
      <c r="AM558" s="81">
        <v>2277559.7173531884</v>
      </c>
      <c r="AN558" s="81">
        <v>0</v>
      </c>
      <c r="AO558" s="81">
        <v>0</v>
      </c>
      <c r="AP558" s="82"/>
      <c r="AQ558" s="81">
        <v>219</v>
      </c>
      <c r="AR558" s="81">
        <v>78</v>
      </c>
      <c r="AS558" s="81">
        <v>0</v>
      </c>
      <c r="AT558" s="81">
        <v>0</v>
      </c>
      <c r="AU558" s="81">
        <v>0</v>
      </c>
      <c r="AV558" s="81">
        <v>1</v>
      </c>
      <c r="AW558" s="81"/>
      <c r="AX558" s="82"/>
      <c r="AY558" s="81">
        <v>1120.56</v>
      </c>
      <c r="AZ558" s="81">
        <v>19873.600000000009</v>
      </c>
      <c r="BA558" s="81">
        <v>0</v>
      </c>
      <c r="BB558" s="81">
        <v>0</v>
      </c>
      <c r="BC558" s="81">
        <v>0</v>
      </c>
      <c r="BD558" s="81">
        <v>30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2278</v>
      </c>
      <c r="B559" s="80">
        <v>459</v>
      </c>
      <c r="C559" s="80">
        <v>19</v>
      </c>
      <c r="D559" s="80">
        <v>27</v>
      </c>
      <c r="E559" s="80">
        <v>2022</v>
      </c>
      <c r="F559" s="80" t="s">
        <v>568</v>
      </c>
      <c r="G559" s="174" t="s">
        <v>2259</v>
      </c>
      <c r="H559" s="80" t="s">
        <v>2260</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230</v>
      </c>
      <c r="AR559" s="81">
        <v>78</v>
      </c>
      <c r="AS559" s="81">
        <v>0</v>
      </c>
      <c r="AT559" s="81">
        <v>0</v>
      </c>
      <c r="AU559" s="81">
        <v>0</v>
      </c>
      <c r="AV559" s="81">
        <v>1</v>
      </c>
      <c r="AW559" s="81"/>
      <c r="AX559" s="82"/>
      <c r="AY559" s="81">
        <v>1182.96</v>
      </c>
      <c r="AZ559" s="81">
        <v>19873.600000000006</v>
      </c>
      <c r="BA559" s="81">
        <v>0</v>
      </c>
      <c r="BB559" s="81">
        <v>0</v>
      </c>
      <c r="BC559" s="81">
        <v>0</v>
      </c>
      <c r="BD559" s="81">
        <v>30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2343</v>
      </c>
      <c r="B560" s="80">
        <v>511</v>
      </c>
      <c r="C560" s="80">
        <v>1</v>
      </c>
      <c r="D560" s="80">
        <v>31</v>
      </c>
      <c r="E560" s="80">
        <v>1990</v>
      </c>
      <c r="F560" s="80" t="s">
        <v>562</v>
      </c>
      <c r="G560" s="80" t="s">
        <v>2344</v>
      </c>
      <c r="H560" s="80" t="s">
        <v>2345</v>
      </c>
      <c r="I560" s="177"/>
      <c r="J560" s="81">
        <v>981.09472076805241</v>
      </c>
      <c r="K560" s="81">
        <v>274.95003368059122</v>
      </c>
      <c r="L560" s="81">
        <v>1199.5859851661492</v>
      </c>
      <c r="M560" s="81">
        <v>1074.7034778700099</v>
      </c>
      <c r="N560" s="81">
        <v>1213.4498583109578</v>
      </c>
      <c r="O560" s="81">
        <v>878.97817032851208</v>
      </c>
      <c r="P560" s="81">
        <v>1191.1688050613038</v>
      </c>
      <c r="Q560" s="81">
        <v>96.261452029905897</v>
      </c>
      <c r="R560" s="81">
        <v>481.22432358991568</v>
      </c>
      <c r="S560" s="81">
        <v>112.49651</v>
      </c>
      <c r="T560" s="82"/>
      <c r="U560" s="81">
        <v>134187263</v>
      </c>
      <c r="V560" s="81">
        <v>62499</v>
      </c>
      <c r="W560" s="81">
        <v>11011</v>
      </c>
      <c r="X560" s="81">
        <v>431555</v>
      </c>
      <c r="Y560" s="81">
        <v>503741</v>
      </c>
      <c r="Z560" s="81">
        <v>361534</v>
      </c>
      <c r="AA560" s="81">
        <v>289229</v>
      </c>
      <c r="AB560" s="81">
        <v>1562959</v>
      </c>
      <c r="AC560" s="81">
        <v>83348919</v>
      </c>
      <c r="AD560" s="81">
        <v>112.49651000000001</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2346</v>
      </c>
      <c r="B561" s="80">
        <v>512</v>
      </c>
      <c r="C561" s="80">
        <v>2</v>
      </c>
      <c r="D561" s="80">
        <v>31</v>
      </c>
      <c r="E561" s="80">
        <v>2005</v>
      </c>
      <c r="F561" s="80" t="s">
        <v>565</v>
      </c>
      <c r="G561" s="80" t="s">
        <v>2344</v>
      </c>
      <c r="H561" s="80" t="s">
        <v>2345</v>
      </c>
      <c r="I561" s="177"/>
      <c r="J561" s="81">
        <v>1000.7382206768979</v>
      </c>
      <c r="K561" s="81">
        <v>125.77485109523525</v>
      </c>
      <c r="L561" s="81">
        <v>740.30782710514995</v>
      </c>
      <c r="M561" s="81">
        <v>1798.6674095543417</v>
      </c>
      <c r="N561" s="81">
        <v>1631.4328238473611</v>
      </c>
      <c r="O561" s="81">
        <v>1362.540445499367</v>
      </c>
      <c r="P561" s="81">
        <v>1206.4618628570465</v>
      </c>
      <c r="Q561" s="81">
        <v>88.070501634730277</v>
      </c>
      <c r="R561" s="81">
        <v>378.8937423265221</v>
      </c>
      <c r="S561" s="81">
        <v>127.46839447324999</v>
      </c>
      <c r="T561" s="82"/>
      <c r="U561" s="81">
        <v>149183318</v>
      </c>
      <c r="V561" s="81">
        <v>54935</v>
      </c>
      <c r="W561" s="81">
        <v>6178</v>
      </c>
      <c r="X561" s="81">
        <v>393212</v>
      </c>
      <c r="Y561" s="81">
        <v>599335</v>
      </c>
      <c r="Z561" s="81">
        <v>648523</v>
      </c>
      <c r="AA561" s="81">
        <v>239917</v>
      </c>
      <c r="AB561" s="81">
        <v>1494879</v>
      </c>
      <c r="AC561" s="81">
        <v>66999513</v>
      </c>
      <c r="AD561" s="81">
        <v>127.46839447324999</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2347</v>
      </c>
      <c r="B562" s="80">
        <v>513</v>
      </c>
      <c r="C562" s="80">
        <v>3</v>
      </c>
      <c r="D562" s="80">
        <v>31</v>
      </c>
      <c r="E562" s="80">
        <v>2006</v>
      </c>
      <c r="F562" s="80" t="s">
        <v>566</v>
      </c>
      <c r="G562" s="80" t="s">
        <v>2344</v>
      </c>
      <c r="H562" s="80" t="s">
        <v>2345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2348</v>
      </c>
      <c r="B563" s="80">
        <v>514</v>
      </c>
      <c r="C563" s="80">
        <v>4</v>
      </c>
      <c r="D563" s="80">
        <v>31</v>
      </c>
      <c r="E563" s="80">
        <v>2007</v>
      </c>
      <c r="F563" s="80" t="s">
        <v>567</v>
      </c>
      <c r="G563" s="80" t="s">
        <v>2344</v>
      </c>
      <c r="H563" s="80" t="s">
        <v>2345</v>
      </c>
      <c r="I563" s="177"/>
      <c r="J563" s="81">
        <v>960.84878550136773</v>
      </c>
      <c r="K563" s="81">
        <v>118.20661635457013</v>
      </c>
      <c r="L563" s="81">
        <v>695.03597092219252</v>
      </c>
      <c r="M563" s="81">
        <v>1787.2243775415436</v>
      </c>
      <c r="N563" s="81">
        <v>1685.8779805527142</v>
      </c>
      <c r="O563" s="81">
        <v>1325.4578781187336</v>
      </c>
      <c r="P563" s="81">
        <v>1177.4468822043946</v>
      </c>
      <c r="Q563" s="81">
        <v>91.390674554043102</v>
      </c>
      <c r="R563" s="81">
        <v>366.18614204010333</v>
      </c>
      <c r="S563" s="81">
        <v>136.32890593888251</v>
      </c>
      <c r="T563" s="82"/>
      <c r="U563" s="81">
        <v>192820983</v>
      </c>
      <c r="V563" s="81">
        <v>48304</v>
      </c>
      <c r="W563" s="81">
        <v>6220</v>
      </c>
      <c r="X563" s="81">
        <v>473841</v>
      </c>
      <c r="Y563" s="81">
        <v>606559</v>
      </c>
      <c r="Z563" s="81">
        <v>655825</v>
      </c>
      <c r="AA563" s="81">
        <v>230578</v>
      </c>
      <c r="AB563" s="81">
        <v>1469197</v>
      </c>
      <c r="AC563" s="81">
        <v>66610351</v>
      </c>
      <c r="AD563" s="81">
        <v>136.32890593888251</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2349</v>
      </c>
      <c r="B564" s="80">
        <v>515</v>
      </c>
      <c r="C564" s="80">
        <v>5</v>
      </c>
      <c r="D564" s="80">
        <v>31</v>
      </c>
      <c r="E564" s="80">
        <v>2008</v>
      </c>
      <c r="F564" s="80" t="s">
        <v>84</v>
      </c>
      <c r="G564" s="80" t="s">
        <v>2344</v>
      </c>
      <c r="H564" s="80" t="s">
        <v>2345</v>
      </c>
      <c r="I564" s="177"/>
      <c r="J564" s="81">
        <v>852.92347548586167</v>
      </c>
      <c r="K564" s="81">
        <v>86.893602390975204</v>
      </c>
      <c r="L564" s="81">
        <v>575.93130598303753</v>
      </c>
      <c r="M564" s="81">
        <v>1901.009361617985</v>
      </c>
      <c r="N564" s="81">
        <v>1654.2897457923464</v>
      </c>
      <c r="O564" s="81">
        <v>1285.6531213288099</v>
      </c>
      <c r="P564" s="81">
        <v>1147.8115252720399</v>
      </c>
      <c r="Q564" s="81">
        <v>89.25268646011358</v>
      </c>
      <c r="R564" s="81">
        <v>337.26848330291978</v>
      </c>
      <c r="S564" s="81">
        <v>134.68900987990702</v>
      </c>
      <c r="T564" s="82"/>
      <c r="U564" s="81">
        <v>182341747</v>
      </c>
      <c r="V564" s="81">
        <v>48304</v>
      </c>
      <c r="W564" s="81">
        <v>6220</v>
      </c>
      <c r="X564" s="81">
        <v>473841</v>
      </c>
      <c r="Y564" s="81">
        <v>607465</v>
      </c>
      <c r="Z564" s="81">
        <v>658457</v>
      </c>
      <c r="AA564" s="81">
        <v>225031</v>
      </c>
      <c r="AB564" s="81">
        <v>1458404</v>
      </c>
      <c r="AC564" s="81">
        <v>63705376</v>
      </c>
      <c r="AD564" s="81">
        <v>134.68900987990699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2350</v>
      </c>
      <c r="B565" s="80">
        <v>516</v>
      </c>
      <c r="C565" s="80">
        <v>6</v>
      </c>
      <c r="D565" s="80">
        <v>31</v>
      </c>
      <c r="E565" s="80">
        <v>2009</v>
      </c>
      <c r="F565" s="80" t="s">
        <v>85</v>
      </c>
      <c r="G565" s="80" t="s">
        <v>2344</v>
      </c>
      <c r="H565" s="80" t="s">
        <v>2345</v>
      </c>
      <c r="I565" s="177"/>
      <c r="J565" s="81">
        <v>906.67366103117661</v>
      </c>
      <c r="K565" s="81">
        <v>88.170574229791555</v>
      </c>
      <c r="L565" s="81">
        <v>662.22287745138817</v>
      </c>
      <c r="M565" s="81">
        <v>1909.0522422360045</v>
      </c>
      <c r="N565" s="81">
        <v>1514.6028808589467</v>
      </c>
      <c r="O565" s="81">
        <v>1312.6368744640429</v>
      </c>
      <c r="P565" s="81">
        <v>1097.477471408253</v>
      </c>
      <c r="Q565" s="81">
        <v>84.533989655606035</v>
      </c>
      <c r="R565" s="81">
        <v>329.54307900497946</v>
      </c>
      <c r="S565" s="81">
        <v>133.07516253822749</v>
      </c>
      <c r="T565" s="82"/>
      <c r="U565" s="81">
        <v>167555452</v>
      </c>
      <c r="V565" s="81">
        <v>46620</v>
      </c>
      <c r="W565" s="81">
        <v>7736</v>
      </c>
      <c r="X565" s="81">
        <v>497790</v>
      </c>
      <c r="Y565" s="81">
        <v>611343</v>
      </c>
      <c r="Z565" s="81">
        <v>663570</v>
      </c>
      <c r="AA565" s="81">
        <v>220889</v>
      </c>
      <c r="AB565" s="81">
        <v>1450027</v>
      </c>
      <c r="AC565" s="81">
        <v>60726112</v>
      </c>
      <c r="AD565" s="81">
        <v>133.07516253822749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786.07899999999995</v>
      </c>
      <c r="BJ565" s="81">
        <v>1164.7339999999999</v>
      </c>
      <c r="BK565" s="81">
        <v>220.46100000000001</v>
      </c>
      <c r="BL565" s="81">
        <v>0</v>
      </c>
      <c r="BM565" s="82"/>
      <c r="BN565" s="81">
        <v>0</v>
      </c>
      <c r="BO565" s="81">
        <v>0</v>
      </c>
      <c r="BP565" s="81">
        <v>39</v>
      </c>
      <c r="BQ565" s="81">
        <v>8</v>
      </c>
      <c r="BR565" s="81">
        <v>41</v>
      </c>
      <c r="BS565" s="81">
        <v>0</v>
      </c>
      <c r="BT565"/>
      <c r="BU565" s="80"/>
      <c r="BV565" s="80"/>
      <c r="BW565" s="80"/>
      <c r="BX565" s="80"/>
      <c r="BY565" s="80"/>
      <c r="BZ565" s="80"/>
      <c r="CA565" s="80"/>
      <c r="CB565" s="80"/>
      <c r="CC565" s="80"/>
    </row>
    <row r="566" spans="1:81">
      <c r="A566" s="80" t="s">
        <v>2351</v>
      </c>
      <c r="B566" s="80">
        <v>517</v>
      </c>
      <c r="C566" s="80">
        <v>7</v>
      </c>
      <c r="D566" s="80">
        <v>31</v>
      </c>
      <c r="E566" s="80">
        <v>2010</v>
      </c>
      <c r="F566" s="80" t="s">
        <v>86</v>
      </c>
      <c r="G566" s="80" t="s">
        <v>2344</v>
      </c>
      <c r="H566" s="80" t="s">
        <v>2345</v>
      </c>
      <c r="I566" s="177"/>
      <c r="J566" s="81">
        <v>788.23304472988502</v>
      </c>
      <c r="K566" s="81">
        <v>95.621372888314923</v>
      </c>
      <c r="L566" s="81">
        <v>596.81845777421552</v>
      </c>
      <c r="M566" s="81">
        <v>2047.4318477166896</v>
      </c>
      <c r="N566" s="81">
        <v>1723.3724499881814</v>
      </c>
      <c r="O566" s="81">
        <v>1316.6526840209858</v>
      </c>
      <c r="P566" s="81">
        <v>1104.4148465417152</v>
      </c>
      <c r="Q566" s="81">
        <v>87.663331562288448</v>
      </c>
      <c r="R566" s="81">
        <v>355.55811663876761</v>
      </c>
      <c r="S566" s="81">
        <v>135.37425997643999</v>
      </c>
      <c r="T566" s="82"/>
      <c r="U566" s="81">
        <v>174008143</v>
      </c>
      <c r="V566" s="81">
        <v>46620</v>
      </c>
      <c r="W566" s="81">
        <v>7736</v>
      </c>
      <c r="X566" s="81">
        <v>497790</v>
      </c>
      <c r="Y566" s="81">
        <v>613611</v>
      </c>
      <c r="Z566" s="81">
        <v>668693</v>
      </c>
      <c r="AA566" s="81">
        <v>216734</v>
      </c>
      <c r="AB566" s="81">
        <v>1440853</v>
      </c>
      <c r="AC566" s="81">
        <v>62090604</v>
      </c>
      <c r="AD566" s="81">
        <v>135.37425997643999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795.87599999999998</v>
      </c>
      <c r="BJ566" s="81">
        <v>1191.9659999999999</v>
      </c>
      <c r="BK566" s="81">
        <v>207.453</v>
      </c>
      <c r="BL566" s="81">
        <v>0</v>
      </c>
      <c r="BM566" s="82"/>
      <c r="BN566" s="81">
        <v>0</v>
      </c>
      <c r="BO566" s="81">
        <v>0</v>
      </c>
      <c r="BP566" s="81">
        <v>41</v>
      </c>
      <c r="BQ566" s="81">
        <v>8</v>
      </c>
      <c r="BR566" s="81">
        <v>38</v>
      </c>
      <c r="BS566" s="81">
        <v>0</v>
      </c>
      <c r="BT566"/>
      <c r="BU566" s="80">
        <v>2100.0590000000002</v>
      </c>
      <c r="BV566" s="80">
        <v>46.241999999999997</v>
      </c>
      <c r="BW566" s="80">
        <v>0</v>
      </c>
      <c r="BX566" s="80">
        <v>0</v>
      </c>
      <c r="BY566" s="80">
        <v>39.023000000000003</v>
      </c>
      <c r="BZ566" s="80">
        <v>0</v>
      </c>
      <c r="CA566" s="80">
        <v>9.9710000000000001</v>
      </c>
      <c r="CB566" s="80">
        <v>0</v>
      </c>
      <c r="CC566" s="80">
        <v>0</v>
      </c>
    </row>
    <row r="567" spans="1:81">
      <c r="A567" s="80" t="s">
        <v>2352</v>
      </c>
      <c r="B567" s="80">
        <v>518</v>
      </c>
      <c r="C567" s="80">
        <v>8</v>
      </c>
      <c r="D567" s="80">
        <v>31</v>
      </c>
      <c r="E567" s="80">
        <v>2011</v>
      </c>
      <c r="F567" s="80" t="s">
        <v>87</v>
      </c>
      <c r="G567" s="80" t="s">
        <v>2344</v>
      </c>
      <c r="H567" s="80" t="s">
        <v>2345</v>
      </c>
      <c r="I567" s="177"/>
      <c r="J567" s="81">
        <v>1080.0538236114107</v>
      </c>
      <c r="K567" s="81">
        <v>127.77952634972112</v>
      </c>
      <c r="L567" s="81">
        <v>549.17124065304245</v>
      </c>
      <c r="M567" s="81">
        <v>2372.8328875265074</v>
      </c>
      <c r="N567" s="81">
        <v>2000.862845378756</v>
      </c>
      <c r="O567" s="81">
        <v>1305.9063316359156</v>
      </c>
      <c r="P567" s="81">
        <v>1059.6923762566594</v>
      </c>
      <c r="Q567" s="81">
        <v>100.45920635158308</v>
      </c>
      <c r="R567" s="81">
        <v>356.11095181357314</v>
      </c>
      <c r="S567" s="81">
        <v>122.26113959835999</v>
      </c>
      <c r="T567" s="82"/>
      <c r="U567" s="81">
        <v>165398096</v>
      </c>
      <c r="V567" s="81">
        <v>46620</v>
      </c>
      <c r="W567" s="81">
        <v>7736</v>
      </c>
      <c r="X567" s="81">
        <v>497790</v>
      </c>
      <c r="Y567" s="81">
        <v>616491</v>
      </c>
      <c r="Z567" s="81">
        <v>677644</v>
      </c>
      <c r="AA567" s="81">
        <v>214146</v>
      </c>
      <c r="AB567" s="81">
        <v>1431485</v>
      </c>
      <c r="AC567" s="81">
        <v>62084295</v>
      </c>
      <c r="AD567" s="81">
        <v>122.26113959836</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0</v>
      </c>
      <c r="BI567" s="81">
        <v>806.48</v>
      </c>
      <c r="BJ567" s="81">
        <v>1352.818</v>
      </c>
      <c r="BK567" s="81">
        <v>200.15099999999998</v>
      </c>
      <c r="BL567" s="81">
        <v>0</v>
      </c>
      <c r="BM567" s="82"/>
      <c r="BN567" s="81">
        <v>0</v>
      </c>
      <c r="BO567" s="81">
        <v>0</v>
      </c>
      <c r="BP567" s="81">
        <v>41</v>
      </c>
      <c r="BQ567" s="81">
        <v>9</v>
      </c>
      <c r="BR567" s="81">
        <v>37</v>
      </c>
      <c r="BS567" s="81">
        <v>0</v>
      </c>
      <c r="BT567"/>
      <c r="BU567" s="80">
        <v>2267.8870000000002</v>
      </c>
      <c r="BV567" s="80">
        <v>32.729999999999997</v>
      </c>
      <c r="BW567" s="80">
        <v>0</v>
      </c>
      <c r="BX567" s="80">
        <v>0</v>
      </c>
      <c r="BY567" s="80">
        <v>44.79</v>
      </c>
      <c r="BZ567" s="80">
        <v>0</v>
      </c>
      <c r="CA567" s="80">
        <v>10.891999999999999</v>
      </c>
      <c r="CB567" s="80">
        <v>3.15</v>
      </c>
      <c r="CC567" s="80">
        <v>0</v>
      </c>
    </row>
    <row r="568" spans="1:81">
      <c r="A568" s="80" t="s">
        <v>2353</v>
      </c>
      <c r="B568" s="80">
        <v>519</v>
      </c>
      <c r="C568" s="80">
        <v>9</v>
      </c>
      <c r="D568" s="80">
        <v>31</v>
      </c>
      <c r="E568" s="80">
        <v>2012</v>
      </c>
      <c r="F568" s="80" t="s">
        <v>88</v>
      </c>
      <c r="G568" s="80" t="s">
        <v>2344</v>
      </c>
      <c r="H568" s="80" t="s">
        <v>2345</v>
      </c>
      <c r="I568" s="177"/>
      <c r="J568" s="81">
        <v>1294.3037319751597</v>
      </c>
      <c r="K568" s="81">
        <v>123.49970709042887</v>
      </c>
      <c r="L568" s="81">
        <v>532.45074394178926</v>
      </c>
      <c r="M568" s="81">
        <v>2570.5937180997316</v>
      </c>
      <c r="N568" s="81">
        <v>2337.8182744086757</v>
      </c>
      <c r="O568" s="81">
        <v>1314.7629123741194</v>
      </c>
      <c r="P568" s="81">
        <v>1047.8008472494823</v>
      </c>
      <c r="Q568" s="81">
        <v>108.81469931799256</v>
      </c>
      <c r="R568" s="81">
        <v>354.30081217241315</v>
      </c>
      <c r="S568" s="81">
        <v>138.90513986717102</v>
      </c>
      <c r="T568" s="82"/>
      <c r="U568" s="81">
        <v>177500690</v>
      </c>
      <c r="V568" s="81">
        <v>46620</v>
      </c>
      <c r="W568" s="81">
        <v>7736</v>
      </c>
      <c r="X568" s="81">
        <v>497790</v>
      </c>
      <c r="Y568" s="81">
        <v>622522</v>
      </c>
      <c r="Z568" s="81">
        <v>687651</v>
      </c>
      <c r="AA568" s="81">
        <v>210545</v>
      </c>
      <c r="AB568" s="81">
        <v>1427133</v>
      </c>
      <c r="AC568" s="81">
        <v>60168856</v>
      </c>
      <c r="AD568" s="81">
        <v>138.90513986717102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2.4910000000000001</v>
      </c>
      <c r="BI568" s="81">
        <v>971.56200000000001</v>
      </c>
      <c r="BJ568" s="81">
        <v>1339.5940000000001</v>
      </c>
      <c r="BK568" s="81">
        <v>214.006</v>
      </c>
      <c r="BL568" s="81">
        <v>5.851</v>
      </c>
      <c r="BM568" s="82"/>
      <c r="BN568" s="81">
        <v>0</v>
      </c>
      <c r="BO568" s="81">
        <v>1</v>
      </c>
      <c r="BP568" s="81">
        <v>43</v>
      </c>
      <c r="BQ568" s="81">
        <v>11</v>
      </c>
      <c r="BR568" s="81">
        <v>40</v>
      </c>
      <c r="BS568" s="81">
        <v>1</v>
      </c>
      <c r="BT568"/>
      <c r="BU568" s="80">
        <v>2468.4490000000001</v>
      </c>
      <c r="BV568" s="80">
        <v>4.6980000000000004</v>
      </c>
      <c r="BW568" s="80">
        <v>0</v>
      </c>
      <c r="BX568" s="80">
        <v>0</v>
      </c>
      <c r="BY568" s="80">
        <v>42.746000000000002</v>
      </c>
      <c r="BZ568" s="80">
        <v>0</v>
      </c>
      <c r="CA568" s="80">
        <v>13.063000000000001</v>
      </c>
      <c r="CB568" s="80">
        <v>4.548</v>
      </c>
      <c r="CC568" s="80">
        <v>0</v>
      </c>
    </row>
    <row r="569" spans="1:81">
      <c r="A569" s="80" t="s">
        <v>2354</v>
      </c>
      <c r="B569" s="80">
        <v>520</v>
      </c>
      <c r="C569" s="80">
        <v>10</v>
      </c>
      <c r="D569" s="80">
        <v>31</v>
      </c>
      <c r="E569" s="80">
        <v>2013</v>
      </c>
      <c r="F569" s="80" t="s">
        <v>89</v>
      </c>
      <c r="G569" s="80" t="s">
        <v>2344</v>
      </c>
      <c r="H569" s="80" t="s">
        <v>2345</v>
      </c>
      <c r="I569" s="177"/>
      <c r="J569" s="81">
        <v>1596.1113881118838</v>
      </c>
      <c r="K569" s="81">
        <v>116.64605616575489</v>
      </c>
      <c r="L569" s="81">
        <v>540.30177153452064</v>
      </c>
      <c r="M569" s="81">
        <v>2603.6229097109644</v>
      </c>
      <c r="N569" s="81">
        <v>2278.5614226124458</v>
      </c>
      <c r="O569" s="81">
        <v>1275.2728926455882</v>
      </c>
      <c r="P569" s="81">
        <v>1038.8008654583025</v>
      </c>
      <c r="Q569" s="81">
        <v>110.19648192123621</v>
      </c>
      <c r="R569" s="81">
        <v>347.08058682932938</v>
      </c>
      <c r="S569" s="81">
        <v>119.21464490139969</v>
      </c>
      <c r="T569" s="82"/>
      <c r="U569" s="81">
        <v>162782008</v>
      </c>
      <c r="V569" s="81">
        <v>46620</v>
      </c>
      <c r="W569" s="81">
        <v>7736</v>
      </c>
      <c r="X569" s="81">
        <v>497790</v>
      </c>
      <c r="Y569" s="81">
        <v>626316</v>
      </c>
      <c r="Z569" s="81">
        <v>696777</v>
      </c>
      <c r="AA569" s="81">
        <v>207953</v>
      </c>
      <c r="AB569" s="81">
        <v>1424533</v>
      </c>
      <c r="AC569" s="81">
        <v>57536177</v>
      </c>
      <c r="AD569" s="81">
        <v>119.21464490139971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2.306</v>
      </c>
      <c r="BI569" s="81">
        <v>1052.03</v>
      </c>
      <c r="BJ569" s="81">
        <v>1405.3869999999999</v>
      </c>
      <c r="BK569" s="81">
        <v>220.089</v>
      </c>
      <c r="BL569" s="81">
        <v>2.754</v>
      </c>
      <c r="BM569" s="82"/>
      <c r="BN569" s="81">
        <v>0</v>
      </c>
      <c r="BO569" s="81">
        <v>1</v>
      </c>
      <c r="BP569" s="81">
        <v>44</v>
      </c>
      <c r="BQ569" s="81">
        <v>11</v>
      </c>
      <c r="BR569" s="81">
        <v>36</v>
      </c>
      <c r="BS569" s="81">
        <v>1</v>
      </c>
      <c r="BT569"/>
      <c r="BU569" s="80">
        <v>2619.7179999999998</v>
      </c>
      <c r="BV569" s="80">
        <v>3.6589999999999998</v>
      </c>
      <c r="BW569" s="80">
        <v>0</v>
      </c>
      <c r="BX569" s="80">
        <v>0</v>
      </c>
      <c r="BY569" s="80">
        <v>45.896000000000001</v>
      </c>
      <c r="BZ569" s="80">
        <v>0</v>
      </c>
      <c r="CA569" s="80">
        <v>9.4640000000000004</v>
      </c>
      <c r="CB569" s="80">
        <v>3.8290000000000002</v>
      </c>
      <c r="CC569" s="80">
        <v>0</v>
      </c>
    </row>
    <row r="570" spans="1:81">
      <c r="A570" s="80" t="s">
        <v>2355</v>
      </c>
      <c r="B570" s="80">
        <v>521</v>
      </c>
      <c r="C570" s="80">
        <v>11</v>
      </c>
      <c r="D570" s="80">
        <v>31</v>
      </c>
      <c r="E570" s="80">
        <v>2014</v>
      </c>
      <c r="F570" s="80" t="s">
        <v>90</v>
      </c>
      <c r="G570" s="80" t="s">
        <v>2344</v>
      </c>
      <c r="H570" s="80" t="s">
        <v>2345</v>
      </c>
      <c r="I570" s="177"/>
      <c r="J570" s="81">
        <v>1358.2031421532283</v>
      </c>
      <c r="K570" s="81">
        <v>115.77477212325414</v>
      </c>
      <c r="L570" s="81">
        <v>533.91619169700027</v>
      </c>
      <c r="M570" s="81">
        <v>2583.1541428879436</v>
      </c>
      <c r="N570" s="81">
        <v>2124.7369013303696</v>
      </c>
      <c r="O570" s="81">
        <v>1223.8514782441732</v>
      </c>
      <c r="P570" s="81">
        <v>1035.3812537552701</v>
      </c>
      <c r="Q570" s="81">
        <v>104.88407555991414</v>
      </c>
      <c r="R570" s="81">
        <v>344.88699972122498</v>
      </c>
      <c r="S570" s="81">
        <v>124.00209464352001</v>
      </c>
      <c r="T570" s="82"/>
      <c r="U570" s="81">
        <v>156249421</v>
      </c>
      <c r="V570" s="81">
        <v>41497</v>
      </c>
      <c r="W570" s="81">
        <v>6907</v>
      </c>
      <c r="X570" s="81">
        <v>497097</v>
      </c>
      <c r="Y570" s="81">
        <v>628227</v>
      </c>
      <c r="Z570" s="81">
        <v>704263</v>
      </c>
      <c r="AA570" s="81">
        <v>206196</v>
      </c>
      <c r="AB570" s="81">
        <v>1413155</v>
      </c>
      <c r="AC570" s="81">
        <v>57352314</v>
      </c>
      <c r="AD570" s="81">
        <v>124.00209464352</v>
      </c>
      <c r="AE570" s="82"/>
      <c r="AF570" s="81">
        <v>1898960463.358886</v>
      </c>
      <c r="AG570" s="81">
        <v>86437371.79463762</v>
      </c>
      <c r="AH570" s="81">
        <v>71580355.514919177</v>
      </c>
      <c r="AI570" s="81">
        <v>3125680862.1636281</v>
      </c>
      <c r="AJ570" s="81">
        <v>2948014123.1301107</v>
      </c>
      <c r="AK570" s="81">
        <v>0</v>
      </c>
      <c r="AL570" s="81">
        <v>0</v>
      </c>
      <c r="AM570" s="81">
        <v>194005064.42105255</v>
      </c>
      <c r="AN570" s="81">
        <v>0</v>
      </c>
      <c r="AO570" s="81">
        <v>0</v>
      </c>
      <c r="AP570" s="82"/>
      <c r="AQ570" s="81">
        <v>29182</v>
      </c>
      <c r="AR570" s="81">
        <v>6114</v>
      </c>
      <c r="AS570" s="81">
        <v>19</v>
      </c>
      <c r="AT570" s="81">
        <v>0</v>
      </c>
      <c r="AU570" s="81">
        <v>0</v>
      </c>
      <c r="AV570" s="81">
        <v>5</v>
      </c>
      <c r="AW570" s="81" t="s">
        <v>564</v>
      </c>
      <c r="AX570" s="82"/>
      <c r="AY570" s="81">
        <v>129324.06099999994</v>
      </c>
      <c r="AZ570" s="81">
        <v>311153.45500000002</v>
      </c>
      <c r="BA570" s="81">
        <v>106070</v>
      </c>
      <c r="BB570" s="81">
        <v>0</v>
      </c>
      <c r="BC570" s="81">
        <v>0</v>
      </c>
      <c r="BD570" s="81">
        <v>9206</v>
      </c>
      <c r="BE570" s="81" t="s">
        <v>564</v>
      </c>
      <c r="BF570" s="82"/>
      <c r="BG570" s="81">
        <v>0</v>
      </c>
      <c r="BH570" s="81">
        <v>2.5289999999999999</v>
      </c>
      <c r="BI570" s="81">
        <v>1074.1869999999999</v>
      </c>
      <c r="BJ570" s="81">
        <v>1222.864</v>
      </c>
      <c r="BK570" s="81">
        <v>217.75200000000001</v>
      </c>
      <c r="BL570" s="81">
        <v>2.7010000000000001</v>
      </c>
      <c r="BM570" s="82"/>
      <c r="BN570" s="81">
        <v>0</v>
      </c>
      <c r="BO570" s="81">
        <v>1</v>
      </c>
      <c r="BP570" s="81">
        <v>44</v>
      </c>
      <c r="BQ570" s="81">
        <v>11</v>
      </c>
      <c r="BR570" s="81">
        <v>33</v>
      </c>
      <c r="BS570" s="81">
        <v>1</v>
      </c>
      <c r="BT570"/>
      <c r="BU570" s="80">
        <v>2432.9560000000001</v>
      </c>
      <c r="BV570" s="80">
        <v>3.996</v>
      </c>
      <c r="BW570" s="80">
        <v>0</v>
      </c>
      <c r="BX570" s="80">
        <v>0</v>
      </c>
      <c r="BY570" s="80">
        <v>67.286000000000001</v>
      </c>
      <c r="BZ570" s="80">
        <v>0</v>
      </c>
      <c r="CA570" s="80">
        <v>9.4030000000000005</v>
      </c>
      <c r="CB570" s="80">
        <v>6.3920000000000003</v>
      </c>
      <c r="CC570" s="80">
        <v>0</v>
      </c>
    </row>
    <row r="571" spans="1:81">
      <c r="A571" s="80" t="s">
        <v>2356</v>
      </c>
      <c r="B571" s="80">
        <v>522</v>
      </c>
      <c r="C571" s="80">
        <v>12</v>
      </c>
      <c r="D571" s="80">
        <v>31</v>
      </c>
      <c r="E571" s="80">
        <v>2015</v>
      </c>
      <c r="F571" s="80" t="s">
        <v>91</v>
      </c>
      <c r="G571" s="80" t="s">
        <v>2344</v>
      </c>
      <c r="H571" s="80" t="s">
        <v>2345</v>
      </c>
      <c r="I571" s="177"/>
      <c r="J571" s="81">
        <v>1091.5873336221121</v>
      </c>
      <c r="K571" s="81">
        <v>96.936461064367634</v>
      </c>
      <c r="L571" s="81">
        <v>606.93111350547758</v>
      </c>
      <c r="M571" s="81">
        <v>2185.8228506310679</v>
      </c>
      <c r="N571" s="81">
        <v>1867.408071646425</v>
      </c>
      <c r="O571" s="81">
        <v>1217.6458798557389</v>
      </c>
      <c r="P571" s="81">
        <v>1025.2759411559753</v>
      </c>
      <c r="Q571" s="81">
        <v>102.01860751524859</v>
      </c>
      <c r="R571" s="81">
        <v>347.72433864765151</v>
      </c>
      <c r="S571" s="81">
        <v>130.22352832866278</v>
      </c>
      <c r="T571" s="82"/>
      <c r="U571" s="81">
        <v>159316223</v>
      </c>
      <c r="V571" s="81">
        <v>41497</v>
      </c>
      <c r="W571" s="81">
        <v>6907</v>
      </c>
      <c r="X571" s="81">
        <v>497097</v>
      </c>
      <c r="Y571" s="81">
        <v>633084</v>
      </c>
      <c r="Z571" s="81">
        <v>707443</v>
      </c>
      <c r="AA571" s="81">
        <v>204023</v>
      </c>
      <c r="AB571" s="81">
        <v>1404103</v>
      </c>
      <c r="AC571" s="81">
        <v>59566151</v>
      </c>
      <c r="AD571" s="81">
        <v>130.22352832866278</v>
      </c>
      <c r="AE571" s="82"/>
      <c r="AF571" s="81">
        <v>1701237528.4037449</v>
      </c>
      <c r="AG571" s="81">
        <v>74265726.090949103</v>
      </c>
      <c r="AH571" s="81">
        <v>75440332.150900558</v>
      </c>
      <c r="AI571" s="81">
        <v>3053716819.3386598</v>
      </c>
      <c r="AJ571" s="81">
        <v>2860759296.9024167</v>
      </c>
      <c r="AK571" s="81">
        <v>0</v>
      </c>
      <c r="AL571" s="81">
        <v>0</v>
      </c>
      <c r="AM571" s="81">
        <v>192426426.15944177</v>
      </c>
      <c r="AN571" s="81">
        <v>0</v>
      </c>
      <c r="AO571" s="81">
        <v>0</v>
      </c>
      <c r="AP571" s="82"/>
      <c r="AQ571" s="81">
        <v>31447</v>
      </c>
      <c r="AR571" s="81">
        <v>7361</v>
      </c>
      <c r="AS571" s="81">
        <v>20</v>
      </c>
      <c r="AT571" s="81">
        <v>0</v>
      </c>
      <c r="AU571" s="81">
        <v>1</v>
      </c>
      <c r="AV571" s="81">
        <v>5</v>
      </c>
      <c r="AW571" s="81" t="s">
        <v>564</v>
      </c>
      <c r="AX571" s="82"/>
      <c r="AY571" s="81">
        <v>142873.761</v>
      </c>
      <c r="AZ571" s="81">
        <v>463184.69500000007</v>
      </c>
      <c r="BA571" s="81">
        <v>107570</v>
      </c>
      <c r="BB571" s="81">
        <v>0</v>
      </c>
      <c r="BC571" s="81">
        <v>115</v>
      </c>
      <c r="BD571" s="81">
        <v>9206</v>
      </c>
      <c r="BE571" s="81" t="s">
        <v>564</v>
      </c>
      <c r="BF571" s="82"/>
      <c r="BG571" s="81">
        <v>0</v>
      </c>
      <c r="BH571" s="81">
        <v>0</v>
      </c>
      <c r="BI571" s="81">
        <v>1109.665</v>
      </c>
      <c r="BJ571" s="81">
        <v>1282.0070000000001</v>
      </c>
      <c r="BK571" s="81">
        <v>214.36299999999997</v>
      </c>
      <c r="BL571" s="81">
        <v>2.8119999999999998</v>
      </c>
      <c r="BM571" s="82"/>
      <c r="BN571" s="81">
        <v>0</v>
      </c>
      <c r="BO571" s="81">
        <v>0</v>
      </c>
      <c r="BP571" s="81">
        <v>43</v>
      </c>
      <c r="BQ571" s="81">
        <v>8</v>
      </c>
      <c r="BR571" s="81">
        <v>34</v>
      </c>
      <c r="BS571" s="81">
        <v>1</v>
      </c>
      <c r="BT571"/>
      <c r="BU571" s="80">
        <v>2465.163</v>
      </c>
      <c r="BV571" s="80">
        <v>9.702</v>
      </c>
      <c r="BW571" s="80">
        <v>0</v>
      </c>
      <c r="BX571" s="80">
        <v>0</v>
      </c>
      <c r="BY571" s="80">
        <v>70.25</v>
      </c>
      <c r="BZ571" s="80">
        <v>0</v>
      </c>
      <c r="CA571" s="80">
        <v>25.591000000000001</v>
      </c>
      <c r="CB571" s="80">
        <v>10.163</v>
      </c>
      <c r="CC571" s="80">
        <v>27.978000000000002</v>
      </c>
    </row>
    <row r="572" spans="1:81">
      <c r="A572" s="80" t="s">
        <v>2357</v>
      </c>
      <c r="B572" s="80">
        <v>523</v>
      </c>
      <c r="C572" s="80">
        <v>13</v>
      </c>
      <c r="D572" s="80">
        <v>31</v>
      </c>
      <c r="E572" s="80">
        <v>2016</v>
      </c>
      <c r="F572" s="80" t="s">
        <v>92</v>
      </c>
      <c r="G572" s="80" t="s">
        <v>2344</v>
      </c>
      <c r="H572" s="80" t="s">
        <v>2345</v>
      </c>
      <c r="I572" s="177"/>
      <c r="J572" s="81">
        <v>1061.9327863835842</v>
      </c>
      <c r="K572" s="81">
        <v>97.569213371620165</v>
      </c>
      <c r="L572" s="81">
        <v>578.64239524612515</v>
      </c>
      <c r="M572" s="81">
        <v>1821.5843618158999</v>
      </c>
      <c r="N572" s="81">
        <v>1719.518969876455</v>
      </c>
      <c r="O572" s="81">
        <v>1212.163458102601</v>
      </c>
      <c r="P572" s="81">
        <v>998.60340166363153</v>
      </c>
      <c r="Q572" s="81">
        <v>98.386883195476784</v>
      </c>
      <c r="R572" s="81">
        <v>339.13200074463879</v>
      </c>
      <c r="S572" s="81">
        <v>162.26593561797998</v>
      </c>
      <c r="T572" s="82"/>
      <c r="U572" s="81">
        <v>170029516</v>
      </c>
      <c r="V572" s="81">
        <v>41497</v>
      </c>
      <c r="W572" s="81">
        <v>6907</v>
      </c>
      <c r="X572" s="81">
        <v>497097</v>
      </c>
      <c r="Y572" s="81">
        <v>635020</v>
      </c>
      <c r="Z572" s="81">
        <v>712915</v>
      </c>
      <c r="AA572" s="81">
        <v>205528</v>
      </c>
      <c r="AB572" s="81">
        <v>1392950</v>
      </c>
      <c r="AC572" s="81">
        <v>57920407.488101549</v>
      </c>
      <c r="AD572" s="81">
        <v>162.26593561798001</v>
      </c>
      <c r="AE572" s="82"/>
      <c r="AF572" s="81">
        <v>1761221523.1609581</v>
      </c>
      <c r="AG572" s="81">
        <v>72724786.196004853</v>
      </c>
      <c r="AH572" s="81">
        <v>66922723.166883327</v>
      </c>
      <c r="AI572" s="81">
        <v>2878659332.0378842</v>
      </c>
      <c r="AJ572" s="81">
        <v>2663456719.814898</v>
      </c>
      <c r="AK572" s="81"/>
      <c r="AL572" s="81"/>
      <c r="AM572" s="81">
        <v>191046263.2742646</v>
      </c>
      <c r="AN572" s="81"/>
      <c r="AO572" s="81"/>
      <c r="AP572" s="82"/>
      <c r="AQ572" s="81">
        <v>33639</v>
      </c>
      <c r="AR572" s="81">
        <v>8178</v>
      </c>
      <c r="AS572" s="81">
        <v>33</v>
      </c>
      <c r="AT572" s="81">
        <v>0</v>
      </c>
      <c r="AU572" s="81">
        <v>1</v>
      </c>
      <c r="AV572" s="81">
        <v>5</v>
      </c>
      <c r="AW572" s="81" t="s">
        <v>564</v>
      </c>
      <c r="AX572" s="82"/>
      <c r="AY572" s="81">
        <v>155313.481</v>
      </c>
      <c r="AZ572" s="81">
        <v>552186.59499999986</v>
      </c>
      <c r="BA572" s="81">
        <v>109383.8</v>
      </c>
      <c r="BB572" s="81">
        <v>0</v>
      </c>
      <c r="BC572" s="81">
        <v>115</v>
      </c>
      <c r="BD572" s="81">
        <v>10199.200000000001</v>
      </c>
      <c r="BE572" s="81" t="s">
        <v>564</v>
      </c>
      <c r="BF572" s="82"/>
      <c r="BG572" s="81">
        <v>0</v>
      </c>
      <c r="BH572" s="81">
        <v>0</v>
      </c>
      <c r="BI572" s="81">
        <v>1060.1400000000001</v>
      </c>
      <c r="BJ572" s="81">
        <v>1262.441</v>
      </c>
      <c r="BK572" s="81">
        <v>253.84800000000001</v>
      </c>
      <c r="BL572" s="81">
        <v>3.82</v>
      </c>
      <c r="BM572" s="82"/>
      <c r="BN572" s="81">
        <v>0</v>
      </c>
      <c r="BO572" s="81">
        <v>0</v>
      </c>
      <c r="BP572" s="81">
        <v>45</v>
      </c>
      <c r="BQ572" s="81">
        <v>8</v>
      </c>
      <c r="BR572" s="81">
        <v>37</v>
      </c>
      <c r="BS572" s="81">
        <v>1</v>
      </c>
      <c r="BT572"/>
      <c r="BU572" s="80">
        <v>2403.395</v>
      </c>
      <c r="BV572" s="80">
        <v>64.430000000000007</v>
      </c>
      <c r="BW572" s="80">
        <v>0</v>
      </c>
      <c r="BX572" s="80">
        <v>0</v>
      </c>
      <c r="BY572" s="80">
        <v>69.227000000000004</v>
      </c>
      <c r="BZ572" s="80">
        <v>3.3079999999999998</v>
      </c>
      <c r="CA572" s="80">
        <v>34.69</v>
      </c>
      <c r="CB572" s="80">
        <v>5.1989999999999998</v>
      </c>
      <c r="CC572" s="80">
        <v>0</v>
      </c>
    </row>
    <row r="573" spans="1:81">
      <c r="A573" s="80" t="s">
        <v>2358</v>
      </c>
      <c r="B573" s="80">
        <v>524</v>
      </c>
      <c r="C573" s="80">
        <v>14</v>
      </c>
      <c r="D573" s="80">
        <v>31</v>
      </c>
      <c r="E573" s="80">
        <v>2017</v>
      </c>
      <c r="F573" s="80" t="s">
        <v>71</v>
      </c>
      <c r="G573" s="80" t="s">
        <v>2344</v>
      </c>
      <c r="H573" s="80" t="s">
        <v>2345</v>
      </c>
      <c r="I573" s="177"/>
      <c r="J573" s="81">
        <v>928.09221515126603</v>
      </c>
      <c r="K573" s="81">
        <v>93.481297420883848</v>
      </c>
      <c r="L573" s="81">
        <v>502.30053762862235</v>
      </c>
      <c r="M573" s="81">
        <v>1749.1182948291287</v>
      </c>
      <c r="N573" s="81">
        <v>1730.2262303288453</v>
      </c>
      <c r="O573" s="81">
        <v>1198.383264801359</v>
      </c>
      <c r="P573" s="81">
        <v>985.79367735958567</v>
      </c>
      <c r="Q573" s="81">
        <v>94.186813477431699</v>
      </c>
      <c r="R573" s="81">
        <v>337.26643719833476</v>
      </c>
      <c r="S573" s="81">
        <v>162.42860268583797</v>
      </c>
      <c r="T573" s="82"/>
      <c r="U573" s="81">
        <v>178836142</v>
      </c>
      <c r="V573" s="81">
        <v>41497</v>
      </c>
      <c r="W573" s="81">
        <v>6907</v>
      </c>
      <c r="X573" s="81">
        <v>497097</v>
      </c>
      <c r="Y573" s="81">
        <v>633972</v>
      </c>
      <c r="Z573" s="81">
        <v>716502</v>
      </c>
      <c r="AA573" s="81">
        <v>204185</v>
      </c>
      <c r="AB573" s="81">
        <v>1379003</v>
      </c>
      <c r="AC573" s="81">
        <v>58744726.999999993</v>
      </c>
      <c r="AD573" s="81">
        <v>162.428602685838</v>
      </c>
      <c r="AE573" s="82"/>
      <c r="AF573" s="81">
        <v>1647150697.6949339</v>
      </c>
      <c r="AG573" s="81">
        <v>71558155.192647696</v>
      </c>
      <c r="AH573" s="81">
        <v>78622897.518761948</v>
      </c>
      <c r="AI573" s="81">
        <v>2896083622.4695411</v>
      </c>
      <c r="AJ573" s="81">
        <v>3001150947.4755549</v>
      </c>
      <c r="AK573" s="81"/>
      <c r="AL573" s="81"/>
      <c r="AM573" s="81">
        <v>189429342.62056321</v>
      </c>
      <c r="AN573" s="81"/>
      <c r="AO573" s="81"/>
      <c r="AP573" s="82"/>
      <c r="AQ573" s="81">
        <v>35120</v>
      </c>
      <c r="AR573" s="81">
        <v>8723</v>
      </c>
      <c r="AS573" s="81">
        <v>55</v>
      </c>
      <c r="AT573" s="81">
        <v>0</v>
      </c>
      <c r="AU573" s="81">
        <v>1</v>
      </c>
      <c r="AV573" s="81">
        <v>5</v>
      </c>
      <c r="AW573" s="81" t="s">
        <v>564</v>
      </c>
      <c r="AX573" s="82"/>
      <c r="AY573" s="81">
        <v>163806.867</v>
      </c>
      <c r="AZ573" s="81">
        <v>594495.29499999958</v>
      </c>
      <c r="BA573" s="81">
        <v>109770.8</v>
      </c>
      <c r="BB573" s="81">
        <v>0</v>
      </c>
      <c r="BC573" s="81">
        <v>115</v>
      </c>
      <c r="BD573" s="81">
        <v>10199.15</v>
      </c>
      <c r="BE573" s="81" t="s">
        <v>564</v>
      </c>
      <c r="BF573" s="82"/>
      <c r="BG573" s="81">
        <v>0</v>
      </c>
      <c r="BH573" s="81">
        <v>0</v>
      </c>
      <c r="BI573" s="81">
        <v>968.745</v>
      </c>
      <c r="BJ573" s="81">
        <v>1234.3779999999999</v>
      </c>
      <c r="BK573" s="81">
        <v>257.988</v>
      </c>
      <c r="BL573" s="81">
        <v>5.2880000000000003</v>
      </c>
      <c r="BM573" s="82"/>
      <c r="BN573" s="81">
        <v>0</v>
      </c>
      <c r="BO573" s="81">
        <v>0</v>
      </c>
      <c r="BP573" s="81">
        <v>46</v>
      </c>
      <c r="BQ573" s="81">
        <v>8</v>
      </c>
      <c r="BR573" s="81">
        <v>38</v>
      </c>
      <c r="BS573" s="81">
        <v>1</v>
      </c>
      <c r="BT573"/>
      <c r="BU573" s="80">
        <v>2301.893</v>
      </c>
      <c r="BV573" s="80">
        <v>77.191999999999993</v>
      </c>
      <c r="BW573" s="80">
        <v>0</v>
      </c>
      <c r="BX573" s="80">
        <v>0</v>
      </c>
      <c r="BY573" s="80">
        <v>68.576999999999998</v>
      </c>
      <c r="BZ573" s="80">
        <v>0</v>
      </c>
      <c r="CA573" s="80">
        <v>18.736999999999998</v>
      </c>
      <c r="CB573" s="80">
        <v>0</v>
      </c>
      <c r="CC573" s="80">
        <v>0</v>
      </c>
    </row>
    <row r="574" spans="1:81">
      <c r="A574" s="80" t="s">
        <v>2359</v>
      </c>
      <c r="B574" s="80">
        <v>525</v>
      </c>
      <c r="C574" s="80">
        <v>15</v>
      </c>
      <c r="D574" s="80">
        <v>31</v>
      </c>
      <c r="E574" s="80">
        <v>2018</v>
      </c>
      <c r="F574" s="80" t="s">
        <v>93</v>
      </c>
      <c r="G574" s="80" t="s">
        <v>2344</v>
      </c>
      <c r="H574" s="80" t="s">
        <v>2345</v>
      </c>
      <c r="I574" s="177"/>
      <c r="J574" s="81">
        <v>668.20402536268705</v>
      </c>
      <c r="K574" s="81">
        <v>81.977056533337887</v>
      </c>
      <c r="L574" s="81">
        <v>452.94799720459304</v>
      </c>
      <c r="M574" s="81">
        <v>1580.8338109516005</v>
      </c>
      <c r="N574" s="81">
        <v>1296.6793791588523</v>
      </c>
      <c r="O574" s="81">
        <v>1180.3698603765627</v>
      </c>
      <c r="P574" s="81">
        <v>973.48575305231407</v>
      </c>
      <c r="Q574" s="81">
        <v>86.537887053583333</v>
      </c>
      <c r="R574" s="81">
        <v>328.86709505372806</v>
      </c>
      <c r="S574" s="81">
        <v>193.37538107033848</v>
      </c>
      <c r="T574" s="82"/>
      <c r="U574" s="81">
        <v>175283250</v>
      </c>
      <c r="V574" s="81">
        <v>41497</v>
      </c>
      <c r="W574" s="81">
        <v>6907</v>
      </c>
      <c r="X574" s="81">
        <v>497097</v>
      </c>
      <c r="Y574" s="81">
        <v>634001</v>
      </c>
      <c r="Z574" s="81">
        <v>719245</v>
      </c>
      <c r="AA574" s="81">
        <v>203663</v>
      </c>
      <c r="AB574" s="81">
        <v>1365391</v>
      </c>
      <c r="AC574" s="81">
        <v>57057243</v>
      </c>
      <c r="AD574" s="81">
        <v>193.37538107033851</v>
      </c>
      <c r="AE574" s="82"/>
      <c r="AF574" s="81">
        <v>1466906305.892349</v>
      </c>
      <c r="AG574" s="81">
        <v>63887914.410810597</v>
      </c>
      <c r="AH574" s="81">
        <v>68078506.460670561</v>
      </c>
      <c r="AI574" s="81">
        <v>3013222632.370039</v>
      </c>
      <c r="AJ574" s="81">
        <v>2896159222.464972</v>
      </c>
      <c r="AK574" s="81"/>
      <c r="AL574" s="81"/>
      <c r="AM574" s="81">
        <v>187947587.70568901</v>
      </c>
      <c r="AN574" s="81"/>
      <c r="AO574" s="81"/>
      <c r="AP574" s="82"/>
      <c r="AQ574" s="81">
        <v>36809</v>
      </c>
      <c r="AR574" s="81">
        <v>9190</v>
      </c>
      <c r="AS574" s="81">
        <v>78</v>
      </c>
      <c r="AT574" s="81">
        <v>1</v>
      </c>
      <c r="AU574" s="81">
        <v>1</v>
      </c>
      <c r="AV574" s="81">
        <v>5</v>
      </c>
      <c r="AW574" s="81" t="s">
        <v>564</v>
      </c>
      <c r="AX574" s="82"/>
      <c r="AY574" s="81">
        <v>173709.95099999991</v>
      </c>
      <c r="AZ574" s="81">
        <v>634253.60499999998</v>
      </c>
      <c r="BA574" s="81">
        <v>117092</v>
      </c>
      <c r="BB574" s="81">
        <v>50</v>
      </c>
      <c r="BC574" s="81">
        <v>115</v>
      </c>
      <c r="BD574" s="81">
        <v>12839.65</v>
      </c>
      <c r="BE574" s="81" t="s">
        <v>564</v>
      </c>
      <c r="BF574" s="82"/>
      <c r="BG574" s="81">
        <v>0</v>
      </c>
      <c r="BH574" s="81">
        <v>0</v>
      </c>
      <c r="BI574" s="81">
        <v>911.54100000000005</v>
      </c>
      <c r="BJ574" s="81">
        <v>1271.239</v>
      </c>
      <c r="BK574" s="81">
        <v>244.28399999999999</v>
      </c>
      <c r="BL574" s="81">
        <v>2.2069999999999999</v>
      </c>
      <c r="BM574" s="82"/>
      <c r="BN574" s="81">
        <v>0</v>
      </c>
      <c r="BO574" s="81">
        <v>0</v>
      </c>
      <c r="BP574" s="81">
        <v>43</v>
      </c>
      <c r="BQ574" s="81">
        <v>7</v>
      </c>
      <c r="BR574" s="81">
        <v>35</v>
      </c>
      <c r="BS574" s="81">
        <v>1</v>
      </c>
      <c r="BT574"/>
      <c r="BU574" s="80">
        <v>2265.7829999999999</v>
      </c>
      <c r="BV574" s="80">
        <v>76.233000000000004</v>
      </c>
      <c r="BW574" s="80">
        <v>0</v>
      </c>
      <c r="BX574" s="80">
        <v>0</v>
      </c>
      <c r="BY574" s="80">
        <v>72.363</v>
      </c>
      <c r="BZ574" s="80">
        <v>0</v>
      </c>
      <c r="CA574" s="80">
        <v>14.891999999999999</v>
      </c>
      <c r="CB574" s="80">
        <v>0</v>
      </c>
      <c r="CC574" s="80">
        <v>0</v>
      </c>
    </row>
    <row r="575" spans="1:81">
      <c r="A575" s="80" t="s">
        <v>2360</v>
      </c>
      <c r="B575" s="80">
        <v>526</v>
      </c>
      <c r="C575" s="80">
        <v>16</v>
      </c>
      <c r="D575" s="80">
        <v>31</v>
      </c>
      <c r="E575" s="80">
        <v>2019</v>
      </c>
      <c r="F575" s="80" t="s">
        <v>73</v>
      </c>
      <c r="G575" s="80" t="s">
        <v>2344</v>
      </c>
      <c r="H575" s="80" t="s">
        <v>2345</v>
      </c>
      <c r="I575" s="177"/>
      <c r="J575" s="81">
        <v>768.63746739376302</v>
      </c>
      <c r="K575" s="81">
        <v>76.863282138203516</v>
      </c>
      <c r="L575" s="81">
        <v>461.07923389897229</v>
      </c>
      <c r="M575" s="81">
        <v>1612.5018488542371</v>
      </c>
      <c r="N575" s="81">
        <v>1386.0643069930074</v>
      </c>
      <c r="O575" s="81">
        <v>1149.6505166885295</v>
      </c>
      <c r="P575" s="81">
        <v>964.19729445542123</v>
      </c>
      <c r="Q575" s="81">
        <v>83.35432045251784</v>
      </c>
      <c r="R575" s="81">
        <v>333.78442055656075</v>
      </c>
      <c r="S575" s="81">
        <v>145.87004644452452</v>
      </c>
      <c r="T575" s="82"/>
      <c r="U575" s="81">
        <v>170511106</v>
      </c>
      <c r="V575" s="81">
        <v>41497</v>
      </c>
      <c r="W575" s="81">
        <v>6907</v>
      </c>
      <c r="X575" s="81">
        <v>497097</v>
      </c>
      <c r="Y575" s="81">
        <v>633853</v>
      </c>
      <c r="Z575" s="81">
        <v>719760</v>
      </c>
      <c r="AA575" s="81">
        <v>200210</v>
      </c>
      <c r="AB575" s="81">
        <v>1350769</v>
      </c>
      <c r="AC575" s="81">
        <v>58858884</v>
      </c>
      <c r="AD575" s="81">
        <v>145.8700464445246</v>
      </c>
      <c r="AE575" s="82"/>
      <c r="AF575" s="81">
        <v>1702286858.5076518</v>
      </c>
      <c r="AG575" s="81">
        <v>61813515.905779734</v>
      </c>
      <c r="AH575" s="81">
        <v>81226938.423909873</v>
      </c>
      <c r="AI575" s="81">
        <v>2849269015.3028159</v>
      </c>
      <c r="AJ575" s="81">
        <v>2909264492.6093578</v>
      </c>
      <c r="AK575" s="81">
        <v>0</v>
      </c>
      <c r="AL575" s="81">
        <v>0</v>
      </c>
      <c r="AM575" s="81">
        <v>183964569.21641222</v>
      </c>
      <c r="AN575" s="81">
        <v>0</v>
      </c>
      <c r="AO575" s="81">
        <v>0</v>
      </c>
      <c r="AP575" s="82"/>
      <c r="AQ575" s="81">
        <v>38570</v>
      </c>
      <c r="AR575" s="81">
        <v>9720</v>
      </c>
      <c r="AS575" s="81">
        <v>106</v>
      </c>
      <c r="AT575" s="81">
        <v>1</v>
      </c>
      <c r="AU575" s="81">
        <v>1</v>
      </c>
      <c r="AV575" s="81">
        <v>5</v>
      </c>
      <c r="AW575" s="81" t="s">
        <v>564</v>
      </c>
      <c r="AX575" s="82"/>
      <c r="AY575" s="81">
        <v>183921.0509999998</v>
      </c>
      <c r="AZ575" s="81">
        <v>706199.40499999991</v>
      </c>
      <c r="BA575" s="81">
        <v>120395.72</v>
      </c>
      <c r="BB575" s="81">
        <v>49.9</v>
      </c>
      <c r="BC575" s="81">
        <v>115</v>
      </c>
      <c r="BD575" s="81">
        <v>12839.15</v>
      </c>
      <c r="BE575" s="81" t="s">
        <v>564</v>
      </c>
      <c r="BF575" s="82"/>
      <c r="BG575" s="81">
        <v>0</v>
      </c>
      <c r="BH575" s="81">
        <v>0</v>
      </c>
      <c r="BI575" s="81">
        <v>728.52700000000004</v>
      </c>
      <c r="BJ575" s="81">
        <v>1289.2249999999999</v>
      </c>
      <c r="BK575" s="81">
        <v>203.05500000000001</v>
      </c>
      <c r="BL575" s="81">
        <v>1.825</v>
      </c>
      <c r="BM575" s="82"/>
      <c r="BN575" s="81">
        <v>0</v>
      </c>
      <c r="BO575" s="81">
        <v>0</v>
      </c>
      <c r="BP575" s="81">
        <v>41</v>
      </c>
      <c r="BQ575" s="81">
        <v>7</v>
      </c>
      <c r="BR575" s="81">
        <v>35</v>
      </c>
      <c r="BS575" s="81">
        <v>1</v>
      </c>
      <c r="BT575"/>
      <c r="BU575" s="80">
        <v>2056.681</v>
      </c>
      <c r="BV575" s="80">
        <v>75.658000000000001</v>
      </c>
      <c r="BW575" s="80">
        <v>0</v>
      </c>
      <c r="BX575" s="80">
        <v>0</v>
      </c>
      <c r="BY575" s="80">
        <v>75.289000000000001</v>
      </c>
      <c r="BZ575" s="80">
        <v>0</v>
      </c>
      <c r="CA575" s="80">
        <v>15.004</v>
      </c>
      <c r="CB575" s="80">
        <v>0</v>
      </c>
      <c r="CC575" s="80">
        <v>0</v>
      </c>
    </row>
    <row r="576" spans="1:81">
      <c r="A576" s="80" t="s">
        <v>2361</v>
      </c>
      <c r="B576" s="80">
        <v>527</v>
      </c>
      <c r="C576" s="80">
        <v>17</v>
      </c>
      <c r="D576" s="80">
        <v>31</v>
      </c>
      <c r="E576" s="80">
        <v>2020</v>
      </c>
      <c r="F576" s="80" t="s">
        <v>218</v>
      </c>
      <c r="G576" s="80" t="s">
        <v>2344</v>
      </c>
      <c r="H576" s="80" t="s">
        <v>2345</v>
      </c>
      <c r="I576" s="177"/>
      <c r="J576" s="81">
        <v>794.34193318504674</v>
      </c>
      <c r="K576" s="81">
        <v>85.275787835219191</v>
      </c>
      <c r="L576" s="81">
        <v>661.94356122447857</v>
      </c>
      <c r="M576" s="81">
        <v>1578.1935072975741</v>
      </c>
      <c r="N576" s="81">
        <v>1379.8426907066141</v>
      </c>
      <c r="O576" s="81">
        <v>1010.2877036946383</v>
      </c>
      <c r="P576" s="81">
        <v>899.88588490972177</v>
      </c>
      <c r="Q576" s="81">
        <v>78.776152678670783</v>
      </c>
      <c r="R576" s="81">
        <v>310.17263184157855</v>
      </c>
      <c r="S576" s="81">
        <v>136.33553334178282</v>
      </c>
      <c r="T576" s="82"/>
      <c r="U576" s="81">
        <v>162292976</v>
      </c>
      <c r="V576" s="81">
        <v>41069</v>
      </c>
      <c r="W576" s="81">
        <v>8952</v>
      </c>
      <c r="X576" s="81">
        <v>474458</v>
      </c>
      <c r="Y576" s="81">
        <v>633550</v>
      </c>
      <c r="Z576" s="81">
        <v>721926</v>
      </c>
      <c r="AA576" s="81">
        <v>203016</v>
      </c>
      <c r="AB576" s="81">
        <v>1336023</v>
      </c>
      <c r="AC576" s="81">
        <v>54980569</v>
      </c>
      <c r="AD576" s="81">
        <v>136.33553334178282</v>
      </c>
      <c r="AE576" s="82"/>
      <c r="AF576" s="81">
        <v>1680541690.621093</v>
      </c>
      <c r="AG576" s="81">
        <v>63638655.255746208</v>
      </c>
      <c r="AH576" s="81">
        <v>133546094.52092659</v>
      </c>
      <c r="AI576" s="81">
        <v>2672810782.2771239</v>
      </c>
      <c r="AJ576" s="81">
        <v>2766223526.8471007</v>
      </c>
      <c r="AK576" s="81">
        <v>0</v>
      </c>
      <c r="AL576" s="81">
        <v>0</v>
      </c>
      <c r="AM576" s="81">
        <v>174365845.02512205</v>
      </c>
      <c r="AN576" s="81">
        <v>0</v>
      </c>
      <c r="AO576" s="81">
        <v>0</v>
      </c>
      <c r="AP576" s="82"/>
      <c r="AQ576" s="81">
        <v>40043</v>
      </c>
      <c r="AR576" s="81">
        <v>10162</v>
      </c>
      <c r="AS576" s="81">
        <v>106</v>
      </c>
      <c r="AT576" s="81">
        <v>1</v>
      </c>
      <c r="AU576" s="81">
        <v>1</v>
      </c>
      <c r="AV576" s="81">
        <v>6</v>
      </c>
      <c r="AW576" s="81">
        <v>105</v>
      </c>
      <c r="AX576" s="82"/>
      <c r="AY576" s="81">
        <v>192440.117</v>
      </c>
      <c r="AZ576" s="81">
        <v>759633.125</v>
      </c>
      <c r="BA576" s="81">
        <v>119634.12</v>
      </c>
      <c r="BB576" s="81">
        <v>49.9</v>
      </c>
      <c r="BC576" s="81">
        <v>115</v>
      </c>
      <c r="BD576" s="81">
        <v>14103.624</v>
      </c>
      <c r="BE576" s="81">
        <v>117644.12</v>
      </c>
      <c r="BF576" s="82"/>
      <c r="BG576" s="81">
        <v>0</v>
      </c>
      <c r="BH576" s="81">
        <v>0</v>
      </c>
      <c r="BI576" s="81">
        <v>757.154</v>
      </c>
      <c r="BJ576" s="81">
        <v>1370.0360000000001</v>
      </c>
      <c r="BK576" s="81">
        <v>199.506</v>
      </c>
      <c r="BL576" s="81">
        <v>1.9690000000000001</v>
      </c>
      <c r="BM576" s="82"/>
      <c r="BN576" s="81">
        <v>0</v>
      </c>
      <c r="BO576" s="81">
        <v>0</v>
      </c>
      <c r="BP576" s="81">
        <v>38</v>
      </c>
      <c r="BQ576" s="81">
        <v>7</v>
      </c>
      <c r="BR576" s="81">
        <v>32</v>
      </c>
      <c r="BS576" s="81">
        <v>1</v>
      </c>
      <c r="BT576"/>
      <c r="BU576" s="80">
        <v>2159.3069999999998</v>
      </c>
      <c r="BV576" s="80">
        <v>77.932000000000002</v>
      </c>
      <c r="BW576" s="80">
        <v>0</v>
      </c>
      <c r="BX576" s="80">
        <v>0</v>
      </c>
      <c r="BY576" s="80">
        <v>73.64</v>
      </c>
      <c r="BZ576" s="80">
        <v>0</v>
      </c>
      <c r="CA576" s="80">
        <v>17.786000000000001</v>
      </c>
      <c r="CB576" s="80">
        <v>0</v>
      </c>
      <c r="CC576" s="80">
        <v>0</v>
      </c>
    </row>
    <row r="577" spans="1:81">
      <c r="A577" s="80" t="s">
        <v>2362</v>
      </c>
      <c r="B577" s="80">
        <v>527</v>
      </c>
      <c r="C577" s="80">
        <v>18</v>
      </c>
      <c r="D577" s="80">
        <v>31</v>
      </c>
      <c r="E577" s="80">
        <v>2021</v>
      </c>
      <c r="F577" s="80" t="s">
        <v>75</v>
      </c>
      <c r="G577" s="174" t="s">
        <v>2344</v>
      </c>
      <c r="H577" s="80" t="s">
        <v>2345</v>
      </c>
      <c r="I577" s="177"/>
      <c r="J577" s="81">
        <v>714.28067464910384</v>
      </c>
      <c r="K577" s="81">
        <v>86.132185414818991</v>
      </c>
      <c r="L577" s="81">
        <v>608.46188876009785</v>
      </c>
      <c r="M577" s="81">
        <v>1421.4781964092929</v>
      </c>
      <c r="N577" s="81">
        <v>1156.3409960282906</v>
      </c>
      <c r="O577" s="81">
        <v>979.62857700653421</v>
      </c>
      <c r="P577" s="81">
        <v>923.34423483484966</v>
      </c>
      <c r="Q577" s="81">
        <v>78.768707424391962</v>
      </c>
      <c r="R577" s="81">
        <v>322.63456747495786</v>
      </c>
      <c r="S577" s="81">
        <v>139.62054140749606</v>
      </c>
      <c r="T577" s="82"/>
      <c r="U577" s="81">
        <v>151765660</v>
      </c>
      <c r="V577" s="81">
        <v>41069</v>
      </c>
      <c r="W577" s="81">
        <v>8952</v>
      </c>
      <c r="X577" s="81">
        <v>474458</v>
      </c>
      <c r="Y577" s="81">
        <v>632206</v>
      </c>
      <c r="Z577" s="81">
        <v>720798</v>
      </c>
      <c r="AA577" s="81">
        <v>203143</v>
      </c>
      <c r="AB577" s="81">
        <v>1320055</v>
      </c>
      <c r="AC577" s="81">
        <v>55431756</v>
      </c>
      <c r="AD577" s="81">
        <v>139.62054140749606</v>
      </c>
      <c r="AE577" s="82"/>
      <c r="AF577" s="81">
        <v>1736360682.6649699</v>
      </c>
      <c r="AG577" s="81">
        <v>66207758.769713737</v>
      </c>
      <c r="AH577" s="81">
        <v>128374481.20062581</v>
      </c>
      <c r="AI577" s="81">
        <v>2807939742.3431978</v>
      </c>
      <c r="AJ577" s="81">
        <v>2650351245.0046778</v>
      </c>
      <c r="AK577" s="81">
        <v>0</v>
      </c>
      <c r="AL577" s="81">
        <v>0</v>
      </c>
      <c r="AM577" s="81">
        <v>173275551.4201293</v>
      </c>
      <c r="AN577" s="81">
        <v>0</v>
      </c>
      <c r="AO577" s="81">
        <v>0</v>
      </c>
      <c r="AP577" s="82"/>
      <c r="AQ577" s="81">
        <v>41607</v>
      </c>
      <c r="AR577" s="81">
        <v>10398</v>
      </c>
      <c r="AS577" s="81">
        <v>107</v>
      </c>
      <c r="AT577" s="81">
        <v>2</v>
      </c>
      <c r="AU577" s="81">
        <v>1</v>
      </c>
      <c r="AV577" s="81">
        <v>6</v>
      </c>
      <c r="AW577" s="81"/>
      <c r="AX577" s="82"/>
      <c r="AY577" s="81">
        <v>201671.2119999956</v>
      </c>
      <c r="AZ577" s="81">
        <v>791691.34999999346</v>
      </c>
      <c r="BA577" s="81">
        <v>119854.72</v>
      </c>
      <c r="BB577" s="81">
        <v>378.9</v>
      </c>
      <c r="BC577" s="81">
        <v>115</v>
      </c>
      <c r="BD577" s="81">
        <v>14083.624</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2363</v>
      </c>
      <c r="B578" s="80">
        <v>527</v>
      </c>
      <c r="C578" s="80">
        <v>19</v>
      </c>
      <c r="D578" s="80">
        <v>31</v>
      </c>
      <c r="E578" s="80">
        <v>2022</v>
      </c>
      <c r="F578" s="80" t="s">
        <v>568</v>
      </c>
      <c r="G578" s="174" t="s">
        <v>2344</v>
      </c>
      <c r="H578" s="80" t="s">
        <v>2345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43847</v>
      </c>
      <c r="AR578" s="81">
        <v>10538</v>
      </c>
      <c r="AS578" s="81">
        <v>107</v>
      </c>
      <c r="AT578" s="81">
        <v>2</v>
      </c>
      <c r="AU578" s="81">
        <v>1</v>
      </c>
      <c r="AV578" s="81">
        <v>6</v>
      </c>
      <c r="AW578" s="81"/>
      <c r="AX578" s="82"/>
      <c r="AY578" s="81">
        <v>214670.67199999277</v>
      </c>
      <c r="AZ578" s="81">
        <v>802544.94999999355</v>
      </c>
      <c r="BA578" s="81">
        <v>119854.72</v>
      </c>
      <c r="BB578" s="81">
        <v>378.9</v>
      </c>
      <c r="BC578" s="81">
        <v>115</v>
      </c>
      <c r="BD578" s="81">
        <v>14083.624</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1952</v>
      </c>
      <c r="B9" s="80">
        <v>1</v>
      </c>
      <c r="C9" s="80">
        <v>1</v>
      </c>
      <c r="D9" s="80">
        <v>1</v>
      </c>
      <c r="E9" s="80">
        <v>1990</v>
      </c>
      <c r="F9" s="80" t="s">
        <v>562</v>
      </c>
      <c r="G9" s="182" t="s">
        <v>1953</v>
      </c>
      <c r="H9" s="80" t="s">
        <v>1954</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1955</v>
      </c>
      <c r="B10" s="80">
        <v>2</v>
      </c>
      <c r="C10" s="80">
        <v>2</v>
      </c>
      <c r="D10" s="80">
        <v>1</v>
      </c>
      <c r="E10" s="80">
        <v>2005</v>
      </c>
      <c r="F10" s="80" t="s">
        <v>565</v>
      </c>
      <c r="G10" s="182" t="s">
        <v>1953</v>
      </c>
      <c r="H10" s="80" t="s">
        <v>1954</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1956</v>
      </c>
      <c r="B11" s="80">
        <v>3</v>
      </c>
      <c r="C11" s="80">
        <v>3</v>
      </c>
      <c r="D11" s="80">
        <v>1</v>
      </c>
      <c r="E11" s="80">
        <v>2006</v>
      </c>
      <c r="F11" s="80" t="s">
        <v>566</v>
      </c>
      <c r="G11" s="182" t="s">
        <v>1953</v>
      </c>
      <c r="H11" s="80" t="s">
        <v>1954</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1957</v>
      </c>
      <c r="B12" s="80">
        <v>4</v>
      </c>
      <c r="C12" s="80">
        <v>4</v>
      </c>
      <c r="D12" s="80">
        <v>1</v>
      </c>
      <c r="E12" s="80">
        <v>2007</v>
      </c>
      <c r="F12" s="80" t="s">
        <v>567</v>
      </c>
      <c r="G12" s="182" t="s">
        <v>1953</v>
      </c>
      <c r="H12" s="80" t="s">
        <v>1954</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1958</v>
      </c>
      <c r="B13" s="80">
        <v>5</v>
      </c>
      <c r="C13" s="80">
        <v>5</v>
      </c>
      <c r="D13" s="80">
        <v>1</v>
      </c>
      <c r="E13" s="80">
        <v>2008</v>
      </c>
      <c r="F13" s="80" t="s">
        <v>84</v>
      </c>
      <c r="G13" s="182" t="s">
        <v>1953</v>
      </c>
      <c r="H13" s="80" t="s">
        <v>1954</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1959</v>
      </c>
      <c r="B14" s="80">
        <v>6</v>
      </c>
      <c r="C14" s="80">
        <v>6</v>
      </c>
      <c r="D14" s="80">
        <v>1</v>
      </c>
      <c r="E14" s="80">
        <v>2009</v>
      </c>
      <c r="F14" s="80" t="s">
        <v>85</v>
      </c>
      <c r="G14" s="182" t="s">
        <v>1953</v>
      </c>
      <c r="H14" s="80" t="s">
        <v>1954</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0</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0</v>
      </c>
      <c r="CM14" s="83">
        <v>0</v>
      </c>
      <c r="CN14" s="83">
        <v>0</v>
      </c>
      <c r="CO14" s="83">
        <v>0</v>
      </c>
      <c r="CP14" s="83">
        <v>0</v>
      </c>
      <c r="CQ14" s="83">
        <v>0</v>
      </c>
      <c r="CR14" s="83">
        <v>0</v>
      </c>
      <c r="CS14" s="83">
        <v>20.710999999999999</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0</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0</v>
      </c>
      <c r="GN14" s="83">
        <v>0</v>
      </c>
      <c r="GO14" s="83">
        <v>0</v>
      </c>
      <c r="GP14" s="83">
        <v>0</v>
      </c>
      <c r="GQ14" s="83">
        <v>0</v>
      </c>
      <c r="GR14" s="83">
        <v>0</v>
      </c>
      <c r="GS14" s="83">
        <v>0</v>
      </c>
      <c r="GT14" s="83">
        <v>20.710999999999999</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0</v>
      </c>
      <c r="HL14" s="83">
        <v>0</v>
      </c>
      <c r="HM14" s="83">
        <v>0</v>
      </c>
      <c r="HN14" s="83">
        <v>0</v>
      </c>
      <c r="HO14" s="83">
        <v>0</v>
      </c>
      <c r="HP14" s="83">
        <v>0</v>
      </c>
      <c r="HQ14" s="83">
        <v>0</v>
      </c>
      <c r="HR14" s="83">
        <v>0</v>
      </c>
      <c r="HS14" s="83">
        <v>0</v>
      </c>
      <c r="HT14" s="83">
        <v>0</v>
      </c>
      <c r="HU14" s="83">
        <v>0</v>
      </c>
      <c r="HV14" s="83">
        <v>0</v>
      </c>
      <c r="HW14" s="83">
        <v>0</v>
      </c>
      <c r="HX14" s="83">
        <v>20.710999999999999</v>
      </c>
      <c r="HY14" s="83">
        <v>0</v>
      </c>
      <c r="HZ14" s="83">
        <v>0</v>
      </c>
      <c r="IA14" s="83">
        <v>0</v>
      </c>
      <c r="IB14" s="83">
        <v>0</v>
      </c>
      <c r="IC14" s="83">
        <v>0</v>
      </c>
      <c r="ID14" s="83">
        <v>0</v>
      </c>
      <c r="IE14" s="83">
        <v>0</v>
      </c>
      <c r="IF14" s="83">
        <v>0</v>
      </c>
      <c r="IG14" s="83">
        <v>0</v>
      </c>
      <c r="IH14" s="83">
        <v>0</v>
      </c>
      <c r="II14" s="83">
        <v>0</v>
      </c>
      <c r="IJ14" s="83">
        <v>0</v>
      </c>
      <c r="IK14" s="83">
        <v>0</v>
      </c>
      <c r="IL14" s="83">
        <v>0</v>
      </c>
      <c r="IM14" s="83">
        <v>0</v>
      </c>
      <c r="IN14" s="83">
        <v>0</v>
      </c>
      <c r="IO14" s="83">
        <v>0</v>
      </c>
      <c r="IP14" s="83">
        <v>0</v>
      </c>
      <c r="IQ14" s="83">
        <v>0</v>
      </c>
      <c r="IR14" s="83">
        <v>0</v>
      </c>
      <c r="IS14" s="83">
        <v>20.710999999999999</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0</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0</v>
      </c>
      <c r="LZ14" s="81">
        <v>0</v>
      </c>
      <c r="MA14" s="81">
        <v>0</v>
      </c>
      <c r="MB14" s="81">
        <v>0</v>
      </c>
      <c r="MC14" s="81">
        <v>0</v>
      </c>
      <c r="MD14" s="81">
        <v>0</v>
      </c>
      <c r="ME14" s="81">
        <v>0</v>
      </c>
      <c r="MF14" s="81">
        <v>2</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0</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0</v>
      </c>
      <c r="QA14" s="81">
        <v>0</v>
      </c>
      <c r="QB14" s="81">
        <v>0</v>
      </c>
      <c r="QC14" s="81">
        <v>0</v>
      </c>
      <c r="QD14" s="81">
        <v>0</v>
      </c>
      <c r="QE14" s="81">
        <v>0</v>
      </c>
      <c r="QF14" s="81">
        <v>0</v>
      </c>
      <c r="QG14" s="81">
        <v>2</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0</v>
      </c>
      <c r="QY14" s="81">
        <v>0</v>
      </c>
      <c r="QZ14" s="81">
        <v>0</v>
      </c>
      <c r="RA14" s="81">
        <v>0</v>
      </c>
      <c r="RB14" s="81">
        <v>0</v>
      </c>
      <c r="RC14" s="81">
        <v>0</v>
      </c>
      <c r="RD14" s="81">
        <v>0</v>
      </c>
      <c r="RE14" s="81">
        <v>0</v>
      </c>
      <c r="RF14" s="81">
        <v>0</v>
      </c>
      <c r="RG14" s="81">
        <v>0</v>
      </c>
      <c r="RH14" s="81">
        <v>0</v>
      </c>
      <c r="RI14" s="81">
        <v>0</v>
      </c>
      <c r="RJ14" s="81">
        <v>0</v>
      </c>
      <c r="RK14" s="81">
        <v>2</v>
      </c>
      <c r="RL14" s="81">
        <v>0</v>
      </c>
      <c r="RM14" s="81">
        <v>0</v>
      </c>
      <c r="RN14" s="81">
        <v>0</v>
      </c>
      <c r="RO14" s="81">
        <v>0</v>
      </c>
      <c r="RP14" s="81">
        <v>0</v>
      </c>
      <c r="RQ14" s="81">
        <v>0</v>
      </c>
      <c r="RR14" s="81">
        <v>0</v>
      </c>
      <c r="RS14" s="81">
        <v>0</v>
      </c>
      <c r="RT14" s="81">
        <v>0</v>
      </c>
      <c r="RU14" s="81">
        <v>0</v>
      </c>
      <c r="RV14" s="81">
        <v>0</v>
      </c>
      <c r="RW14" s="81">
        <v>0</v>
      </c>
      <c r="RX14" s="81">
        <v>0</v>
      </c>
      <c r="RY14" s="81">
        <v>0</v>
      </c>
      <c r="RZ14" s="81">
        <v>0</v>
      </c>
      <c r="SA14" s="81">
        <v>0</v>
      </c>
      <c r="SB14" s="81">
        <v>0</v>
      </c>
      <c r="SC14" s="81">
        <v>0</v>
      </c>
      <c r="SD14" s="81">
        <v>0</v>
      </c>
      <c r="SE14" s="81">
        <v>0</v>
      </c>
      <c r="SF14" s="81">
        <v>2</v>
      </c>
      <c r="SG14" s="81">
        <v>0</v>
      </c>
      <c r="SH14" s="81">
        <v>0</v>
      </c>
    </row>
    <row r="15" spans="1:503">
      <c r="A15" s="18" t="s">
        <v>1960</v>
      </c>
      <c r="B15" s="80">
        <v>7</v>
      </c>
      <c r="C15" s="80">
        <v>7</v>
      </c>
      <c r="D15" s="80">
        <v>1</v>
      </c>
      <c r="E15" s="80">
        <v>2010</v>
      </c>
      <c r="F15" s="80" t="s">
        <v>86</v>
      </c>
      <c r="G15" s="182" t="s">
        <v>1953</v>
      </c>
      <c r="H15" s="80" t="s">
        <v>1954</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0</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0</v>
      </c>
      <c r="CM15" s="83">
        <v>0</v>
      </c>
      <c r="CN15" s="83">
        <v>0</v>
      </c>
      <c r="CO15" s="83">
        <v>0</v>
      </c>
      <c r="CP15" s="83">
        <v>0</v>
      </c>
      <c r="CQ15" s="83">
        <v>0</v>
      </c>
      <c r="CR15" s="83">
        <v>0</v>
      </c>
      <c r="CS15" s="83">
        <v>3.4430000000000001</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0</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0</v>
      </c>
      <c r="GN15" s="83">
        <v>0</v>
      </c>
      <c r="GO15" s="83">
        <v>0</v>
      </c>
      <c r="GP15" s="83">
        <v>0</v>
      </c>
      <c r="GQ15" s="83">
        <v>0</v>
      </c>
      <c r="GR15" s="83">
        <v>0</v>
      </c>
      <c r="GS15" s="83">
        <v>0</v>
      </c>
      <c r="GT15" s="83">
        <v>3.4430000000000001</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0</v>
      </c>
      <c r="HL15" s="83">
        <v>0</v>
      </c>
      <c r="HM15" s="83">
        <v>0</v>
      </c>
      <c r="HN15" s="83">
        <v>0</v>
      </c>
      <c r="HO15" s="83">
        <v>0</v>
      </c>
      <c r="HP15" s="83">
        <v>0</v>
      </c>
      <c r="HQ15" s="83">
        <v>0</v>
      </c>
      <c r="HR15" s="83">
        <v>0</v>
      </c>
      <c r="HS15" s="83">
        <v>0</v>
      </c>
      <c r="HT15" s="83">
        <v>0</v>
      </c>
      <c r="HU15" s="83">
        <v>0</v>
      </c>
      <c r="HV15" s="83">
        <v>0</v>
      </c>
      <c r="HW15" s="83">
        <v>0</v>
      </c>
      <c r="HX15" s="83">
        <v>3.4430000000000001</v>
      </c>
      <c r="HY15" s="83">
        <v>0</v>
      </c>
      <c r="HZ15" s="83">
        <v>0</v>
      </c>
      <c r="IA15" s="83">
        <v>0</v>
      </c>
      <c r="IB15" s="83">
        <v>0</v>
      </c>
      <c r="IC15" s="83">
        <v>0</v>
      </c>
      <c r="ID15" s="83">
        <v>0</v>
      </c>
      <c r="IE15" s="83">
        <v>0</v>
      </c>
      <c r="IF15" s="83">
        <v>0</v>
      </c>
      <c r="IG15" s="83">
        <v>0</v>
      </c>
      <c r="IH15" s="83">
        <v>0</v>
      </c>
      <c r="II15" s="83">
        <v>0</v>
      </c>
      <c r="IJ15" s="83">
        <v>0</v>
      </c>
      <c r="IK15" s="83">
        <v>0</v>
      </c>
      <c r="IL15" s="83">
        <v>0</v>
      </c>
      <c r="IM15" s="83">
        <v>0</v>
      </c>
      <c r="IN15" s="83">
        <v>0</v>
      </c>
      <c r="IO15" s="83">
        <v>0</v>
      </c>
      <c r="IP15" s="83">
        <v>0</v>
      </c>
      <c r="IQ15" s="83">
        <v>0</v>
      </c>
      <c r="IR15" s="83">
        <v>0</v>
      </c>
      <c r="IS15" s="83">
        <v>3.4430000000000001</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0</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0</v>
      </c>
      <c r="LZ15" s="81">
        <v>0</v>
      </c>
      <c r="MA15" s="81">
        <v>0</v>
      </c>
      <c r="MB15" s="81">
        <v>0</v>
      </c>
      <c r="MC15" s="81">
        <v>0</v>
      </c>
      <c r="MD15" s="81">
        <v>0</v>
      </c>
      <c r="ME15" s="81">
        <v>0</v>
      </c>
      <c r="MF15" s="81">
        <v>1</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0</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0</v>
      </c>
      <c r="QA15" s="81">
        <v>0</v>
      </c>
      <c r="QB15" s="81">
        <v>0</v>
      </c>
      <c r="QC15" s="81">
        <v>0</v>
      </c>
      <c r="QD15" s="81">
        <v>0</v>
      </c>
      <c r="QE15" s="81">
        <v>0</v>
      </c>
      <c r="QF15" s="81">
        <v>0</v>
      </c>
      <c r="QG15" s="81">
        <v>1</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0</v>
      </c>
      <c r="QY15" s="81">
        <v>0</v>
      </c>
      <c r="QZ15" s="81">
        <v>0</v>
      </c>
      <c r="RA15" s="81">
        <v>0</v>
      </c>
      <c r="RB15" s="81">
        <v>0</v>
      </c>
      <c r="RC15" s="81">
        <v>0</v>
      </c>
      <c r="RD15" s="81">
        <v>0</v>
      </c>
      <c r="RE15" s="81">
        <v>0</v>
      </c>
      <c r="RF15" s="81">
        <v>0</v>
      </c>
      <c r="RG15" s="81">
        <v>0</v>
      </c>
      <c r="RH15" s="81">
        <v>0</v>
      </c>
      <c r="RI15" s="81">
        <v>0</v>
      </c>
      <c r="RJ15" s="81">
        <v>0</v>
      </c>
      <c r="RK15" s="81">
        <v>1</v>
      </c>
      <c r="RL15" s="81">
        <v>0</v>
      </c>
      <c r="RM15" s="81">
        <v>0</v>
      </c>
      <c r="RN15" s="81">
        <v>0</v>
      </c>
      <c r="RO15" s="81">
        <v>0</v>
      </c>
      <c r="RP15" s="81">
        <v>0</v>
      </c>
      <c r="RQ15" s="81">
        <v>0</v>
      </c>
      <c r="RR15" s="81">
        <v>0</v>
      </c>
      <c r="RS15" s="81">
        <v>0</v>
      </c>
      <c r="RT15" s="81">
        <v>0</v>
      </c>
      <c r="RU15" s="81">
        <v>0</v>
      </c>
      <c r="RV15" s="81">
        <v>0</v>
      </c>
      <c r="RW15" s="81">
        <v>0</v>
      </c>
      <c r="RX15" s="81">
        <v>0</v>
      </c>
      <c r="RY15" s="81">
        <v>0</v>
      </c>
      <c r="RZ15" s="81">
        <v>0</v>
      </c>
      <c r="SA15" s="81">
        <v>0</v>
      </c>
      <c r="SB15" s="81">
        <v>0</v>
      </c>
      <c r="SC15" s="81">
        <v>0</v>
      </c>
      <c r="SD15" s="81">
        <v>0</v>
      </c>
      <c r="SE15" s="81">
        <v>0</v>
      </c>
      <c r="SF15" s="81">
        <v>1</v>
      </c>
      <c r="SG15" s="81">
        <v>0</v>
      </c>
      <c r="SH15" s="81">
        <v>0</v>
      </c>
    </row>
    <row r="16" spans="1:503">
      <c r="A16" s="18" t="s">
        <v>1961</v>
      </c>
      <c r="B16" s="80">
        <v>8</v>
      </c>
      <c r="C16" s="80">
        <v>8</v>
      </c>
      <c r="D16" s="80">
        <v>1</v>
      </c>
      <c r="E16" s="80">
        <v>2011</v>
      </c>
      <c r="F16" s="80" t="s">
        <v>87</v>
      </c>
      <c r="G16" s="182" t="s">
        <v>1953</v>
      </c>
      <c r="H16" s="80" t="s">
        <v>1954</v>
      </c>
      <c r="I16" s="173"/>
      <c r="J16" s="83">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0</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0</v>
      </c>
      <c r="CM16" s="83">
        <v>0</v>
      </c>
      <c r="CN16" s="83">
        <v>0</v>
      </c>
      <c r="CO16" s="83">
        <v>0</v>
      </c>
      <c r="CP16" s="83">
        <v>0</v>
      </c>
      <c r="CQ16" s="83">
        <v>0</v>
      </c>
      <c r="CR16" s="83">
        <v>0</v>
      </c>
      <c r="CS16" s="83">
        <v>4.7220000000000004</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0</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0</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0</v>
      </c>
      <c r="GN16" s="83">
        <v>0</v>
      </c>
      <c r="GO16" s="83">
        <v>0</v>
      </c>
      <c r="GP16" s="83">
        <v>0</v>
      </c>
      <c r="GQ16" s="83">
        <v>0</v>
      </c>
      <c r="GR16" s="83">
        <v>0</v>
      </c>
      <c r="GS16" s="83">
        <v>0</v>
      </c>
      <c r="GT16" s="83">
        <v>4.7220000000000004</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0</v>
      </c>
      <c r="HL16" s="83">
        <v>0</v>
      </c>
      <c r="HM16" s="83">
        <v>0</v>
      </c>
      <c r="HN16" s="83">
        <v>0</v>
      </c>
      <c r="HO16" s="83">
        <v>0</v>
      </c>
      <c r="HP16" s="83">
        <v>0</v>
      </c>
      <c r="HQ16" s="83">
        <v>0</v>
      </c>
      <c r="HR16" s="83">
        <v>0</v>
      </c>
      <c r="HS16" s="83">
        <v>0</v>
      </c>
      <c r="HT16" s="83">
        <v>0</v>
      </c>
      <c r="HU16" s="83">
        <v>0</v>
      </c>
      <c r="HV16" s="83">
        <v>0</v>
      </c>
      <c r="HW16" s="83">
        <v>0</v>
      </c>
      <c r="HX16" s="83">
        <v>4.7220000000000004</v>
      </c>
      <c r="HY16" s="83">
        <v>0</v>
      </c>
      <c r="HZ16" s="83">
        <v>0</v>
      </c>
      <c r="IA16" s="83">
        <v>0</v>
      </c>
      <c r="IB16" s="83">
        <v>0</v>
      </c>
      <c r="IC16" s="83">
        <v>0</v>
      </c>
      <c r="ID16" s="83">
        <v>0</v>
      </c>
      <c r="IE16" s="83">
        <v>0</v>
      </c>
      <c r="IF16" s="83">
        <v>0</v>
      </c>
      <c r="IG16" s="83">
        <v>0</v>
      </c>
      <c r="IH16" s="83">
        <v>0</v>
      </c>
      <c r="II16" s="83">
        <v>0</v>
      </c>
      <c r="IJ16" s="83">
        <v>0</v>
      </c>
      <c r="IK16" s="83">
        <v>0</v>
      </c>
      <c r="IL16" s="83">
        <v>0</v>
      </c>
      <c r="IM16" s="83">
        <v>0</v>
      </c>
      <c r="IN16" s="83">
        <v>0</v>
      </c>
      <c r="IO16" s="83">
        <v>0</v>
      </c>
      <c r="IP16" s="83">
        <v>0</v>
      </c>
      <c r="IQ16" s="83">
        <v>0</v>
      </c>
      <c r="IR16" s="83">
        <v>0</v>
      </c>
      <c r="IS16" s="83">
        <v>4.7220000000000004</v>
      </c>
      <c r="IT16" s="83">
        <v>0</v>
      </c>
      <c r="IU16" s="83">
        <v>0</v>
      </c>
      <c r="IV16" s="84">
        <v>0</v>
      </c>
      <c r="IW16" s="81">
        <v>0</v>
      </c>
      <c r="IX16" s="81">
        <v>0</v>
      </c>
      <c r="IY16" s="81">
        <v>0</v>
      </c>
      <c r="IZ16" s="81">
        <v>0</v>
      </c>
      <c r="JA16" s="81">
        <v>0</v>
      </c>
      <c r="JB16" s="81">
        <v>0</v>
      </c>
      <c r="JC16" s="81">
        <v>0</v>
      </c>
      <c r="JD16" s="81">
        <v>0</v>
      </c>
      <c r="JE16" s="81">
        <v>0</v>
      </c>
      <c r="JF16" s="81">
        <v>0</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0</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0</v>
      </c>
      <c r="LZ16" s="81">
        <v>0</v>
      </c>
      <c r="MA16" s="81">
        <v>0</v>
      </c>
      <c r="MB16" s="81">
        <v>0</v>
      </c>
      <c r="MC16" s="81">
        <v>0</v>
      </c>
      <c r="MD16" s="81">
        <v>0</v>
      </c>
      <c r="ME16" s="81">
        <v>0</v>
      </c>
      <c r="MF16" s="81">
        <v>1</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0</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0</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0</v>
      </c>
      <c r="QA16" s="81">
        <v>0</v>
      </c>
      <c r="QB16" s="81">
        <v>0</v>
      </c>
      <c r="QC16" s="81">
        <v>0</v>
      </c>
      <c r="QD16" s="81">
        <v>0</v>
      </c>
      <c r="QE16" s="81">
        <v>0</v>
      </c>
      <c r="QF16" s="81">
        <v>0</v>
      </c>
      <c r="QG16" s="81">
        <v>1</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0</v>
      </c>
      <c r="QY16" s="81">
        <v>0</v>
      </c>
      <c r="QZ16" s="81">
        <v>0</v>
      </c>
      <c r="RA16" s="81">
        <v>0</v>
      </c>
      <c r="RB16" s="81">
        <v>0</v>
      </c>
      <c r="RC16" s="81">
        <v>0</v>
      </c>
      <c r="RD16" s="81">
        <v>0</v>
      </c>
      <c r="RE16" s="81">
        <v>0</v>
      </c>
      <c r="RF16" s="81">
        <v>0</v>
      </c>
      <c r="RG16" s="81">
        <v>0</v>
      </c>
      <c r="RH16" s="81">
        <v>0</v>
      </c>
      <c r="RI16" s="81">
        <v>0</v>
      </c>
      <c r="RJ16" s="81">
        <v>0</v>
      </c>
      <c r="RK16" s="81">
        <v>1</v>
      </c>
      <c r="RL16" s="81">
        <v>0</v>
      </c>
      <c r="RM16" s="81">
        <v>0</v>
      </c>
      <c r="RN16" s="81">
        <v>0</v>
      </c>
      <c r="RO16" s="81">
        <v>0</v>
      </c>
      <c r="RP16" s="81">
        <v>0</v>
      </c>
      <c r="RQ16" s="81">
        <v>0</v>
      </c>
      <c r="RR16" s="81">
        <v>0</v>
      </c>
      <c r="RS16" s="81">
        <v>0</v>
      </c>
      <c r="RT16" s="81">
        <v>0</v>
      </c>
      <c r="RU16" s="81">
        <v>0</v>
      </c>
      <c r="RV16" s="81">
        <v>0</v>
      </c>
      <c r="RW16" s="81">
        <v>0</v>
      </c>
      <c r="RX16" s="81">
        <v>0</v>
      </c>
      <c r="RY16" s="81">
        <v>0</v>
      </c>
      <c r="RZ16" s="81">
        <v>0</v>
      </c>
      <c r="SA16" s="81">
        <v>0</v>
      </c>
      <c r="SB16" s="81">
        <v>0</v>
      </c>
      <c r="SC16" s="81">
        <v>0</v>
      </c>
      <c r="SD16" s="81">
        <v>0</v>
      </c>
      <c r="SE16" s="81">
        <v>0</v>
      </c>
      <c r="SF16" s="81">
        <v>1</v>
      </c>
      <c r="SG16" s="81">
        <v>0</v>
      </c>
      <c r="SH16" s="81">
        <v>0</v>
      </c>
    </row>
    <row r="17" spans="1:502">
      <c r="A17" s="18" t="s">
        <v>1962</v>
      </c>
      <c r="B17" s="80">
        <v>9</v>
      </c>
      <c r="C17" s="80">
        <v>9</v>
      </c>
      <c r="D17" s="80">
        <v>1</v>
      </c>
      <c r="E17" s="80">
        <v>2012</v>
      </c>
      <c r="F17" s="80" t="s">
        <v>88</v>
      </c>
      <c r="G17" s="182" t="s">
        <v>1953</v>
      </c>
      <c r="H17" s="80" t="s">
        <v>1954</v>
      </c>
      <c r="I17" s="173"/>
      <c r="J17" s="83">
        <v>0</v>
      </c>
      <c r="K17" s="83">
        <v>0</v>
      </c>
      <c r="L17" s="83">
        <v>0</v>
      </c>
      <c r="M17" s="83">
        <v>0</v>
      </c>
      <c r="N17" s="83">
        <v>0</v>
      </c>
      <c r="O17" s="83">
        <v>0</v>
      </c>
      <c r="P17" s="83">
        <v>0</v>
      </c>
      <c r="Q17" s="83">
        <v>0</v>
      </c>
      <c r="R17" s="83">
        <v>0</v>
      </c>
      <c r="S17" s="83">
        <v>0</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0</v>
      </c>
      <c r="AL17" s="83">
        <v>0</v>
      </c>
      <c r="AM17" s="83">
        <v>0</v>
      </c>
      <c r="AN17" s="83">
        <v>0</v>
      </c>
      <c r="AO17" s="83">
        <v>0</v>
      </c>
      <c r="AP17" s="83">
        <v>2.8740000000000001</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0</v>
      </c>
      <c r="CM17" s="83">
        <v>0</v>
      </c>
      <c r="CN17" s="83">
        <v>0</v>
      </c>
      <c r="CO17" s="83">
        <v>0</v>
      </c>
      <c r="CP17" s="83">
        <v>0</v>
      </c>
      <c r="CQ17" s="83">
        <v>0</v>
      </c>
      <c r="CR17" s="83">
        <v>0</v>
      </c>
      <c r="CS17" s="83">
        <v>4.6980000000000004</v>
      </c>
      <c r="CT17" s="83">
        <v>0</v>
      </c>
      <c r="CU17" s="83">
        <v>0</v>
      </c>
      <c r="CV17" s="83">
        <v>0</v>
      </c>
      <c r="CW17" s="83">
        <v>0</v>
      </c>
      <c r="CX17" s="83">
        <v>0</v>
      </c>
      <c r="CY17" s="83">
        <v>0</v>
      </c>
      <c r="CZ17" s="83">
        <v>0</v>
      </c>
      <c r="DA17" s="83">
        <v>0</v>
      </c>
      <c r="DB17" s="83">
        <v>0</v>
      </c>
      <c r="DC17" s="83">
        <v>0</v>
      </c>
      <c r="DD17" s="83">
        <v>5.851</v>
      </c>
      <c r="DE17" s="83">
        <v>0</v>
      </c>
      <c r="DF17" s="83">
        <v>0</v>
      </c>
      <c r="DG17" s="83">
        <v>2.8740000000000001</v>
      </c>
      <c r="DH17" s="83">
        <v>0</v>
      </c>
      <c r="DI17" s="83">
        <v>0</v>
      </c>
      <c r="DJ17" s="83">
        <v>0</v>
      </c>
      <c r="DK17" s="83">
        <v>0</v>
      </c>
      <c r="DL17" s="83">
        <v>0</v>
      </c>
      <c r="DM17" s="83">
        <v>0</v>
      </c>
      <c r="DN17" s="83">
        <v>0</v>
      </c>
      <c r="DO17" s="83">
        <v>0</v>
      </c>
      <c r="DP17" s="83">
        <v>0</v>
      </c>
      <c r="DQ17" s="83">
        <v>0</v>
      </c>
      <c r="DR17" s="83">
        <v>0</v>
      </c>
      <c r="DS17" s="83">
        <v>0</v>
      </c>
      <c r="DT17" s="83">
        <v>0</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0</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0</v>
      </c>
      <c r="GN17" s="83">
        <v>0</v>
      </c>
      <c r="GO17" s="83">
        <v>0</v>
      </c>
      <c r="GP17" s="83">
        <v>0</v>
      </c>
      <c r="GQ17" s="83">
        <v>0</v>
      </c>
      <c r="GR17" s="83">
        <v>0</v>
      </c>
      <c r="GS17" s="83">
        <v>0</v>
      </c>
      <c r="GT17" s="83">
        <v>4.6980000000000004</v>
      </c>
      <c r="GU17" s="83">
        <v>0</v>
      </c>
      <c r="GV17" s="83">
        <v>0</v>
      </c>
      <c r="GW17" s="83">
        <v>0</v>
      </c>
      <c r="GX17" s="83">
        <v>0</v>
      </c>
      <c r="GY17" s="83">
        <v>0</v>
      </c>
      <c r="GZ17" s="83">
        <v>0</v>
      </c>
      <c r="HA17" s="83">
        <v>0</v>
      </c>
      <c r="HB17" s="83">
        <v>0</v>
      </c>
      <c r="HC17" s="83">
        <v>0</v>
      </c>
      <c r="HD17" s="83">
        <v>0</v>
      </c>
      <c r="HE17" s="83">
        <v>5.851</v>
      </c>
      <c r="HF17" s="83">
        <v>2.8740000000000001</v>
      </c>
      <c r="HG17" s="83">
        <v>0</v>
      </c>
      <c r="HH17" s="83">
        <v>0</v>
      </c>
      <c r="HI17" s="83">
        <v>0</v>
      </c>
      <c r="HJ17" s="83">
        <v>0</v>
      </c>
      <c r="HK17" s="83">
        <v>0</v>
      </c>
      <c r="HL17" s="83">
        <v>0</v>
      </c>
      <c r="HM17" s="83">
        <v>0</v>
      </c>
      <c r="HN17" s="83">
        <v>0</v>
      </c>
      <c r="HO17" s="83">
        <v>0</v>
      </c>
      <c r="HP17" s="83">
        <v>0</v>
      </c>
      <c r="HQ17" s="83">
        <v>0</v>
      </c>
      <c r="HR17" s="83">
        <v>0</v>
      </c>
      <c r="HS17" s="83">
        <v>0</v>
      </c>
      <c r="HT17" s="83">
        <v>0</v>
      </c>
      <c r="HU17" s="83">
        <v>0</v>
      </c>
      <c r="HV17" s="83">
        <v>0</v>
      </c>
      <c r="HW17" s="83">
        <v>0</v>
      </c>
      <c r="HX17" s="83">
        <v>4.6980000000000004</v>
      </c>
      <c r="HY17" s="83">
        <v>0</v>
      </c>
      <c r="HZ17" s="83">
        <v>5.851</v>
      </c>
      <c r="IA17" s="83">
        <v>2.8740000000000001</v>
      </c>
      <c r="IB17" s="83">
        <v>0</v>
      </c>
      <c r="IC17" s="83">
        <v>0</v>
      </c>
      <c r="ID17" s="83">
        <v>0</v>
      </c>
      <c r="IE17" s="83">
        <v>0</v>
      </c>
      <c r="IF17" s="83">
        <v>0</v>
      </c>
      <c r="IG17" s="83">
        <v>2.8740000000000001</v>
      </c>
      <c r="IH17" s="83">
        <v>0</v>
      </c>
      <c r="II17" s="83">
        <v>0</v>
      </c>
      <c r="IJ17" s="83">
        <v>0</v>
      </c>
      <c r="IK17" s="83">
        <v>0</v>
      </c>
      <c r="IL17" s="83">
        <v>0</v>
      </c>
      <c r="IM17" s="83">
        <v>0</v>
      </c>
      <c r="IN17" s="83">
        <v>0</v>
      </c>
      <c r="IO17" s="83">
        <v>0</v>
      </c>
      <c r="IP17" s="83">
        <v>0</v>
      </c>
      <c r="IQ17" s="83">
        <v>0</v>
      </c>
      <c r="IR17" s="83">
        <v>0</v>
      </c>
      <c r="IS17" s="83">
        <v>4.6980000000000004</v>
      </c>
      <c r="IT17" s="83">
        <v>0</v>
      </c>
      <c r="IU17" s="83">
        <v>5.851</v>
      </c>
      <c r="IV17" s="84">
        <v>0</v>
      </c>
      <c r="IW17" s="81">
        <v>0</v>
      </c>
      <c r="IX17" s="81">
        <v>0</v>
      </c>
      <c r="IY17" s="81">
        <v>0</v>
      </c>
      <c r="IZ17" s="81">
        <v>0</v>
      </c>
      <c r="JA17" s="81">
        <v>0</v>
      </c>
      <c r="JB17" s="81">
        <v>0</v>
      </c>
      <c r="JC17" s="81">
        <v>0</v>
      </c>
      <c r="JD17" s="81">
        <v>0</v>
      </c>
      <c r="JE17" s="81">
        <v>0</v>
      </c>
      <c r="JF17" s="81">
        <v>0</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0</v>
      </c>
      <c r="JY17" s="81">
        <v>0</v>
      </c>
      <c r="JZ17" s="81">
        <v>0</v>
      </c>
      <c r="KA17" s="81">
        <v>0</v>
      </c>
      <c r="KB17" s="81">
        <v>0</v>
      </c>
      <c r="KC17" s="81">
        <v>1</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0</v>
      </c>
      <c r="LZ17" s="81">
        <v>0</v>
      </c>
      <c r="MA17" s="81">
        <v>0</v>
      </c>
      <c r="MB17" s="81">
        <v>0</v>
      </c>
      <c r="MC17" s="81">
        <v>0</v>
      </c>
      <c r="MD17" s="81">
        <v>0</v>
      </c>
      <c r="ME17" s="81">
        <v>0</v>
      </c>
      <c r="MF17" s="81">
        <v>1</v>
      </c>
      <c r="MG17" s="81">
        <v>0</v>
      </c>
      <c r="MH17" s="81">
        <v>0</v>
      </c>
      <c r="MI17" s="81">
        <v>0</v>
      </c>
      <c r="MJ17" s="81">
        <v>0</v>
      </c>
      <c r="MK17" s="81">
        <v>0</v>
      </c>
      <c r="ML17" s="81">
        <v>0</v>
      </c>
      <c r="MM17" s="81">
        <v>0</v>
      </c>
      <c r="MN17" s="81">
        <v>0</v>
      </c>
      <c r="MO17" s="81">
        <v>0</v>
      </c>
      <c r="MP17" s="81">
        <v>0</v>
      </c>
      <c r="MQ17" s="81">
        <v>1</v>
      </c>
      <c r="MR17" s="81">
        <v>0</v>
      </c>
      <c r="MS17" s="81">
        <v>0</v>
      </c>
      <c r="MT17" s="81">
        <v>1</v>
      </c>
      <c r="MU17" s="81">
        <v>0</v>
      </c>
      <c r="MV17" s="81">
        <v>0</v>
      </c>
      <c r="MW17" s="81">
        <v>0</v>
      </c>
      <c r="MX17" s="81">
        <v>0</v>
      </c>
      <c r="MY17" s="81">
        <v>0</v>
      </c>
      <c r="MZ17" s="81">
        <v>0</v>
      </c>
      <c r="NA17" s="81">
        <v>0</v>
      </c>
      <c r="NB17" s="81">
        <v>0</v>
      </c>
      <c r="NC17" s="81">
        <v>0</v>
      </c>
      <c r="ND17" s="81">
        <v>0</v>
      </c>
      <c r="NE17" s="81">
        <v>0</v>
      </c>
      <c r="NF17" s="81">
        <v>0</v>
      </c>
      <c r="NG17" s="81">
        <v>0</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0</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0</v>
      </c>
      <c r="QA17" s="81">
        <v>0</v>
      </c>
      <c r="QB17" s="81">
        <v>0</v>
      </c>
      <c r="QC17" s="81">
        <v>0</v>
      </c>
      <c r="QD17" s="81">
        <v>0</v>
      </c>
      <c r="QE17" s="81">
        <v>0</v>
      </c>
      <c r="QF17" s="81">
        <v>0</v>
      </c>
      <c r="QG17" s="81">
        <v>1</v>
      </c>
      <c r="QH17" s="81">
        <v>0</v>
      </c>
      <c r="QI17" s="81">
        <v>0</v>
      </c>
      <c r="QJ17" s="81">
        <v>0</v>
      </c>
      <c r="QK17" s="81">
        <v>0</v>
      </c>
      <c r="QL17" s="81">
        <v>0</v>
      </c>
      <c r="QM17" s="81">
        <v>0</v>
      </c>
      <c r="QN17" s="81">
        <v>0</v>
      </c>
      <c r="QO17" s="81">
        <v>0</v>
      </c>
      <c r="QP17" s="81">
        <v>0</v>
      </c>
      <c r="QQ17" s="81">
        <v>0</v>
      </c>
      <c r="QR17" s="81">
        <v>1</v>
      </c>
      <c r="QS17" s="81">
        <v>1</v>
      </c>
      <c r="QT17" s="81">
        <v>0</v>
      </c>
      <c r="QU17" s="81">
        <v>0</v>
      </c>
      <c r="QV17" s="81">
        <v>0</v>
      </c>
      <c r="QW17" s="81">
        <v>0</v>
      </c>
      <c r="QX17" s="81">
        <v>0</v>
      </c>
      <c r="QY17" s="81">
        <v>0</v>
      </c>
      <c r="QZ17" s="81">
        <v>0</v>
      </c>
      <c r="RA17" s="81">
        <v>0</v>
      </c>
      <c r="RB17" s="81">
        <v>0</v>
      </c>
      <c r="RC17" s="81">
        <v>0</v>
      </c>
      <c r="RD17" s="81">
        <v>0</v>
      </c>
      <c r="RE17" s="81">
        <v>0</v>
      </c>
      <c r="RF17" s="81">
        <v>0</v>
      </c>
      <c r="RG17" s="81">
        <v>0</v>
      </c>
      <c r="RH17" s="81">
        <v>0</v>
      </c>
      <c r="RI17" s="81">
        <v>0</v>
      </c>
      <c r="RJ17" s="81">
        <v>0</v>
      </c>
      <c r="RK17" s="81">
        <v>1</v>
      </c>
      <c r="RL17" s="81">
        <v>0</v>
      </c>
      <c r="RM17" s="81">
        <v>1</v>
      </c>
      <c r="RN17" s="81">
        <v>1</v>
      </c>
      <c r="RO17" s="81">
        <v>0</v>
      </c>
      <c r="RP17" s="81">
        <v>0</v>
      </c>
      <c r="RQ17" s="81">
        <v>0</v>
      </c>
      <c r="RR17" s="81">
        <v>0</v>
      </c>
      <c r="RS17" s="81">
        <v>0</v>
      </c>
      <c r="RT17" s="81">
        <v>1</v>
      </c>
      <c r="RU17" s="81">
        <v>0</v>
      </c>
      <c r="RV17" s="81">
        <v>0</v>
      </c>
      <c r="RW17" s="81">
        <v>0</v>
      </c>
      <c r="RX17" s="81">
        <v>0</v>
      </c>
      <c r="RY17" s="81">
        <v>0</v>
      </c>
      <c r="RZ17" s="81">
        <v>0</v>
      </c>
      <c r="SA17" s="81">
        <v>0</v>
      </c>
      <c r="SB17" s="81">
        <v>0</v>
      </c>
      <c r="SC17" s="81">
        <v>0</v>
      </c>
      <c r="SD17" s="81">
        <v>0</v>
      </c>
      <c r="SE17" s="81">
        <v>0</v>
      </c>
      <c r="SF17" s="81">
        <v>1</v>
      </c>
      <c r="SG17" s="81">
        <v>0</v>
      </c>
      <c r="SH17" s="81">
        <v>1</v>
      </c>
    </row>
    <row r="18" spans="1:502">
      <c r="A18" s="18" t="s">
        <v>1963</v>
      </c>
      <c r="B18" s="80">
        <v>10</v>
      </c>
      <c r="C18" s="80">
        <v>10</v>
      </c>
      <c r="D18" s="80">
        <v>1</v>
      </c>
      <c r="E18" s="80">
        <v>2013</v>
      </c>
      <c r="F18" s="80" t="s">
        <v>89</v>
      </c>
      <c r="G18" s="182" t="s">
        <v>1953</v>
      </c>
      <c r="H18" s="80" t="s">
        <v>1954</v>
      </c>
      <c r="I18" s="173"/>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0</v>
      </c>
      <c r="AL18" s="83">
        <v>0</v>
      </c>
      <c r="AM18" s="83">
        <v>0</v>
      </c>
      <c r="AN18" s="83">
        <v>0</v>
      </c>
      <c r="AO18" s="83">
        <v>0</v>
      </c>
      <c r="AP18" s="83">
        <v>1.3979999999999999</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0</v>
      </c>
      <c r="CM18" s="83">
        <v>0</v>
      </c>
      <c r="CN18" s="83">
        <v>0</v>
      </c>
      <c r="CO18" s="83">
        <v>0</v>
      </c>
      <c r="CP18" s="83">
        <v>0</v>
      </c>
      <c r="CQ18" s="83">
        <v>0</v>
      </c>
      <c r="CR18" s="83">
        <v>0</v>
      </c>
      <c r="CS18" s="83">
        <v>3.6589999999999998</v>
      </c>
      <c r="CT18" s="83">
        <v>0</v>
      </c>
      <c r="CU18" s="83">
        <v>0</v>
      </c>
      <c r="CV18" s="83">
        <v>0</v>
      </c>
      <c r="CW18" s="83">
        <v>0</v>
      </c>
      <c r="CX18" s="83">
        <v>0</v>
      </c>
      <c r="CY18" s="83">
        <v>0</v>
      </c>
      <c r="CZ18" s="83">
        <v>0</v>
      </c>
      <c r="DA18" s="83">
        <v>0</v>
      </c>
      <c r="DB18" s="83">
        <v>0</v>
      </c>
      <c r="DC18" s="83">
        <v>0</v>
      </c>
      <c r="DD18" s="83">
        <v>2.754</v>
      </c>
      <c r="DE18" s="83">
        <v>0</v>
      </c>
      <c r="DF18" s="83">
        <v>0</v>
      </c>
      <c r="DG18" s="83">
        <v>1.3979999999999999</v>
      </c>
      <c r="DH18" s="83">
        <v>0</v>
      </c>
      <c r="DI18" s="83">
        <v>0</v>
      </c>
      <c r="DJ18" s="83">
        <v>0</v>
      </c>
      <c r="DK18" s="83">
        <v>0</v>
      </c>
      <c r="DL18" s="83">
        <v>0</v>
      </c>
      <c r="DM18" s="83">
        <v>0</v>
      </c>
      <c r="DN18" s="83">
        <v>0</v>
      </c>
      <c r="DO18" s="83">
        <v>0</v>
      </c>
      <c r="DP18" s="83">
        <v>0</v>
      </c>
      <c r="DQ18" s="83">
        <v>0</v>
      </c>
      <c r="DR18" s="83">
        <v>0</v>
      </c>
      <c r="DS18" s="83">
        <v>0</v>
      </c>
      <c r="DT18" s="83">
        <v>0</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0</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0</v>
      </c>
      <c r="GN18" s="83">
        <v>0</v>
      </c>
      <c r="GO18" s="83">
        <v>0</v>
      </c>
      <c r="GP18" s="83">
        <v>0</v>
      </c>
      <c r="GQ18" s="83">
        <v>0</v>
      </c>
      <c r="GR18" s="83">
        <v>0</v>
      </c>
      <c r="GS18" s="83">
        <v>0</v>
      </c>
      <c r="GT18" s="83">
        <v>3.6589999999999998</v>
      </c>
      <c r="GU18" s="83">
        <v>0</v>
      </c>
      <c r="GV18" s="83">
        <v>0</v>
      </c>
      <c r="GW18" s="83">
        <v>0</v>
      </c>
      <c r="GX18" s="83">
        <v>0</v>
      </c>
      <c r="GY18" s="83">
        <v>0</v>
      </c>
      <c r="GZ18" s="83">
        <v>0</v>
      </c>
      <c r="HA18" s="83">
        <v>0</v>
      </c>
      <c r="HB18" s="83">
        <v>0</v>
      </c>
      <c r="HC18" s="83">
        <v>0</v>
      </c>
      <c r="HD18" s="83">
        <v>0</v>
      </c>
      <c r="HE18" s="83">
        <v>2.754</v>
      </c>
      <c r="HF18" s="83">
        <v>1.3979999999999999</v>
      </c>
      <c r="HG18" s="83">
        <v>0</v>
      </c>
      <c r="HH18" s="83">
        <v>0</v>
      </c>
      <c r="HI18" s="83">
        <v>0</v>
      </c>
      <c r="HJ18" s="83">
        <v>0</v>
      </c>
      <c r="HK18" s="83">
        <v>0</v>
      </c>
      <c r="HL18" s="83">
        <v>0</v>
      </c>
      <c r="HM18" s="83">
        <v>0</v>
      </c>
      <c r="HN18" s="83">
        <v>0</v>
      </c>
      <c r="HO18" s="83">
        <v>0</v>
      </c>
      <c r="HP18" s="83">
        <v>0</v>
      </c>
      <c r="HQ18" s="83">
        <v>0</v>
      </c>
      <c r="HR18" s="83">
        <v>0</v>
      </c>
      <c r="HS18" s="83">
        <v>0</v>
      </c>
      <c r="HT18" s="83">
        <v>0</v>
      </c>
      <c r="HU18" s="83">
        <v>0</v>
      </c>
      <c r="HV18" s="83">
        <v>0</v>
      </c>
      <c r="HW18" s="83">
        <v>0</v>
      </c>
      <c r="HX18" s="83">
        <v>3.6589999999999998</v>
      </c>
      <c r="HY18" s="83">
        <v>0</v>
      </c>
      <c r="HZ18" s="83">
        <v>2.754</v>
      </c>
      <c r="IA18" s="83">
        <v>1.3979999999999999</v>
      </c>
      <c r="IB18" s="83">
        <v>0</v>
      </c>
      <c r="IC18" s="83">
        <v>0</v>
      </c>
      <c r="ID18" s="83">
        <v>0</v>
      </c>
      <c r="IE18" s="83">
        <v>0</v>
      </c>
      <c r="IF18" s="83">
        <v>0</v>
      </c>
      <c r="IG18" s="83">
        <v>1.3979999999999999</v>
      </c>
      <c r="IH18" s="83">
        <v>0</v>
      </c>
      <c r="II18" s="83">
        <v>0</v>
      </c>
      <c r="IJ18" s="83">
        <v>0</v>
      </c>
      <c r="IK18" s="83">
        <v>0</v>
      </c>
      <c r="IL18" s="83">
        <v>0</v>
      </c>
      <c r="IM18" s="83">
        <v>0</v>
      </c>
      <c r="IN18" s="83">
        <v>0</v>
      </c>
      <c r="IO18" s="83">
        <v>0</v>
      </c>
      <c r="IP18" s="83">
        <v>0</v>
      </c>
      <c r="IQ18" s="83">
        <v>0</v>
      </c>
      <c r="IR18" s="83">
        <v>0</v>
      </c>
      <c r="IS18" s="83">
        <v>3.6589999999999998</v>
      </c>
      <c r="IT18" s="83">
        <v>0</v>
      </c>
      <c r="IU18" s="83">
        <v>2.754</v>
      </c>
      <c r="IV18" s="84">
        <v>0</v>
      </c>
      <c r="IW18" s="81">
        <v>0</v>
      </c>
      <c r="IX18" s="81">
        <v>0</v>
      </c>
      <c r="IY18" s="81">
        <v>0</v>
      </c>
      <c r="IZ18" s="81">
        <v>0</v>
      </c>
      <c r="JA18" s="81">
        <v>0</v>
      </c>
      <c r="JB18" s="81">
        <v>0</v>
      </c>
      <c r="JC18" s="81">
        <v>0</v>
      </c>
      <c r="JD18" s="81">
        <v>0</v>
      </c>
      <c r="JE18" s="81">
        <v>0</v>
      </c>
      <c r="JF18" s="81">
        <v>0</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0</v>
      </c>
      <c r="JY18" s="81">
        <v>0</v>
      </c>
      <c r="JZ18" s="81">
        <v>0</v>
      </c>
      <c r="KA18" s="81">
        <v>0</v>
      </c>
      <c r="KB18" s="81">
        <v>0</v>
      </c>
      <c r="KC18" s="81">
        <v>1</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0</v>
      </c>
      <c r="LZ18" s="81">
        <v>0</v>
      </c>
      <c r="MA18" s="81">
        <v>0</v>
      </c>
      <c r="MB18" s="81">
        <v>0</v>
      </c>
      <c r="MC18" s="81">
        <v>0</v>
      </c>
      <c r="MD18" s="81">
        <v>0</v>
      </c>
      <c r="ME18" s="81">
        <v>0</v>
      </c>
      <c r="MF18" s="81">
        <v>1</v>
      </c>
      <c r="MG18" s="81">
        <v>0</v>
      </c>
      <c r="MH18" s="81">
        <v>0</v>
      </c>
      <c r="MI18" s="81">
        <v>0</v>
      </c>
      <c r="MJ18" s="81">
        <v>0</v>
      </c>
      <c r="MK18" s="81">
        <v>0</v>
      </c>
      <c r="ML18" s="81">
        <v>0</v>
      </c>
      <c r="MM18" s="81">
        <v>0</v>
      </c>
      <c r="MN18" s="81">
        <v>0</v>
      </c>
      <c r="MO18" s="81">
        <v>0</v>
      </c>
      <c r="MP18" s="81">
        <v>0</v>
      </c>
      <c r="MQ18" s="81">
        <v>1</v>
      </c>
      <c r="MR18" s="81">
        <v>0</v>
      </c>
      <c r="MS18" s="81">
        <v>0</v>
      </c>
      <c r="MT18" s="81">
        <v>1</v>
      </c>
      <c r="MU18" s="81">
        <v>0</v>
      </c>
      <c r="MV18" s="81">
        <v>0</v>
      </c>
      <c r="MW18" s="81">
        <v>0</v>
      </c>
      <c r="MX18" s="81">
        <v>0</v>
      </c>
      <c r="MY18" s="81">
        <v>0</v>
      </c>
      <c r="MZ18" s="81">
        <v>0</v>
      </c>
      <c r="NA18" s="81">
        <v>0</v>
      </c>
      <c r="NB18" s="81">
        <v>0</v>
      </c>
      <c r="NC18" s="81">
        <v>0</v>
      </c>
      <c r="ND18" s="81">
        <v>0</v>
      </c>
      <c r="NE18" s="81">
        <v>0</v>
      </c>
      <c r="NF18" s="81">
        <v>0</v>
      </c>
      <c r="NG18" s="81">
        <v>0</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0</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0</v>
      </c>
      <c r="QA18" s="81">
        <v>0</v>
      </c>
      <c r="QB18" s="81">
        <v>0</v>
      </c>
      <c r="QC18" s="81">
        <v>0</v>
      </c>
      <c r="QD18" s="81">
        <v>0</v>
      </c>
      <c r="QE18" s="81">
        <v>0</v>
      </c>
      <c r="QF18" s="81">
        <v>0</v>
      </c>
      <c r="QG18" s="81">
        <v>1</v>
      </c>
      <c r="QH18" s="81">
        <v>0</v>
      </c>
      <c r="QI18" s="81">
        <v>0</v>
      </c>
      <c r="QJ18" s="81">
        <v>0</v>
      </c>
      <c r="QK18" s="81">
        <v>0</v>
      </c>
      <c r="QL18" s="81">
        <v>0</v>
      </c>
      <c r="QM18" s="81">
        <v>0</v>
      </c>
      <c r="QN18" s="81">
        <v>0</v>
      </c>
      <c r="QO18" s="81">
        <v>0</v>
      </c>
      <c r="QP18" s="81">
        <v>0</v>
      </c>
      <c r="QQ18" s="81">
        <v>0</v>
      </c>
      <c r="QR18" s="81">
        <v>1</v>
      </c>
      <c r="QS18" s="81">
        <v>1</v>
      </c>
      <c r="QT18" s="81">
        <v>0</v>
      </c>
      <c r="QU18" s="81">
        <v>0</v>
      </c>
      <c r="QV18" s="81">
        <v>0</v>
      </c>
      <c r="QW18" s="81">
        <v>0</v>
      </c>
      <c r="QX18" s="81">
        <v>0</v>
      </c>
      <c r="QY18" s="81">
        <v>0</v>
      </c>
      <c r="QZ18" s="81">
        <v>0</v>
      </c>
      <c r="RA18" s="81">
        <v>0</v>
      </c>
      <c r="RB18" s="81">
        <v>0</v>
      </c>
      <c r="RC18" s="81">
        <v>0</v>
      </c>
      <c r="RD18" s="81">
        <v>0</v>
      </c>
      <c r="RE18" s="81">
        <v>0</v>
      </c>
      <c r="RF18" s="81">
        <v>0</v>
      </c>
      <c r="RG18" s="81">
        <v>0</v>
      </c>
      <c r="RH18" s="81">
        <v>0</v>
      </c>
      <c r="RI18" s="81">
        <v>0</v>
      </c>
      <c r="RJ18" s="81">
        <v>0</v>
      </c>
      <c r="RK18" s="81">
        <v>1</v>
      </c>
      <c r="RL18" s="81">
        <v>0</v>
      </c>
      <c r="RM18" s="81">
        <v>1</v>
      </c>
      <c r="RN18" s="81">
        <v>1</v>
      </c>
      <c r="RO18" s="81">
        <v>0</v>
      </c>
      <c r="RP18" s="81">
        <v>0</v>
      </c>
      <c r="RQ18" s="81">
        <v>0</v>
      </c>
      <c r="RR18" s="81">
        <v>0</v>
      </c>
      <c r="RS18" s="81">
        <v>0</v>
      </c>
      <c r="RT18" s="81">
        <v>1</v>
      </c>
      <c r="RU18" s="81">
        <v>0</v>
      </c>
      <c r="RV18" s="81">
        <v>0</v>
      </c>
      <c r="RW18" s="81">
        <v>0</v>
      </c>
      <c r="RX18" s="81">
        <v>0</v>
      </c>
      <c r="RY18" s="81">
        <v>0</v>
      </c>
      <c r="RZ18" s="81">
        <v>0</v>
      </c>
      <c r="SA18" s="81">
        <v>0</v>
      </c>
      <c r="SB18" s="81">
        <v>0</v>
      </c>
      <c r="SC18" s="81">
        <v>0</v>
      </c>
      <c r="SD18" s="81">
        <v>0</v>
      </c>
      <c r="SE18" s="81">
        <v>0</v>
      </c>
      <c r="SF18" s="81">
        <v>1</v>
      </c>
      <c r="SG18" s="81">
        <v>0</v>
      </c>
      <c r="SH18" s="81">
        <v>1</v>
      </c>
    </row>
    <row r="19" spans="1:502">
      <c r="A19" s="18" t="s">
        <v>1964</v>
      </c>
      <c r="B19" s="80">
        <v>11</v>
      </c>
      <c r="C19" s="80">
        <v>11</v>
      </c>
      <c r="D19" s="80">
        <v>1</v>
      </c>
      <c r="E19" s="80">
        <v>2014</v>
      </c>
      <c r="F19" s="80" t="s">
        <v>90</v>
      </c>
      <c r="G19" s="182" t="s">
        <v>1953</v>
      </c>
      <c r="H19" s="80" t="s">
        <v>1954</v>
      </c>
      <c r="I19" s="173"/>
      <c r="J19" s="83">
        <v>0</v>
      </c>
      <c r="K19" s="83">
        <v>0</v>
      </c>
      <c r="L19" s="83">
        <v>0</v>
      </c>
      <c r="M19" s="83">
        <v>0</v>
      </c>
      <c r="N19" s="83">
        <v>0</v>
      </c>
      <c r="O19" s="83">
        <v>0</v>
      </c>
      <c r="P19" s="83">
        <v>0</v>
      </c>
      <c r="Q19" s="83">
        <v>0</v>
      </c>
      <c r="R19" s="83">
        <v>0</v>
      </c>
      <c r="S19" s="83">
        <v>0</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0</v>
      </c>
      <c r="AL19" s="83">
        <v>0</v>
      </c>
      <c r="AM19" s="83">
        <v>0</v>
      </c>
      <c r="AN19" s="83">
        <v>0</v>
      </c>
      <c r="AO19" s="83">
        <v>0</v>
      </c>
      <c r="AP19" s="83">
        <v>0.81599999999999995</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0</v>
      </c>
      <c r="CM19" s="83">
        <v>0</v>
      </c>
      <c r="CN19" s="83">
        <v>0</v>
      </c>
      <c r="CO19" s="83">
        <v>0</v>
      </c>
      <c r="CP19" s="83">
        <v>0</v>
      </c>
      <c r="CQ19" s="83">
        <v>0</v>
      </c>
      <c r="CR19" s="83">
        <v>0</v>
      </c>
      <c r="CS19" s="83">
        <v>3.996</v>
      </c>
      <c r="CT19" s="83">
        <v>0</v>
      </c>
      <c r="CU19" s="83">
        <v>0</v>
      </c>
      <c r="CV19" s="83">
        <v>0</v>
      </c>
      <c r="CW19" s="83">
        <v>0</v>
      </c>
      <c r="CX19" s="83">
        <v>0</v>
      </c>
      <c r="CY19" s="83">
        <v>0</v>
      </c>
      <c r="CZ19" s="83">
        <v>0</v>
      </c>
      <c r="DA19" s="83">
        <v>0</v>
      </c>
      <c r="DB19" s="83">
        <v>0</v>
      </c>
      <c r="DC19" s="83">
        <v>0</v>
      </c>
      <c r="DD19" s="83">
        <v>2.7010000000000001</v>
      </c>
      <c r="DE19" s="83">
        <v>0</v>
      </c>
      <c r="DF19" s="83">
        <v>0</v>
      </c>
      <c r="DG19" s="83">
        <v>0.81599999999999995</v>
      </c>
      <c r="DH19" s="83">
        <v>0</v>
      </c>
      <c r="DI19" s="83">
        <v>0</v>
      </c>
      <c r="DJ19" s="83">
        <v>0</v>
      </c>
      <c r="DK19" s="83">
        <v>0</v>
      </c>
      <c r="DL19" s="83">
        <v>0</v>
      </c>
      <c r="DM19" s="83">
        <v>0</v>
      </c>
      <c r="DN19" s="83">
        <v>0</v>
      </c>
      <c r="DO19" s="83">
        <v>0</v>
      </c>
      <c r="DP19" s="83">
        <v>0</v>
      </c>
      <c r="DQ19" s="83">
        <v>0</v>
      </c>
      <c r="DR19" s="83">
        <v>0</v>
      </c>
      <c r="DS19" s="83">
        <v>0</v>
      </c>
      <c r="DT19" s="83">
        <v>0</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0</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0</v>
      </c>
      <c r="GN19" s="83">
        <v>0</v>
      </c>
      <c r="GO19" s="83">
        <v>0</v>
      </c>
      <c r="GP19" s="83">
        <v>0</v>
      </c>
      <c r="GQ19" s="83">
        <v>0</v>
      </c>
      <c r="GR19" s="83">
        <v>0</v>
      </c>
      <c r="GS19" s="83">
        <v>0</v>
      </c>
      <c r="GT19" s="83">
        <v>3.996</v>
      </c>
      <c r="GU19" s="83">
        <v>0</v>
      </c>
      <c r="GV19" s="83">
        <v>0</v>
      </c>
      <c r="GW19" s="83">
        <v>0</v>
      </c>
      <c r="GX19" s="83">
        <v>0</v>
      </c>
      <c r="GY19" s="83">
        <v>0</v>
      </c>
      <c r="GZ19" s="83">
        <v>0</v>
      </c>
      <c r="HA19" s="83">
        <v>0</v>
      </c>
      <c r="HB19" s="83">
        <v>0</v>
      </c>
      <c r="HC19" s="83">
        <v>0</v>
      </c>
      <c r="HD19" s="83">
        <v>0</v>
      </c>
      <c r="HE19" s="83">
        <v>2.7010000000000001</v>
      </c>
      <c r="HF19" s="83">
        <v>0.81599999999999995</v>
      </c>
      <c r="HG19" s="83">
        <v>0</v>
      </c>
      <c r="HH19" s="83">
        <v>0</v>
      </c>
      <c r="HI19" s="83">
        <v>0</v>
      </c>
      <c r="HJ19" s="83">
        <v>0</v>
      </c>
      <c r="HK19" s="83">
        <v>0</v>
      </c>
      <c r="HL19" s="83">
        <v>0</v>
      </c>
      <c r="HM19" s="83">
        <v>0</v>
      </c>
      <c r="HN19" s="83">
        <v>0</v>
      </c>
      <c r="HO19" s="83">
        <v>0</v>
      </c>
      <c r="HP19" s="83">
        <v>0</v>
      </c>
      <c r="HQ19" s="83">
        <v>0</v>
      </c>
      <c r="HR19" s="83">
        <v>0</v>
      </c>
      <c r="HS19" s="83">
        <v>0</v>
      </c>
      <c r="HT19" s="83">
        <v>0</v>
      </c>
      <c r="HU19" s="83">
        <v>0</v>
      </c>
      <c r="HV19" s="83">
        <v>0</v>
      </c>
      <c r="HW19" s="83">
        <v>0</v>
      </c>
      <c r="HX19" s="83">
        <v>3.996</v>
      </c>
      <c r="HY19" s="83">
        <v>0</v>
      </c>
      <c r="HZ19" s="83">
        <v>2.7010000000000001</v>
      </c>
      <c r="IA19" s="83">
        <v>0.81599999999999995</v>
      </c>
      <c r="IB19" s="83">
        <v>0</v>
      </c>
      <c r="IC19" s="83">
        <v>0</v>
      </c>
      <c r="ID19" s="83">
        <v>0</v>
      </c>
      <c r="IE19" s="83">
        <v>0</v>
      </c>
      <c r="IF19" s="83">
        <v>0</v>
      </c>
      <c r="IG19" s="83">
        <v>0.81599999999999995</v>
      </c>
      <c r="IH19" s="83">
        <v>0</v>
      </c>
      <c r="II19" s="83">
        <v>0</v>
      </c>
      <c r="IJ19" s="83">
        <v>0</v>
      </c>
      <c r="IK19" s="83">
        <v>0</v>
      </c>
      <c r="IL19" s="83">
        <v>0</v>
      </c>
      <c r="IM19" s="83">
        <v>0</v>
      </c>
      <c r="IN19" s="83">
        <v>0</v>
      </c>
      <c r="IO19" s="83">
        <v>0</v>
      </c>
      <c r="IP19" s="83">
        <v>0</v>
      </c>
      <c r="IQ19" s="83">
        <v>0</v>
      </c>
      <c r="IR19" s="83">
        <v>0</v>
      </c>
      <c r="IS19" s="83">
        <v>3.996</v>
      </c>
      <c r="IT19" s="83">
        <v>0</v>
      </c>
      <c r="IU19" s="83">
        <v>2.7010000000000001</v>
      </c>
      <c r="IV19" s="84">
        <v>0</v>
      </c>
      <c r="IW19" s="81">
        <v>0</v>
      </c>
      <c r="IX19" s="81">
        <v>0</v>
      </c>
      <c r="IY19" s="81">
        <v>0</v>
      </c>
      <c r="IZ19" s="81">
        <v>0</v>
      </c>
      <c r="JA19" s="81">
        <v>0</v>
      </c>
      <c r="JB19" s="81">
        <v>0</v>
      </c>
      <c r="JC19" s="81">
        <v>0</v>
      </c>
      <c r="JD19" s="81">
        <v>0</v>
      </c>
      <c r="JE19" s="81">
        <v>0</v>
      </c>
      <c r="JF19" s="81">
        <v>0</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0</v>
      </c>
      <c r="JY19" s="81">
        <v>0</v>
      </c>
      <c r="JZ19" s="81">
        <v>0</v>
      </c>
      <c r="KA19" s="81">
        <v>0</v>
      </c>
      <c r="KB19" s="81">
        <v>0</v>
      </c>
      <c r="KC19" s="81">
        <v>1</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0</v>
      </c>
      <c r="LZ19" s="81">
        <v>0</v>
      </c>
      <c r="MA19" s="81">
        <v>0</v>
      </c>
      <c r="MB19" s="81">
        <v>0</v>
      </c>
      <c r="MC19" s="81">
        <v>0</v>
      </c>
      <c r="MD19" s="81">
        <v>0</v>
      </c>
      <c r="ME19" s="81">
        <v>0</v>
      </c>
      <c r="MF19" s="81">
        <v>1</v>
      </c>
      <c r="MG19" s="81">
        <v>0</v>
      </c>
      <c r="MH19" s="81">
        <v>0</v>
      </c>
      <c r="MI19" s="81">
        <v>0</v>
      </c>
      <c r="MJ19" s="81">
        <v>0</v>
      </c>
      <c r="MK19" s="81">
        <v>0</v>
      </c>
      <c r="ML19" s="81">
        <v>0</v>
      </c>
      <c r="MM19" s="81">
        <v>0</v>
      </c>
      <c r="MN19" s="81">
        <v>0</v>
      </c>
      <c r="MO19" s="81">
        <v>0</v>
      </c>
      <c r="MP19" s="81">
        <v>0</v>
      </c>
      <c r="MQ19" s="81">
        <v>1</v>
      </c>
      <c r="MR19" s="81">
        <v>0</v>
      </c>
      <c r="MS19" s="81">
        <v>0</v>
      </c>
      <c r="MT19" s="81">
        <v>1</v>
      </c>
      <c r="MU19" s="81">
        <v>0</v>
      </c>
      <c r="MV19" s="81">
        <v>0</v>
      </c>
      <c r="MW19" s="81">
        <v>0</v>
      </c>
      <c r="MX19" s="81">
        <v>0</v>
      </c>
      <c r="MY19" s="81">
        <v>0</v>
      </c>
      <c r="MZ19" s="81">
        <v>0</v>
      </c>
      <c r="NA19" s="81">
        <v>0</v>
      </c>
      <c r="NB19" s="81">
        <v>0</v>
      </c>
      <c r="NC19" s="81">
        <v>0</v>
      </c>
      <c r="ND19" s="81">
        <v>0</v>
      </c>
      <c r="NE19" s="81">
        <v>0</v>
      </c>
      <c r="NF19" s="81">
        <v>0</v>
      </c>
      <c r="NG19" s="81">
        <v>0</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0</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0</v>
      </c>
      <c r="QA19" s="81">
        <v>0</v>
      </c>
      <c r="QB19" s="81">
        <v>0</v>
      </c>
      <c r="QC19" s="81">
        <v>0</v>
      </c>
      <c r="QD19" s="81">
        <v>0</v>
      </c>
      <c r="QE19" s="81">
        <v>0</v>
      </c>
      <c r="QF19" s="81">
        <v>0</v>
      </c>
      <c r="QG19" s="81">
        <v>1</v>
      </c>
      <c r="QH19" s="81">
        <v>0</v>
      </c>
      <c r="QI19" s="81">
        <v>0</v>
      </c>
      <c r="QJ19" s="81">
        <v>0</v>
      </c>
      <c r="QK19" s="81">
        <v>0</v>
      </c>
      <c r="QL19" s="81">
        <v>0</v>
      </c>
      <c r="QM19" s="81">
        <v>0</v>
      </c>
      <c r="QN19" s="81">
        <v>0</v>
      </c>
      <c r="QO19" s="81">
        <v>0</v>
      </c>
      <c r="QP19" s="81">
        <v>0</v>
      </c>
      <c r="QQ19" s="81">
        <v>0</v>
      </c>
      <c r="QR19" s="81">
        <v>1</v>
      </c>
      <c r="QS19" s="81">
        <v>1</v>
      </c>
      <c r="QT19" s="81">
        <v>0</v>
      </c>
      <c r="QU19" s="81">
        <v>0</v>
      </c>
      <c r="QV19" s="81">
        <v>0</v>
      </c>
      <c r="QW19" s="81">
        <v>0</v>
      </c>
      <c r="QX19" s="81">
        <v>0</v>
      </c>
      <c r="QY19" s="81">
        <v>0</v>
      </c>
      <c r="QZ19" s="81">
        <v>0</v>
      </c>
      <c r="RA19" s="81">
        <v>0</v>
      </c>
      <c r="RB19" s="81">
        <v>0</v>
      </c>
      <c r="RC19" s="81">
        <v>0</v>
      </c>
      <c r="RD19" s="81">
        <v>0</v>
      </c>
      <c r="RE19" s="81">
        <v>0</v>
      </c>
      <c r="RF19" s="81">
        <v>0</v>
      </c>
      <c r="RG19" s="81">
        <v>0</v>
      </c>
      <c r="RH19" s="81">
        <v>0</v>
      </c>
      <c r="RI19" s="81">
        <v>0</v>
      </c>
      <c r="RJ19" s="81">
        <v>0</v>
      </c>
      <c r="RK19" s="81">
        <v>1</v>
      </c>
      <c r="RL19" s="81">
        <v>0</v>
      </c>
      <c r="RM19" s="81">
        <v>1</v>
      </c>
      <c r="RN19" s="81">
        <v>1</v>
      </c>
      <c r="RO19" s="81">
        <v>0</v>
      </c>
      <c r="RP19" s="81">
        <v>0</v>
      </c>
      <c r="RQ19" s="81">
        <v>0</v>
      </c>
      <c r="RR19" s="81">
        <v>0</v>
      </c>
      <c r="RS19" s="81">
        <v>0</v>
      </c>
      <c r="RT19" s="81">
        <v>1</v>
      </c>
      <c r="RU19" s="81">
        <v>0</v>
      </c>
      <c r="RV19" s="81">
        <v>0</v>
      </c>
      <c r="RW19" s="81">
        <v>0</v>
      </c>
      <c r="RX19" s="81">
        <v>0</v>
      </c>
      <c r="RY19" s="81">
        <v>0</v>
      </c>
      <c r="RZ19" s="81">
        <v>0</v>
      </c>
      <c r="SA19" s="81">
        <v>0</v>
      </c>
      <c r="SB19" s="81">
        <v>0</v>
      </c>
      <c r="SC19" s="81">
        <v>0</v>
      </c>
      <c r="SD19" s="81">
        <v>0</v>
      </c>
      <c r="SE19" s="81">
        <v>0</v>
      </c>
      <c r="SF19" s="81">
        <v>1</v>
      </c>
      <c r="SG19" s="81">
        <v>0</v>
      </c>
      <c r="SH19" s="81">
        <v>1</v>
      </c>
    </row>
    <row r="20" spans="1:502">
      <c r="A20" s="18" t="s">
        <v>1965</v>
      </c>
      <c r="B20" s="80">
        <v>12</v>
      </c>
      <c r="C20" s="80">
        <v>12</v>
      </c>
      <c r="D20" s="80">
        <v>1</v>
      </c>
      <c r="E20" s="80">
        <v>2015</v>
      </c>
      <c r="F20" s="80" t="s">
        <v>91</v>
      </c>
      <c r="G20" s="182" t="s">
        <v>1953</v>
      </c>
      <c r="H20" s="80" t="s">
        <v>1954</v>
      </c>
      <c r="I20" s="173"/>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0</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0</v>
      </c>
      <c r="CM20" s="83">
        <v>0</v>
      </c>
      <c r="CN20" s="83">
        <v>0</v>
      </c>
      <c r="CO20" s="83">
        <v>0</v>
      </c>
      <c r="CP20" s="83">
        <v>0</v>
      </c>
      <c r="CQ20" s="83">
        <v>0</v>
      </c>
      <c r="CR20" s="83">
        <v>0</v>
      </c>
      <c r="CS20" s="83">
        <v>4.694</v>
      </c>
      <c r="CT20" s="83">
        <v>0</v>
      </c>
      <c r="CU20" s="83">
        <v>0</v>
      </c>
      <c r="CV20" s="83">
        <v>0</v>
      </c>
      <c r="CW20" s="83">
        <v>0</v>
      </c>
      <c r="CX20" s="83">
        <v>0</v>
      </c>
      <c r="CY20" s="83">
        <v>0</v>
      </c>
      <c r="CZ20" s="83">
        <v>0</v>
      </c>
      <c r="DA20" s="83">
        <v>0</v>
      </c>
      <c r="DB20" s="83">
        <v>0</v>
      </c>
      <c r="DC20" s="83">
        <v>0</v>
      </c>
      <c r="DD20" s="83">
        <v>2.8119999999999998</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0</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0</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0</v>
      </c>
      <c r="GN20" s="83">
        <v>0</v>
      </c>
      <c r="GO20" s="83">
        <v>0</v>
      </c>
      <c r="GP20" s="83">
        <v>0</v>
      </c>
      <c r="GQ20" s="83">
        <v>0</v>
      </c>
      <c r="GR20" s="83">
        <v>0</v>
      </c>
      <c r="GS20" s="83">
        <v>0</v>
      </c>
      <c r="GT20" s="83">
        <v>4.694</v>
      </c>
      <c r="GU20" s="83">
        <v>0</v>
      </c>
      <c r="GV20" s="83">
        <v>0</v>
      </c>
      <c r="GW20" s="83">
        <v>0</v>
      </c>
      <c r="GX20" s="83">
        <v>0</v>
      </c>
      <c r="GY20" s="83">
        <v>0</v>
      </c>
      <c r="GZ20" s="83">
        <v>0</v>
      </c>
      <c r="HA20" s="83">
        <v>0</v>
      </c>
      <c r="HB20" s="83">
        <v>0</v>
      </c>
      <c r="HC20" s="83">
        <v>0</v>
      </c>
      <c r="HD20" s="83">
        <v>0</v>
      </c>
      <c r="HE20" s="83">
        <v>2.8119999999999998</v>
      </c>
      <c r="HF20" s="83">
        <v>0</v>
      </c>
      <c r="HG20" s="83">
        <v>0</v>
      </c>
      <c r="HH20" s="83">
        <v>0</v>
      </c>
      <c r="HI20" s="83">
        <v>0</v>
      </c>
      <c r="HJ20" s="83">
        <v>0</v>
      </c>
      <c r="HK20" s="83">
        <v>0</v>
      </c>
      <c r="HL20" s="83">
        <v>0</v>
      </c>
      <c r="HM20" s="83">
        <v>0</v>
      </c>
      <c r="HN20" s="83">
        <v>0</v>
      </c>
      <c r="HO20" s="83">
        <v>0</v>
      </c>
      <c r="HP20" s="83">
        <v>0</v>
      </c>
      <c r="HQ20" s="83">
        <v>0</v>
      </c>
      <c r="HR20" s="83">
        <v>0</v>
      </c>
      <c r="HS20" s="83">
        <v>0</v>
      </c>
      <c r="HT20" s="83">
        <v>0</v>
      </c>
      <c r="HU20" s="83">
        <v>0</v>
      </c>
      <c r="HV20" s="83">
        <v>0</v>
      </c>
      <c r="HW20" s="83">
        <v>0</v>
      </c>
      <c r="HX20" s="83">
        <v>4.694</v>
      </c>
      <c r="HY20" s="83">
        <v>0</v>
      </c>
      <c r="HZ20" s="83">
        <v>2.8119999999999998</v>
      </c>
      <c r="IA20" s="83">
        <v>0</v>
      </c>
      <c r="IB20" s="83">
        <v>0</v>
      </c>
      <c r="IC20" s="83">
        <v>0</v>
      </c>
      <c r="ID20" s="83">
        <v>0</v>
      </c>
      <c r="IE20" s="83">
        <v>0</v>
      </c>
      <c r="IF20" s="83">
        <v>0</v>
      </c>
      <c r="IG20" s="83">
        <v>0</v>
      </c>
      <c r="IH20" s="83">
        <v>0</v>
      </c>
      <c r="II20" s="83">
        <v>0</v>
      </c>
      <c r="IJ20" s="83">
        <v>0</v>
      </c>
      <c r="IK20" s="83">
        <v>0</v>
      </c>
      <c r="IL20" s="83">
        <v>0</v>
      </c>
      <c r="IM20" s="83">
        <v>0</v>
      </c>
      <c r="IN20" s="83">
        <v>0</v>
      </c>
      <c r="IO20" s="83">
        <v>0</v>
      </c>
      <c r="IP20" s="83">
        <v>0</v>
      </c>
      <c r="IQ20" s="83">
        <v>0</v>
      </c>
      <c r="IR20" s="83">
        <v>0</v>
      </c>
      <c r="IS20" s="83">
        <v>4.694</v>
      </c>
      <c r="IT20" s="83">
        <v>0</v>
      </c>
      <c r="IU20" s="83">
        <v>2.8119999999999998</v>
      </c>
      <c r="IV20" s="84">
        <v>0</v>
      </c>
      <c r="IW20" s="81">
        <v>0</v>
      </c>
      <c r="IX20" s="81">
        <v>0</v>
      </c>
      <c r="IY20" s="81">
        <v>0</v>
      </c>
      <c r="IZ20" s="81">
        <v>0</v>
      </c>
      <c r="JA20" s="81">
        <v>0</v>
      </c>
      <c r="JB20" s="81">
        <v>0</v>
      </c>
      <c r="JC20" s="81">
        <v>0</v>
      </c>
      <c r="JD20" s="81">
        <v>0</v>
      </c>
      <c r="JE20" s="81">
        <v>0</v>
      </c>
      <c r="JF20" s="81">
        <v>0</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0</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0</v>
      </c>
      <c r="LZ20" s="81">
        <v>0</v>
      </c>
      <c r="MA20" s="81">
        <v>0</v>
      </c>
      <c r="MB20" s="81">
        <v>0</v>
      </c>
      <c r="MC20" s="81">
        <v>0</v>
      </c>
      <c r="MD20" s="81">
        <v>0</v>
      </c>
      <c r="ME20" s="81">
        <v>0</v>
      </c>
      <c r="MF20" s="81">
        <v>1</v>
      </c>
      <c r="MG20" s="81">
        <v>0</v>
      </c>
      <c r="MH20" s="81">
        <v>0</v>
      </c>
      <c r="MI20" s="81">
        <v>0</v>
      </c>
      <c r="MJ20" s="81">
        <v>0</v>
      </c>
      <c r="MK20" s="81">
        <v>0</v>
      </c>
      <c r="ML20" s="81">
        <v>0</v>
      </c>
      <c r="MM20" s="81">
        <v>0</v>
      </c>
      <c r="MN20" s="81">
        <v>0</v>
      </c>
      <c r="MO20" s="81">
        <v>0</v>
      </c>
      <c r="MP20" s="81">
        <v>0</v>
      </c>
      <c r="MQ20" s="81">
        <v>1</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0</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0</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0</v>
      </c>
      <c r="QA20" s="81">
        <v>0</v>
      </c>
      <c r="QB20" s="81">
        <v>0</v>
      </c>
      <c r="QC20" s="81">
        <v>0</v>
      </c>
      <c r="QD20" s="81">
        <v>0</v>
      </c>
      <c r="QE20" s="81">
        <v>0</v>
      </c>
      <c r="QF20" s="81">
        <v>0</v>
      </c>
      <c r="QG20" s="81">
        <v>1</v>
      </c>
      <c r="QH20" s="81">
        <v>0</v>
      </c>
      <c r="QI20" s="81">
        <v>0</v>
      </c>
      <c r="QJ20" s="81">
        <v>0</v>
      </c>
      <c r="QK20" s="81">
        <v>0</v>
      </c>
      <c r="QL20" s="81">
        <v>0</v>
      </c>
      <c r="QM20" s="81">
        <v>0</v>
      </c>
      <c r="QN20" s="81">
        <v>0</v>
      </c>
      <c r="QO20" s="81">
        <v>0</v>
      </c>
      <c r="QP20" s="81">
        <v>0</v>
      </c>
      <c r="QQ20" s="81">
        <v>0</v>
      </c>
      <c r="QR20" s="81">
        <v>1</v>
      </c>
      <c r="QS20" s="81">
        <v>0</v>
      </c>
      <c r="QT20" s="81">
        <v>0</v>
      </c>
      <c r="QU20" s="81">
        <v>0</v>
      </c>
      <c r="QV20" s="81">
        <v>0</v>
      </c>
      <c r="QW20" s="81">
        <v>0</v>
      </c>
      <c r="QX20" s="81">
        <v>0</v>
      </c>
      <c r="QY20" s="81">
        <v>0</v>
      </c>
      <c r="QZ20" s="81">
        <v>0</v>
      </c>
      <c r="RA20" s="81">
        <v>0</v>
      </c>
      <c r="RB20" s="81">
        <v>0</v>
      </c>
      <c r="RC20" s="81">
        <v>0</v>
      </c>
      <c r="RD20" s="81">
        <v>0</v>
      </c>
      <c r="RE20" s="81">
        <v>0</v>
      </c>
      <c r="RF20" s="81">
        <v>0</v>
      </c>
      <c r="RG20" s="81">
        <v>0</v>
      </c>
      <c r="RH20" s="81">
        <v>0</v>
      </c>
      <c r="RI20" s="81">
        <v>0</v>
      </c>
      <c r="RJ20" s="81">
        <v>0</v>
      </c>
      <c r="RK20" s="81">
        <v>1</v>
      </c>
      <c r="RL20" s="81">
        <v>0</v>
      </c>
      <c r="RM20" s="81">
        <v>1</v>
      </c>
      <c r="RN20" s="81">
        <v>0</v>
      </c>
      <c r="RO20" s="81">
        <v>0</v>
      </c>
      <c r="RP20" s="81">
        <v>0</v>
      </c>
      <c r="RQ20" s="81">
        <v>0</v>
      </c>
      <c r="RR20" s="81">
        <v>0</v>
      </c>
      <c r="RS20" s="81">
        <v>0</v>
      </c>
      <c r="RT20" s="81">
        <v>0</v>
      </c>
      <c r="RU20" s="81">
        <v>0</v>
      </c>
      <c r="RV20" s="81">
        <v>0</v>
      </c>
      <c r="RW20" s="81">
        <v>0</v>
      </c>
      <c r="RX20" s="81">
        <v>0</v>
      </c>
      <c r="RY20" s="81">
        <v>0</v>
      </c>
      <c r="RZ20" s="81">
        <v>0</v>
      </c>
      <c r="SA20" s="81">
        <v>0</v>
      </c>
      <c r="SB20" s="81">
        <v>0</v>
      </c>
      <c r="SC20" s="81">
        <v>0</v>
      </c>
      <c r="SD20" s="81">
        <v>0</v>
      </c>
      <c r="SE20" s="81">
        <v>0</v>
      </c>
      <c r="SF20" s="81">
        <v>1</v>
      </c>
      <c r="SG20" s="81">
        <v>0</v>
      </c>
      <c r="SH20" s="81">
        <v>1</v>
      </c>
    </row>
    <row r="21" spans="1:502">
      <c r="A21" s="18" t="s">
        <v>1966</v>
      </c>
      <c r="B21" s="80">
        <v>13</v>
      </c>
      <c r="C21" s="80">
        <v>13</v>
      </c>
      <c r="D21" s="80">
        <v>1</v>
      </c>
      <c r="E21" s="80">
        <v>2016</v>
      </c>
      <c r="F21" s="80" t="s">
        <v>92</v>
      </c>
      <c r="G21" s="182" t="s">
        <v>1953</v>
      </c>
      <c r="H21" s="80" t="s">
        <v>1954</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0</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0</v>
      </c>
      <c r="CM21" s="83">
        <v>0</v>
      </c>
      <c r="CN21" s="83">
        <v>0</v>
      </c>
      <c r="CO21" s="83">
        <v>0</v>
      </c>
      <c r="CP21" s="83">
        <v>0</v>
      </c>
      <c r="CQ21" s="83">
        <v>0</v>
      </c>
      <c r="CR21" s="83">
        <v>0</v>
      </c>
      <c r="CS21" s="83">
        <v>4.0750000000000002</v>
      </c>
      <c r="CT21" s="83">
        <v>0</v>
      </c>
      <c r="CU21" s="83">
        <v>0</v>
      </c>
      <c r="CV21" s="83">
        <v>0</v>
      </c>
      <c r="CW21" s="83">
        <v>0</v>
      </c>
      <c r="CX21" s="83">
        <v>0</v>
      </c>
      <c r="CY21" s="83">
        <v>0</v>
      </c>
      <c r="CZ21" s="83">
        <v>0</v>
      </c>
      <c r="DA21" s="83">
        <v>0</v>
      </c>
      <c r="DB21" s="83">
        <v>0</v>
      </c>
      <c r="DC21" s="83">
        <v>0</v>
      </c>
      <c r="DD21" s="83">
        <v>3.82</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0</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0</v>
      </c>
      <c r="GN21" s="83">
        <v>0</v>
      </c>
      <c r="GO21" s="83">
        <v>0</v>
      </c>
      <c r="GP21" s="83">
        <v>0</v>
      </c>
      <c r="GQ21" s="83">
        <v>0</v>
      </c>
      <c r="GR21" s="83">
        <v>0</v>
      </c>
      <c r="GS21" s="83">
        <v>0</v>
      </c>
      <c r="GT21" s="83">
        <v>4.0750000000000002</v>
      </c>
      <c r="GU21" s="83">
        <v>0</v>
      </c>
      <c r="GV21" s="83">
        <v>0</v>
      </c>
      <c r="GW21" s="83">
        <v>0</v>
      </c>
      <c r="GX21" s="83">
        <v>0</v>
      </c>
      <c r="GY21" s="83">
        <v>0</v>
      </c>
      <c r="GZ21" s="83">
        <v>0</v>
      </c>
      <c r="HA21" s="83">
        <v>0</v>
      </c>
      <c r="HB21" s="83">
        <v>0</v>
      </c>
      <c r="HC21" s="83">
        <v>0</v>
      </c>
      <c r="HD21" s="83">
        <v>0</v>
      </c>
      <c r="HE21" s="83">
        <v>3.82</v>
      </c>
      <c r="HF21" s="83">
        <v>0</v>
      </c>
      <c r="HG21" s="83">
        <v>0</v>
      </c>
      <c r="HH21" s="83">
        <v>0</v>
      </c>
      <c r="HI21" s="83">
        <v>0</v>
      </c>
      <c r="HJ21" s="83">
        <v>0</v>
      </c>
      <c r="HK21" s="83">
        <v>0</v>
      </c>
      <c r="HL21" s="83">
        <v>0</v>
      </c>
      <c r="HM21" s="83">
        <v>0</v>
      </c>
      <c r="HN21" s="83">
        <v>0</v>
      </c>
      <c r="HO21" s="83">
        <v>0</v>
      </c>
      <c r="HP21" s="83">
        <v>0</v>
      </c>
      <c r="HQ21" s="83">
        <v>0</v>
      </c>
      <c r="HR21" s="83">
        <v>0</v>
      </c>
      <c r="HS21" s="83">
        <v>0</v>
      </c>
      <c r="HT21" s="83">
        <v>0</v>
      </c>
      <c r="HU21" s="83">
        <v>0</v>
      </c>
      <c r="HV21" s="83">
        <v>0</v>
      </c>
      <c r="HW21" s="83">
        <v>0</v>
      </c>
      <c r="HX21" s="83">
        <v>4.0750000000000002</v>
      </c>
      <c r="HY21" s="83">
        <v>0</v>
      </c>
      <c r="HZ21" s="83">
        <v>3.82</v>
      </c>
      <c r="IA21" s="83">
        <v>0</v>
      </c>
      <c r="IB21" s="83">
        <v>0</v>
      </c>
      <c r="IC21" s="83">
        <v>0</v>
      </c>
      <c r="ID21" s="83">
        <v>0</v>
      </c>
      <c r="IE21" s="83">
        <v>0</v>
      </c>
      <c r="IF21" s="83">
        <v>0</v>
      </c>
      <c r="IG21" s="83">
        <v>0</v>
      </c>
      <c r="IH21" s="83">
        <v>0</v>
      </c>
      <c r="II21" s="83">
        <v>0</v>
      </c>
      <c r="IJ21" s="83">
        <v>0</v>
      </c>
      <c r="IK21" s="83">
        <v>0</v>
      </c>
      <c r="IL21" s="83">
        <v>0</v>
      </c>
      <c r="IM21" s="83">
        <v>0</v>
      </c>
      <c r="IN21" s="83">
        <v>0</v>
      </c>
      <c r="IO21" s="83">
        <v>0</v>
      </c>
      <c r="IP21" s="83">
        <v>0</v>
      </c>
      <c r="IQ21" s="83">
        <v>0</v>
      </c>
      <c r="IR21" s="83">
        <v>0</v>
      </c>
      <c r="IS21" s="83">
        <v>4.0750000000000002</v>
      </c>
      <c r="IT21" s="83">
        <v>0</v>
      </c>
      <c r="IU21" s="83">
        <v>3.82</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0</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0</v>
      </c>
      <c r="LZ21" s="81">
        <v>0</v>
      </c>
      <c r="MA21" s="81">
        <v>0</v>
      </c>
      <c r="MB21" s="81">
        <v>0</v>
      </c>
      <c r="MC21" s="81">
        <v>0</v>
      </c>
      <c r="MD21" s="81">
        <v>0</v>
      </c>
      <c r="ME21" s="81">
        <v>0</v>
      </c>
      <c r="MF21" s="81">
        <v>1</v>
      </c>
      <c r="MG21" s="81">
        <v>0</v>
      </c>
      <c r="MH21" s="81">
        <v>0</v>
      </c>
      <c r="MI21" s="81">
        <v>0</v>
      </c>
      <c r="MJ21" s="81">
        <v>0</v>
      </c>
      <c r="MK21" s="81">
        <v>0</v>
      </c>
      <c r="ML21" s="81">
        <v>0</v>
      </c>
      <c r="MM21" s="81">
        <v>0</v>
      </c>
      <c r="MN21" s="81">
        <v>0</v>
      </c>
      <c r="MO21" s="81">
        <v>0</v>
      </c>
      <c r="MP21" s="81">
        <v>0</v>
      </c>
      <c r="MQ21" s="81">
        <v>1</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0</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0</v>
      </c>
      <c r="QA21" s="81">
        <v>0</v>
      </c>
      <c r="QB21" s="81">
        <v>0</v>
      </c>
      <c r="QC21" s="81">
        <v>0</v>
      </c>
      <c r="QD21" s="81">
        <v>0</v>
      </c>
      <c r="QE21" s="81">
        <v>0</v>
      </c>
      <c r="QF21" s="81">
        <v>0</v>
      </c>
      <c r="QG21" s="81">
        <v>1</v>
      </c>
      <c r="QH21" s="81">
        <v>0</v>
      </c>
      <c r="QI21" s="81">
        <v>0</v>
      </c>
      <c r="QJ21" s="81">
        <v>0</v>
      </c>
      <c r="QK21" s="81">
        <v>0</v>
      </c>
      <c r="QL21" s="81">
        <v>0</v>
      </c>
      <c r="QM21" s="81">
        <v>0</v>
      </c>
      <c r="QN21" s="81">
        <v>0</v>
      </c>
      <c r="QO21" s="81">
        <v>0</v>
      </c>
      <c r="QP21" s="81">
        <v>0</v>
      </c>
      <c r="QQ21" s="81">
        <v>0</v>
      </c>
      <c r="QR21" s="81">
        <v>1</v>
      </c>
      <c r="QS21" s="81">
        <v>0</v>
      </c>
      <c r="QT21" s="81">
        <v>0</v>
      </c>
      <c r="QU21" s="81">
        <v>0</v>
      </c>
      <c r="QV21" s="81">
        <v>0</v>
      </c>
      <c r="QW21" s="81">
        <v>0</v>
      </c>
      <c r="QX21" s="81">
        <v>0</v>
      </c>
      <c r="QY21" s="81">
        <v>0</v>
      </c>
      <c r="QZ21" s="81">
        <v>0</v>
      </c>
      <c r="RA21" s="81">
        <v>0</v>
      </c>
      <c r="RB21" s="81">
        <v>0</v>
      </c>
      <c r="RC21" s="81">
        <v>0</v>
      </c>
      <c r="RD21" s="81">
        <v>0</v>
      </c>
      <c r="RE21" s="81">
        <v>0</v>
      </c>
      <c r="RF21" s="81">
        <v>0</v>
      </c>
      <c r="RG21" s="81">
        <v>0</v>
      </c>
      <c r="RH21" s="81">
        <v>0</v>
      </c>
      <c r="RI21" s="81">
        <v>0</v>
      </c>
      <c r="RJ21" s="81">
        <v>0</v>
      </c>
      <c r="RK21" s="81">
        <v>1</v>
      </c>
      <c r="RL21" s="81">
        <v>0</v>
      </c>
      <c r="RM21" s="81">
        <v>1</v>
      </c>
      <c r="RN21" s="81">
        <v>0</v>
      </c>
      <c r="RO21" s="81">
        <v>0</v>
      </c>
      <c r="RP21" s="81">
        <v>0</v>
      </c>
      <c r="RQ21" s="81">
        <v>0</v>
      </c>
      <c r="RR21" s="81">
        <v>0</v>
      </c>
      <c r="RS21" s="81">
        <v>0</v>
      </c>
      <c r="RT21" s="81">
        <v>0</v>
      </c>
      <c r="RU21" s="81">
        <v>0</v>
      </c>
      <c r="RV21" s="81">
        <v>0</v>
      </c>
      <c r="RW21" s="81">
        <v>0</v>
      </c>
      <c r="RX21" s="81">
        <v>0</v>
      </c>
      <c r="RY21" s="81">
        <v>0</v>
      </c>
      <c r="RZ21" s="81">
        <v>0</v>
      </c>
      <c r="SA21" s="81">
        <v>0</v>
      </c>
      <c r="SB21" s="81">
        <v>0</v>
      </c>
      <c r="SC21" s="81">
        <v>0</v>
      </c>
      <c r="SD21" s="81">
        <v>0</v>
      </c>
      <c r="SE21" s="81">
        <v>0</v>
      </c>
      <c r="SF21" s="81">
        <v>1</v>
      </c>
      <c r="SG21" s="81">
        <v>0</v>
      </c>
      <c r="SH21" s="81">
        <v>1</v>
      </c>
    </row>
    <row r="22" spans="1:502">
      <c r="A22" s="18" t="s">
        <v>1967</v>
      </c>
      <c r="B22" s="80">
        <v>14</v>
      </c>
      <c r="C22" s="80">
        <v>14</v>
      </c>
      <c r="D22" s="80">
        <v>1</v>
      </c>
      <c r="E22" s="80">
        <v>2017</v>
      </c>
      <c r="F22" s="80" t="s">
        <v>71</v>
      </c>
      <c r="G22" s="182" t="s">
        <v>1953</v>
      </c>
      <c r="H22" s="80" t="s">
        <v>1954</v>
      </c>
      <c r="I22" s="173"/>
      <c r="J22" s="83">
        <v>0</v>
      </c>
      <c r="K22" s="83">
        <v>0</v>
      </c>
      <c r="L22" s="83">
        <v>0</v>
      </c>
      <c r="M22" s="83">
        <v>0</v>
      </c>
      <c r="N22" s="83">
        <v>0</v>
      </c>
      <c r="O22" s="83">
        <v>0</v>
      </c>
      <c r="P22" s="83">
        <v>0</v>
      </c>
      <c r="Q22" s="83">
        <v>0</v>
      </c>
      <c r="R22" s="83">
        <v>0</v>
      </c>
      <c r="S22" s="83">
        <v>0</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0</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0</v>
      </c>
      <c r="CM22" s="83">
        <v>0</v>
      </c>
      <c r="CN22" s="83">
        <v>0</v>
      </c>
      <c r="CO22" s="83">
        <v>0</v>
      </c>
      <c r="CP22" s="83">
        <v>0</v>
      </c>
      <c r="CQ22" s="83">
        <v>0</v>
      </c>
      <c r="CR22" s="83">
        <v>0</v>
      </c>
      <c r="CS22" s="83">
        <v>4.6230000000000002</v>
      </c>
      <c r="CT22" s="83">
        <v>0</v>
      </c>
      <c r="CU22" s="83">
        <v>0</v>
      </c>
      <c r="CV22" s="83">
        <v>0</v>
      </c>
      <c r="CW22" s="83">
        <v>0</v>
      </c>
      <c r="CX22" s="83">
        <v>0</v>
      </c>
      <c r="CY22" s="83">
        <v>0</v>
      </c>
      <c r="CZ22" s="83">
        <v>0</v>
      </c>
      <c r="DA22" s="83">
        <v>0</v>
      </c>
      <c r="DB22" s="83">
        <v>0</v>
      </c>
      <c r="DC22" s="83">
        <v>0</v>
      </c>
      <c r="DD22" s="83">
        <v>5.2880000000000003</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0</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0</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0</v>
      </c>
      <c r="GN22" s="83">
        <v>0</v>
      </c>
      <c r="GO22" s="83">
        <v>0</v>
      </c>
      <c r="GP22" s="83">
        <v>0</v>
      </c>
      <c r="GQ22" s="83">
        <v>0</v>
      </c>
      <c r="GR22" s="83">
        <v>0</v>
      </c>
      <c r="GS22" s="83">
        <v>0</v>
      </c>
      <c r="GT22" s="83">
        <v>4.6230000000000002</v>
      </c>
      <c r="GU22" s="83">
        <v>0</v>
      </c>
      <c r="GV22" s="83">
        <v>0</v>
      </c>
      <c r="GW22" s="83">
        <v>0</v>
      </c>
      <c r="GX22" s="83">
        <v>0</v>
      </c>
      <c r="GY22" s="83">
        <v>0</v>
      </c>
      <c r="GZ22" s="83">
        <v>0</v>
      </c>
      <c r="HA22" s="83">
        <v>0</v>
      </c>
      <c r="HB22" s="83">
        <v>0</v>
      </c>
      <c r="HC22" s="83">
        <v>0</v>
      </c>
      <c r="HD22" s="83">
        <v>0</v>
      </c>
      <c r="HE22" s="83">
        <v>5.2880000000000003</v>
      </c>
      <c r="HF22" s="83">
        <v>0</v>
      </c>
      <c r="HG22" s="83">
        <v>0</v>
      </c>
      <c r="HH22" s="83">
        <v>0</v>
      </c>
      <c r="HI22" s="83">
        <v>0</v>
      </c>
      <c r="HJ22" s="83">
        <v>0</v>
      </c>
      <c r="HK22" s="83">
        <v>0</v>
      </c>
      <c r="HL22" s="83">
        <v>0</v>
      </c>
      <c r="HM22" s="83">
        <v>0</v>
      </c>
      <c r="HN22" s="83">
        <v>0</v>
      </c>
      <c r="HO22" s="83">
        <v>0</v>
      </c>
      <c r="HP22" s="83">
        <v>0</v>
      </c>
      <c r="HQ22" s="83">
        <v>0</v>
      </c>
      <c r="HR22" s="83">
        <v>0</v>
      </c>
      <c r="HS22" s="83">
        <v>0</v>
      </c>
      <c r="HT22" s="83">
        <v>0</v>
      </c>
      <c r="HU22" s="83">
        <v>0</v>
      </c>
      <c r="HV22" s="83">
        <v>0</v>
      </c>
      <c r="HW22" s="83">
        <v>0</v>
      </c>
      <c r="HX22" s="83">
        <v>4.6230000000000002</v>
      </c>
      <c r="HY22" s="83">
        <v>0</v>
      </c>
      <c r="HZ22" s="83">
        <v>5.2880000000000003</v>
      </c>
      <c r="IA22" s="83">
        <v>0</v>
      </c>
      <c r="IB22" s="83">
        <v>0</v>
      </c>
      <c r="IC22" s="83">
        <v>0</v>
      </c>
      <c r="ID22" s="83">
        <v>0</v>
      </c>
      <c r="IE22" s="83">
        <v>0</v>
      </c>
      <c r="IF22" s="83">
        <v>0</v>
      </c>
      <c r="IG22" s="83">
        <v>0</v>
      </c>
      <c r="IH22" s="83">
        <v>0</v>
      </c>
      <c r="II22" s="83">
        <v>0</v>
      </c>
      <c r="IJ22" s="83">
        <v>0</v>
      </c>
      <c r="IK22" s="83">
        <v>0</v>
      </c>
      <c r="IL22" s="83">
        <v>0</v>
      </c>
      <c r="IM22" s="83">
        <v>0</v>
      </c>
      <c r="IN22" s="83">
        <v>0</v>
      </c>
      <c r="IO22" s="83">
        <v>0</v>
      </c>
      <c r="IP22" s="83">
        <v>0</v>
      </c>
      <c r="IQ22" s="83">
        <v>0</v>
      </c>
      <c r="IR22" s="83">
        <v>0</v>
      </c>
      <c r="IS22" s="83">
        <v>4.6230000000000002</v>
      </c>
      <c r="IT22" s="83">
        <v>0</v>
      </c>
      <c r="IU22" s="83">
        <v>5.2880000000000003</v>
      </c>
      <c r="IV22" s="84">
        <v>0</v>
      </c>
      <c r="IW22" s="81">
        <v>0</v>
      </c>
      <c r="IX22" s="81">
        <v>0</v>
      </c>
      <c r="IY22" s="81">
        <v>0</v>
      </c>
      <c r="IZ22" s="81">
        <v>0</v>
      </c>
      <c r="JA22" s="81">
        <v>0</v>
      </c>
      <c r="JB22" s="81">
        <v>0</v>
      </c>
      <c r="JC22" s="81">
        <v>0</v>
      </c>
      <c r="JD22" s="81">
        <v>0</v>
      </c>
      <c r="JE22" s="81">
        <v>0</v>
      </c>
      <c r="JF22" s="81">
        <v>0</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0</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0</v>
      </c>
      <c r="LZ22" s="81">
        <v>0</v>
      </c>
      <c r="MA22" s="81">
        <v>0</v>
      </c>
      <c r="MB22" s="81">
        <v>0</v>
      </c>
      <c r="MC22" s="81">
        <v>0</v>
      </c>
      <c r="MD22" s="81">
        <v>0</v>
      </c>
      <c r="ME22" s="81">
        <v>0</v>
      </c>
      <c r="MF22" s="81">
        <v>1</v>
      </c>
      <c r="MG22" s="81">
        <v>0</v>
      </c>
      <c r="MH22" s="81">
        <v>0</v>
      </c>
      <c r="MI22" s="81">
        <v>0</v>
      </c>
      <c r="MJ22" s="81">
        <v>0</v>
      </c>
      <c r="MK22" s="81">
        <v>0</v>
      </c>
      <c r="ML22" s="81">
        <v>0</v>
      </c>
      <c r="MM22" s="81">
        <v>0</v>
      </c>
      <c r="MN22" s="81">
        <v>0</v>
      </c>
      <c r="MO22" s="81">
        <v>0</v>
      </c>
      <c r="MP22" s="81">
        <v>0</v>
      </c>
      <c r="MQ22" s="81">
        <v>1</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0</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0</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0</v>
      </c>
      <c r="QA22" s="81">
        <v>0</v>
      </c>
      <c r="QB22" s="81">
        <v>0</v>
      </c>
      <c r="QC22" s="81">
        <v>0</v>
      </c>
      <c r="QD22" s="81">
        <v>0</v>
      </c>
      <c r="QE22" s="81">
        <v>0</v>
      </c>
      <c r="QF22" s="81">
        <v>0</v>
      </c>
      <c r="QG22" s="81">
        <v>1</v>
      </c>
      <c r="QH22" s="81">
        <v>0</v>
      </c>
      <c r="QI22" s="81">
        <v>0</v>
      </c>
      <c r="QJ22" s="81">
        <v>0</v>
      </c>
      <c r="QK22" s="81">
        <v>0</v>
      </c>
      <c r="QL22" s="81">
        <v>0</v>
      </c>
      <c r="QM22" s="81">
        <v>0</v>
      </c>
      <c r="QN22" s="81">
        <v>0</v>
      </c>
      <c r="QO22" s="81">
        <v>0</v>
      </c>
      <c r="QP22" s="81">
        <v>0</v>
      </c>
      <c r="QQ22" s="81">
        <v>0</v>
      </c>
      <c r="QR22" s="81">
        <v>1</v>
      </c>
      <c r="QS22" s="81">
        <v>0</v>
      </c>
      <c r="QT22" s="81">
        <v>0</v>
      </c>
      <c r="QU22" s="81">
        <v>0</v>
      </c>
      <c r="QV22" s="81">
        <v>0</v>
      </c>
      <c r="QW22" s="81">
        <v>0</v>
      </c>
      <c r="QX22" s="81">
        <v>0</v>
      </c>
      <c r="QY22" s="81">
        <v>0</v>
      </c>
      <c r="QZ22" s="81">
        <v>0</v>
      </c>
      <c r="RA22" s="81">
        <v>0</v>
      </c>
      <c r="RB22" s="81">
        <v>0</v>
      </c>
      <c r="RC22" s="81">
        <v>0</v>
      </c>
      <c r="RD22" s="81">
        <v>0</v>
      </c>
      <c r="RE22" s="81">
        <v>0</v>
      </c>
      <c r="RF22" s="81">
        <v>0</v>
      </c>
      <c r="RG22" s="81">
        <v>0</v>
      </c>
      <c r="RH22" s="81">
        <v>0</v>
      </c>
      <c r="RI22" s="81">
        <v>0</v>
      </c>
      <c r="RJ22" s="81">
        <v>0</v>
      </c>
      <c r="RK22" s="81">
        <v>1</v>
      </c>
      <c r="RL22" s="81">
        <v>0</v>
      </c>
      <c r="RM22" s="81">
        <v>1</v>
      </c>
      <c r="RN22" s="81">
        <v>0</v>
      </c>
      <c r="RO22" s="81">
        <v>0</v>
      </c>
      <c r="RP22" s="81">
        <v>0</v>
      </c>
      <c r="RQ22" s="81">
        <v>0</v>
      </c>
      <c r="RR22" s="81">
        <v>0</v>
      </c>
      <c r="RS22" s="81">
        <v>0</v>
      </c>
      <c r="RT22" s="81">
        <v>0</v>
      </c>
      <c r="RU22" s="81">
        <v>0</v>
      </c>
      <c r="RV22" s="81">
        <v>0</v>
      </c>
      <c r="RW22" s="81">
        <v>0</v>
      </c>
      <c r="RX22" s="81">
        <v>0</v>
      </c>
      <c r="RY22" s="81">
        <v>0</v>
      </c>
      <c r="RZ22" s="81">
        <v>0</v>
      </c>
      <c r="SA22" s="81">
        <v>0</v>
      </c>
      <c r="SB22" s="81">
        <v>0</v>
      </c>
      <c r="SC22" s="81">
        <v>0</v>
      </c>
      <c r="SD22" s="81">
        <v>0</v>
      </c>
      <c r="SE22" s="81">
        <v>0</v>
      </c>
      <c r="SF22" s="81">
        <v>1</v>
      </c>
      <c r="SG22" s="81">
        <v>0</v>
      </c>
      <c r="SH22" s="81">
        <v>1</v>
      </c>
    </row>
    <row r="23" spans="1:502">
      <c r="A23" s="18" t="s">
        <v>1968</v>
      </c>
      <c r="B23" s="80">
        <v>15</v>
      </c>
      <c r="C23" s="80">
        <v>15</v>
      </c>
      <c r="D23" s="80">
        <v>1</v>
      </c>
      <c r="E23" s="80">
        <v>2018</v>
      </c>
      <c r="F23" s="80" t="s">
        <v>93</v>
      </c>
      <c r="G23" s="182" t="s">
        <v>1953</v>
      </c>
      <c r="H23" s="80" t="s">
        <v>1954</v>
      </c>
      <c r="I23" s="173"/>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0</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0</v>
      </c>
      <c r="CM23" s="83">
        <v>0</v>
      </c>
      <c r="CN23" s="83">
        <v>0</v>
      </c>
      <c r="CO23" s="83">
        <v>0</v>
      </c>
      <c r="CP23" s="83">
        <v>0</v>
      </c>
      <c r="CQ23" s="83">
        <v>0</v>
      </c>
      <c r="CR23" s="83">
        <v>0</v>
      </c>
      <c r="CS23" s="83">
        <v>4.6230000000000002</v>
      </c>
      <c r="CT23" s="83">
        <v>0</v>
      </c>
      <c r="CU23" s="83">
        <v>0</v>
      </c>
      <c r="CV23" s="83">
        <v>0</v>
      </c>
      <c r="CW23" s="83">
        <v>0</v>
      </c>
      <c r="CX23" s="83">
        <v>0</v>
      </c>
      <c r="CY23" s="83">
        <v>0</v>
      </c>
      <c r="CZ23" s="83">
        <v>0</v>
      </c>
      <c r="DA23" s="83">
        <v>0</v>
      </c>
      <c r="DB23" s="83">
        <v>0</v>
      </c>
      <c r="DC23" s="83">
        <v>0</v>
      </c>
      <c r="DD23" s="83">
        <v>2.2069999999999999</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0</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0</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0</v>
      </c>
      <c r="GN23" s="83">
        <v>0</v>
      </c>
      <c r="GO23" s="83">
        <v>0</v>
      </c>
      <c r="GP23" s="83">
        <v>0</v>
      </c>
      <c r="GQ23" s="83">
        <v>0</v>
      </c>
      <c r="GR23" s="83">
        <v>0</v>
      </c>
      <c r="GS23" s="83">
        <v>0</v>
      </c>
      <c r="GT23" s="83">
        <v>4.6230000000000002</v>
      </c>
      <c r="GU23" s="83">
        <v>0</v>
      </c>
      <c r="GV23" s="83">
        <v>0</v>
      </c>
      <c r="GW23" s="83">
        <v>0</v>
      </c>
      <c r="GX23" s="83">
        <v>0</v>
      </c>
      <c r="GY23" s="83">
        <v>0</v>
      </c>
      <c r="GZ23" s="83">
        <v>0</v>
      </c>
      <c r="HA23" s="83">
        <v>0</v>
      </c>
      <c r="HB23" s="83">
        <v>0</v>
      </c>
      <c r="HC23" s="83">
        <v>0</v>
      </c>
      <c r="HD23" s="83">
        <v>0</v>
      </c>
      <c r="HE23" s="83">
        <v>2.2069999999999999</v>
      </c>
      <c r="HF23" s="83">
        <v>0</v>
      </c>
      <c r="HG23" s="83">
        <v>0</v>
      </c>
      <c r="HH23" s="83">
        <v>0</v>
      </c>
      <c r="HI23" s="83">
        <v>0</v>
      </c>
      <c r="HJ23" s="83">
        <v>0</v>
      </c>
      <c r="HK23" s="83">
        <v>0</v>
      </c>
      <c r="HL23" s="83">
        <v>0</v>
      </c>
      <c r="HM23" s="83">
        <v>0</v>
      </c>
      <c r="HN23" s="83">
        <v>0</v>
      </c>
      <c r="HO23" s="83">
        <v>0</v>
      </c>
      <c r="HP23" s="83">
        <v>0</v>
      </c>
      <c r="HQ23" s="83">
        <v>0</v>
      </c>
      <c r="HR23" s="83">
        <v>0</v>
      </c>
      <c r="HS23" s="83">
        <v>0</v>
      </c>
      <c r="HT23" s="83">
        <v>0</v>
      </c>
      <c r="HU23" s="83">
        <v>0</v>
      </c>
      <c r="HV23" s="83">
        <v>0</v>
      </c>
      <c r="HW23" s="83">
        <v>0</v>
      </c>
      <c r="HX23" s="83">
        <v>4.6230000000000002</v>
      </c>
      <c r="HY23" s="83">
        <v>0</v>
      </c>
      <c r="HZ23" s="83">
        <v>2.2069999999999999</v>
      </c>
      <c r="IA23" s="83">
        <v>0</v>
      </c>
      <c r="IB23" s="83">
        <v>0</v>
      </c>
      <c r="IC23" s="83">
        <v>0</v>
      </c>
      <c r="ID23" s="83">
        <v>0</v>
      </c>
      <c r="IE23" s="83">
        <v>0</v>
      </c>
      <c r="IF23" s="83">
        <v>0</v>
      </c>
      <c r="IG23" s="83">
        <v>0</v>
      </c>
      <c r="IH23" s="83">
        <v>0</v>
      </c>
      <c r="II23" s="83">
        <v>0</v>
      </c>
      <c r="IJ23" s="83">
        <v>0</v>
      </c>
      <c r="IK23" s="83">
        <v>0</v>
      </c>
      <c r="IL23" s="83">
        <v>0</v>
      </c>
      <c r="IM23" s="83">
        <v>0</v>
      </c>
      <c r="IN23" s="83">
        <v>0</v>
      </c>
      <c r="IO23" s="83">
        <v>0</v>
      </c>
      <c r="IP23" s="83">
        <v>0</v>
      </c>
      <c r="IQ23" s="83">
        <v>0</v>
      </c>
      <c r="IR23" s="83">
        <v>0</v>
      </c>
      <c r="IS23" s="83">
        <v>4.6230000000000002</v>
      </c>
      <c r="IT23" s="83">
        <v>0</v>
      </c>
      <c r="IU23" s="83">
        <v>2.2069999999999999</v>
      </c>
      <c r="IV23" s="84">
        <v>0</v>
      </c>
      <c r="IW23" s="81">
        <v>0</v>
      </c>
      <c r="IX23" s="81">
        <v>0</v>
      </c>
      <c r="IY23" s="81">
        <v>0</v>
      </c>
      <c r="IZ23" s="81">
        <v>0</v>
      </c>
      <c r="JA23" s="81">
        <v>0</v>
      </c>
      <c r="JB23" s="81">
        <v>0</v>
      </c>
      <c r="JC23" s="81">
        <v>0</v>
      </c>
      <c r="JD23" s="81">
        <v>0</v>
      </c>
      <c r="JE23" s="81">
        <v>0</v>
      </c>
      <c r="JF23" s="81">
        <v>0</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0</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0</v>
      </c>
      <c r="LZ23" s="81">
        <v>0</v>
      </c>
      <c r="MA23" s="81">
        <v>0</v>
      </c>
      <c r="MB23" s="81">
        <v>0</v>
      </c>
      <c r="MC23" s="81">
        <v>0</v>
      </c>
      <c r="MD23" s="81">
        <v>0</v>
      </c>
      <c r="ME23" s="81">
        <v>0</v>
      </c>
      <c r="MF23" s="81">
        <v>1</v>
      </c>
      <c r="MG23" s="81">
        <v>0</v>
      </c>
      <c r="MH23" s="81">
        <v>0</v>
      </c>
      <c r="MI23" s="81">
        <v>0</v>
      </c>
      <c r="MJ23" s="81">
        <v>0</v>
      </c>
      <c r="MK23" s="81">
        <v>0</v>
      </c>
      <c r="ML23" s="81">
        <v>0</v>
      </c>
      <c r="MM23" s="81">
        <v>0</v>
      </c>
      <c r="MN23" s="81">
        <v>0</v>
      </c>
      <c r="MO23" s="81">
        <v>0</v>
      </c>
      <c r="MP23" s="81">
        <v>0</v>
      </c>
      <c r="MQ23" s="81">
        <v>1</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0</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0</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0</v>
      </c>
      <c r="QA23" s="81">
        <v>0</v>
      </c>
      <c r="QB23" s="81">
        <v>0</v>
      </c>
      <c r="QC23" s="81">
        <v>0</v>
      </c>
      <c r="QD23" s="81">
        <v>0</v>
      </c>
      <c r="QE23" s="81">
        <v>0</v>
      </c>
      <c r="QF23" s="81">
        <v>0</v>
      </c>
      <c r="QG23" s="81">
        <v>1</v>
      </c>
      <c r="QH23" s="81">
        <v>0</v>
      </c>
      <c r="QI23" s="81">
        <v>0</v>
      </c>
      <c r="QJ23" s="81">
        <v>0</v>
      </c>
      <c r="QK23" s="81">
        <v>0</v>
      </c>
      <c r="QL23" s="81">
        <v>0</v>
      </c>
      <c r="QM23" s="81">
        <v>0</v>
      </c>
      <c r="QN23" s="81">
        <v>0</v>
      </c>
      <c r="QO23" s="81">
        <v>0</v>
      </c>
      <c r="QP23" s="81">
        <v>0</v>
      </c>
      <c r="QQ23" s="81">
        <v>0</v>
      </c>
      <c r="QR23" s="81">
        <v>1</v>
      </c>
      <c r="QS23" s="81">
        <v>0</v>
      </c>
      <c r="QT23" s="81">
        <v>0</v>
      </c>
      <c r="QU23" s="81">
        <v>0</v>
      </c>
      <c r="QV23" s="81">
        <v>0</v>
      </c>
      <c r="QW23" s="81">
        <v>0</v>
      </c>
      <c r="QX23" s="81">
        <v>0</v>
      </c>
      <c r="QY23" s="81">
        <v>0</v>
      </c>
      <c r="QZ23" s="81">
        <v>0</v>
      </c>
      <c r="RA23" s="81">
        <v>0</v>
      </c>
      <c r="RB23" s="81">
        <v>0</v>
      </c>
      <c r="RC23" s="81">
        <v>0</v>
      </c>
      <c r="RD23" s="81">
        <v>0</v>
      </c>
      <c r="RE23" s="81">
        <v>0</v>
      </c>
      <c r="RF23" s="81">
        <v>0</v>
      </c>
      <c r="RG23" s="81">
        <v>0</v>
      </c>
      <c r="RH23" s="81">
        <v>0</v>
      </c>
      <c r="RI23" s="81">
        <v>0</v>
      </c>
      <c r="RJ23" s="81">
        <v>0</v>
      </c>
      <c r="RK23" s="81">
        <v>1</v>
      </c>
      <c r="RL23" s="81">
        <v>0</v>
      </c>
      <c r="RM23" s="81">
        <v>1</v>
      </c>
      <c r="RN23" s="81">
        <v>0</v>
      </c>
      <c r="RO23" s="81">
        <v>0</v>
      </c>
      <c r="RP23" s="81">
        <v>0</v>
      </c>
      <c r="RQ23" s="81">
        <v>0</v>
      </c>
      <c r="RR23" s="81">
        <v>0</v>
      </c>
      <c r="RS23" s="81">
        <v>0</v>
      </c>
      <c r="RT23" s="81">
        <v>0</v>
      </c>
      <c r="RU23" s="81">
        <v>0</v>
      </c>
      <c r="RV23" s="81">
        <v>0</v>
      </c>
      <c r="RW23" s="81">
        <v>0</v>
      </c>
      <c r="RX23" s="81">
        <v>0</v>
      </c>
      <c r="RY23" s="81">
        <v>0</v>
      </c>
      <c r="RZ23" s="81">
        <v>0</v>
      </c>
      <c r="SA23" s="81">
        <v>0</v>
      </c>
      <c r="SB23" s="81">
        <v>0</v>
      </c>
      <c r="SC23" s="81">
        <v>0</v>
      </c>
      <c r="SD23" s="81">
        <v>0</v>
      </c>
      <c r="SE23" s="81">
        <v>0</v>
      </c>
      <c r="SF23" s="81">
        <v>1</v>
      </c>
      <c r="SG23" s="81">
        <v>0</v>
      </c>
      <c r="SH23" s="81">
        <v>1</v>
      </c>
    </row>
    <row r="24" spans="1:502">
      <c r="A24" s="18" t="s">
        <v>1969</v>
      </c>
      <c r="B24" s="80">
        <v>16</v>
      </c>
      <c r="C24" s="80">
        <v>16</v>
      </c>
      <c r="D24" s="80">
        <v>1</v>
      </c>
      <c r="E24" s="80">
        <v>2019</v>
      </c>
      <c r="F24" s="80" t="s">
        <v>73</v>
      </c>
      <c r="G24" s="182" t="s">
        <v>1953</v>
      </c>
      <c r="H24" s="80" t="s">
        <v>1954</v>
      </c>
      <c r="I24" s="173"/>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0</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4.0250000000000004</v>
      </c>
      <c r="DD24" s="83">
        <v>1.825</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0</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0</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4.0250000000000004</v>
      </c>
      <c r="HE24" s="83">
        <v>1.825</v>
      </c>
      <c r="HF24" s="83">
        <v>0</v>
      </c>
      <c r="HG24" s="83">
        <v>0</v>
      </c>
      <c r="HH24" s="83">
        <v>0</v>
      </c>
      <c r="HI24" s="83">
        <v>0</v>
      </c>
      <c r="HJ24" s="83">
        <v>0</v>
      </c>
      <c r="HK24" s="83">
        <v>0</v>
      </c>
      <c r="HL24" s="83">
        <v>0</v>
      </c>
      <c r="HM24" s="83">
        <v>0</v>
      </c>
      <c r="HN24" s="83">
        <v>0</v>
      </c>
      <c r="HO24" s="83">
        <v>0</v>
      </c>
      <c r="HP24" s="83">
        <v>0</v>
      </c>
      <c r="HQ24" s="83">
        <v>0</v>
      </c>
      <c r="HR24" s="83">
        <v>0</v>
      </c>
      <c r="HS24" s="83">
        <v>0</v>
      </c>
      <c r="HT24" s="83">
        <v>0</v>
      </c>
      <c r="HU24" s="83">
        <v>0</v>
      </c>
      <c r="HV24" s="83">
        <v>0</v>
      </c>
      <c r="HW24" s="83">
        <v>0</v>
      </c>
      <c r="HX24" s="83">
        <v>0</v>
      </c>
      <c r="HY24" s="83">
        <v>4.0250000000000004</v>
      </c>
      <c r="HZ24" s="83">
        <v>1.825</v>
      </c>
      <c r="IA24" s="83">
        <v>0</v>
      </c>
      <c r="IB24" s="83">
        <v>0</v>
      </c>
      <c r="IC24" s="83">
        <v>0</v>
      </c>
      <c r="ID24" s="83">
        <v>0</v>
      </c>
      <c r="IE24" s="83">
        <v>0</v>
      </c>
      <c r="IF24" s="83">
        <v>0</v>
      </c>
      <c r="IG24" s="83">
        <v>0</v>
      </c>
      <c r="IH24" s="83">
        <v>0</v>
      </c>
      <c r="II24" s="83">
        <v>0</v>
      </c>
      <c r="IJ24" s="83">
        <v>0</v>
      </c>
      <c r="IK24" s="83">
        <v>0</v>
      </c>
      <c r="IL24" s="83">
        <v>0</v>
      </c>
      <c r="IM24" s="83">
        <v>0</v>
      </c>
      <c r="IN24" s="83">
        <v>0</v>
      </c>
      <c r="IO24" s="83">
        <v>0</v>
      </c>
      <c r="IP24" s="83">
        <v>0</v>
      </c>
      <c r="IQ24" s="83">
        <v>0</v>
      </c>
      <c r="IR24" s="83">
        <v>0</v>
      </c>
      <c r="IS24" s="83">
        <v>0</v>
      </c>
      <c r="IT24" s="83">
        <v>4.0250000000000004</v>
      </c>
      <c r="IU24" s="83">
        <v>1.825</v>
      </c>
      <c r="IV24" s="84">
        <v>0</v>
      </c>
      <c r="IW24" s="81">
        <v>0</v>
      </c>
      <c r="IX24" s="81">
        <v>0</v>
      </c>
      <c r="IY24" s="81">
        <v>0</v>
      </c>
      <c r="IZ24" s="81">
        <v>0</v>
      </c>
      <c r="JA24" s="81">
        <v>0</v>
      </c>
      <c r="JB24" s="81">
        <v>0</v>
      </c>
      <c r="JC24" s="81">
        <v>0</v>
      </c>
      <c r="JD24" s="81">
        <v>0</v>
      </c>
      <c r="JE24" s="81">
        <v>0</v>
      </c>
      <c r="JF24" s="81">
        <v>0</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0</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1</v>
      </c>
      <c r="MQ24" s="81">
        <v>1</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0</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0</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1</v>
      </c>
      <c r="QR24" s="81">
        <v>1</v>
      </c>
      <c r="QS24" s="81">
        <v>0</v>
      </c>
      <c r="QT24" s="81">
        <v>0</v>
      </c>
      <c r="QU24" s="81">
        <v>0</v>
      </c>
      <c r="QV24" s="81">
        <v>0</v>
      </c>
      <c r="QW24" s="81">
        <v>0</v>
      </c>
      <c r="QX24" s="81">
        <v>0</v>
      </c>
      <c r="QY24" s="81">
        <v>0</v>
      </c>
      <c r="QZ24" s="81">
        <v>0</v>
      </c>
      <c r="RA24" s="81">
        <v>0</v>
      </c>
      <c r="RB24" s="81">
        <v>0</v>
      </c>
      <c r="RC24" s="81">
        <v>0</v>
      </c>
      <c r="RD24" s="81">
        <v>0</v>
      </c>
      <c r="RE24" s="81">
        <v>0</v>
      </c>
      <c r="RF24" s="81">
        <v>0</v>
      </c>
      <c r="RG24" s="81">
        <v>0</v>
      </c>
      <c r="RH24" s="81">
        <v>0</v>
      </c>
      <c r="RI24" s="81">
        <v>0</v>
      </c>
      <c r="RJ24" s="81">
        <v>0</v>
      </c>
      <c r="RK24" s="81">
        <v>0</v>
      </c>
      <c r="RL24" s="81">
        <v>1</v>
      </c>
      <c r="RM24" s="81">
        <v>1</v>
      </c>
      <c r="RN24" s="81">
        <v>0</v>
      </c>
      <c r="RO24" s="81">
        <v>0</v>
      </c>
      <c r="RP24" s="81">
        <v>0</v>
      </c>
      <c r="RQ24" s="81">
        <v>0</v>
      </c>
      <c r="RR24" s="81">
        <v>0</v>
      </c>
      <c r="RS24" s="81">
        <v>0</v>
      </c>
      <c r="RT24" s="81">
        <v>0</v>
      </c>
      <c r="RU24" s="81">
        <v>0</v>
      </c>
      <c r="RV24" s="81">
        <v>0</v>
      </c>
      <c r="RW24" s="81">
        <v>0</v>
      </c>
      <c r="RX24" s="81">
        <v>0</v>
      </c>
      <c r="RY24" s="81">
        <v>0</v>
      </c>
      <c r="RZ24" s="81">
        <v>0</v>
      </c>
      <c r="SA24" s="81">
        <v>0</v>
      </c>
      <c r="SB24" s="81">
        <v>0</v>
      </c>
      <c r="SC24" s="81">
        <v>0</v>
      </c>
      <c r="SD24" s="81">
        <v>0</v>
      </c>
      <c r="SE24" s="81">
        <v>0</v>
      </c>
      <c r="SF24" s="81">
        <v>0</v>
      </c>
      <c r="SG24" s="81">
        <v>1</v>
      </c>
      <c r="SH24" s="81">
        <v>1</v>
      </c>
    </row>
    <row r="25" spans="1:502">
      <c r="A25" s="18" t="s">
        <v>1970</v>
      </c>
      <c r="B25" s="80">
        <v>17</v>
      </c>
      <c r="C25" s="80">
        <v>17</v>
      </c>
      <c r="D25" s="80">
        <v>1</v>
      </c>
      <c r="E25" s="80">
        <v>2020</v>
      </c>
      <c r="F25" s="80" t="s">
        <v>218</v>
      </c>
      <c r="G25" s="182" t="s">
        <v>1953</v>
      </c>
      <c r="H25" s="80" t="s">
        <v>1954</v>
      </c>
      <c r="I25" s="173"/>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0</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0</v>
      </c>
      <c r="CM25" s="83">
        <v>0</v>
      </c>
      <c r="CN25" s="83">
        <v>0</v>
      </c>
      <c r="CO25" s="83">
        <v>0</v>
      </c>
      <c r="CP25" s="83">
        <v>0</v>
      </c>
      <c r="CQ25" s="83">
        <v>0</v>
      </c>
      <c r="CR25" s="83">
        <v>0</v>
      </c>
      <c r="CS25" s="83">
        <v>4.5119999999999996</v>
      </c>
      <c r="CT25" s="83">
        <v>0</v>
      </c>
      <c r="CU25" s="83">
        <v>0</v>
      </c>
      <c r="CV25" s="83">
        <v>0</v>
      </c>
      <c r="CW25" s="83">
        <v>0</v>
      </c>
      <c r="CX25" s="83">
        <v>0</v>
      </c>
      <c r="CY25" s="83">
        <v>0</v>
      </c>
      <c r="CZ25" s="83">
        <v>0</v>
      </c>
      <c r="DA25" s="83">
        <v>0</v>
      </c>
      <c r="DB25" s="83">
        <v>0</v>
      </c>
      <c r="DC25" s="83">
        <v>0</v>
      </c>
      <c r="DD25" s="83">
        <v>1.9690000000000001</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0</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0</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0</v>
      </c>
      <c r="GN25" s="83">
        <v>0</v>
      </c>
      <c r="GO25" s="83">
        <v>0</v>
      </c>
      <c r="GP25" s="83">
        <v>0</v>
      </c>
      <c r="GQ25" s="83">
        <v>0</v>
      </c>
      <c r="GR25" s="83">
        <v>0</v>
      </c>
      <c r="GS25" s="83">
        <v>0</v>
      </c>
      <c r="GT25" s="83">
        <v>4.5119999999999996</v>
      </c>
      <c r="GU25" s="83">
        <v>0</v>
      </c>
      <c r="GV25" s="83">
        <v>0</v>
      </c>
      <c r="GW25" s="83">
        <v>0</v>
      </c>
      <c r="GX25" s="83">
        <v>0</v>
      </c>
      <c r="GY25" s="83">
        <v>0</v>
      </c>
      <c r="GZ25" s="83">
        <v>0</v>
      </c>
      <c r="HA25" s="83">
        <v>0</v>
      </c>
      <c r="HB25" s="83">
        <v>0</v>
      </c>
      <c r="HC25" s="83">
        <v>0</v>
      </c>
      <c r="HD25" s="83">
        <v>0</v>
      </c>
      <c r="HE25" s="83">
        <v>1.9690000000000001</v>
      </c>
      <c r="HF25" s="83">
        <v>0</v>
      </c>
      <c r="HG25" s="83">
        <v>0</v>
      </c>
      <c r="HH25" s="83">
        <v>0</v>
      </c>
      <c r="HI25" s="83">
        <v>0</v>
      </c>
      <c r="HJ25" s="83">
        <v>0</v>
      </c>
      <c r="HK25" s="83">
        <v>0</v>
      </c>
      <c r="HL25" s="83">
        <v>0</v>
      </c>
      <c r="HM25" s="83">
        <v>0</v>
      </c>
      <c r="HN25" s="83">
        <v>0</v>
      </c>
      <c r="HO25" s="83">
        <v>0</v>
      </c>
      <c r="HP25" s="83">
        <v>0</v>
      </c>
      <c r="HQ25" s="83">
        <v>0</v>
      </c>
      <c r="HR25" s="83">
        <v>0</v>
      </c>
      <c r="HS25" s="83">
        <v>0</v>
      </c>
      <c r="HT25" s="83">
        <v>0</v>
      </c>
      <c r="HU25" s="83">
        <v>0</v>
      </c>
      <c r="HV25" s="83">
        <v>0</v>
      </c>
      <c r="HW25" s="83">
        <v>0</v>
      </c>
      <c r="HX25" s="83">
        <v>4.5119999999999996</v>
      </c>
      <c r="HY25" s="83">
        <v>0</v>
      </c>
      <c r="HZ25" s="83">
        <v>1.9690000000000001</v>
      </c>
      <c r="IA25" s="83">
        <v>0</v>
      </c>
      <c r="IB25" s="83">
        <v>0</v>
      </c>
      <c r="IC25" s="83">
        <v>0</v>
      </c>
      <c r="ID25" s="83">
        <v>0</v>
      </c>
      <c r="IE25" s="83">
        <v>0</v>
      </c>
      <c r="IF25" s="83">
        <v>0</v>
      </c>
      <c r="IG25" s="83">
        <v>0</v>
      </c>
      <c r="IH25" s="83">
        <v>0</v>
      </c>
      <c r="II25" s="83">
        <v>0</v>
      </c>
      <c r="IJ25" s="83">
        <v>0</v>
      </c>
      <c r="IK25" s="83">
        <v>0</v>
      </c>
      <c r="IL25" s="83">
        <v>0</v>
      </c>
      <c r="IM25" s="83">
        <v>0</v>
      </c>
      <c r="IN25" s="83">
        <v>0</v>
      </c>
      <c r="IO25" s="83">
        <v>0</v>
      </c>
      <c r="IP25" s="83">
        <v>0</v>
      </c>
      <c r="IQ25" s="83">
        <v>0</v>
      </c>
      <c r="IR25" s="83">
        <v>0</v>
      </c>
      <c r="IS25" s="83">
        <v>4.5119999999999996</v>
      </c>
      <c r="IT25" s="83">
        <v>0</v>
      </c>
      <c r="IU25" s="83">
        <v>1.9690000000000001</v>
      </c>
      <c r="IV25" s="84">
        <v>0</v>
      </c>
      <c r="IW25" s="81">
        <v>0</v>
      </c>
      <c r="IX25" s="81">
        <v>0</v>
      </c>
      <c r="IY25" s="81">
        <v>0</v>
      </c>
      <c r="IZ25" s="81">
        <v>0</v>
      </c>
      <c r="JA25" s="81">
        <v>0</v>
      </c>
      <c r="JB25" s="81">
        <v>0</v>
      </c>
      <c r="JC25" s="81">
        <v>0</v>
      </c>
      <c r="JD25" s="81">
        <v>0</v>
      </c>
      <c r="JE25" s="81">
        <v>0</v>
      </c>
      <c r="JF25" s="81">
        <v>0</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0</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0</v>
      </c>
      <c r="LZ25" s="81">
        <v>0</v>
      </c>
      <c r="MA25" s="81">
        <v>0</v>
      </c>
      <c r="MB25" s="81">
        <v>0</v>
      </c>
      <c r="MC25" s="81">
        <v>0</v>
      </c>
      <c r="MD25" s="81">
        <v>0</v>
      </c>
      <c r="ME25" s="81">
        <v>0</v>
      </c>
      <c r="MF25" s="81">
        <v>1</v>
      </c>
      <c r="MG25" s="81">
        <v>0</v>
      </c>
      <c r="MH25" s="81">
        <v>0</v>
      </c>
      <c r="MI25" s="81">
        <v>0</v>
      </c>
      <c r="MJ25" s="81">
        <v>0</v>
      </c>
      <c r="MK25" s="81">
        <v>0</v>
      </c>
      <c r="ML25" s="81">
        <v>0</v>
      </c>
      <c r="MM25" s="81">
        <v>0</v>
      </c>
      <c r="MN25" s="81">
        <v>0</v>
      </c>
      <c r="MO25" s="81">
        <v>0</v>
      </c>
      <c r="MP25" s="81">
        <v>0</v>
      </c>
      <c r="MQ25" s="81">
        <v>1</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0</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0</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0</v>
      </c>
      <c r="QA25" s="81">
        <v>0</v>
      </c>
      <c r="QB25" s="81">
        <v>0</v>
      </c>
      <c r="QC25" s="81">
        <v>0</v>
      </c>
      <c r="QD25" s="81">
        <v>0</v>
      </c>
      <c r="QE25" s="81">
        <v>0</v>
      </c>
      <c r="QF25" s="81">
        <v>0</v>
      </c>
      <c r="QG25" s="81">
        <v>1</v>
      </c>
      <c r="QH25" s="81">
        <v>0</v>
      </c>
      <c r="QI25" s="81">
        <v>0</v>
      </c>
      <c r="QJ25" s="81">
        <v>0</v>
      </c>
      <c r="QK25" s="81">
        <v>0</v>
      </c>
      <c r="QL25" s="81">
        <v>0</v>
      </c>
      <c r="QM25" s="81">
        <v>0</v>
      </c>
      <c r="QN25" s="81">
        <v>0</v>
      </c>
      <c r="QO25" s="81">
        <v>0</v>
      </c>
      <c r="QP25" s="81">
        <v>0</v>
      </c>
      <c r="QQ25" s="81">
        <v>0</v>
      </c>
      <c r="QR25" s="81">
        <v>1</v>
      </c>
      <c r="QS25" s="81">
        <v>0</v>
      </c>
      <c r="QT25" s="81">
        <v>0</v>
      </c>
      <c r="QU25" s="81">
        <v>0</v>
      </c>
      <c r="QV25" s="81">
        <v>0</v>
      </c>
      <c r="QW25" s="81">
        <v>0</v>
      </c>
      <c r="QX25" s="81">
        <v>0</v>
      </c>
      <c r="QY25" s="81">
        <v>0</v>
      </c>
      <c r="QZ25" s="81">
        <v>0</v>
      </c>
      <c r="RA25" s="81">
        <v>0</v>
      </c>
      <c r="RB25" s="81">
        <v>0</v>
      </c>
      <c r="RC25" s="81">
        <v>0</v>
      </c>
      <c r="RD25" s="81">
        <v>0</v>
      </c>
      <c r="RE25" s="81">
        <v>0</v>
      </c>
      <c r="RF25" s="81">
        <v>0</v>
      </c>
      <c r="RG25" s="81">
        <v>0</v>
      </c>
      <c r="RH25" s="81">
        <v>0</v>
      </c>
      <c r="RI25" s="81">
        <v>0</v>
      </c>
      <c r="RJ25" s="81">
        <v>0</v>
      </c>
      <c r="RK25" s="81">
        <v>1</v>
      </c>
      <c r="RL25" s="81">
        <v>0</v>
      </c>
      <c r="RM25" s="81">
        <v>1</v>
      </c>
      <c r="RN25" s="81">
        <v>0</v>
      </c>
      <c r="RO25" s="81">
        <v>0</v>
      </c>
      <c r="RP25" s="81">
        <v>0</v>
      </c>
      <c r="RQ25" s="81">
        <v>0</v>
      </c>
      <c r="RR25" s="81">
        <v>0</v>
      </c>
      <c r="RS25" s="81">
        <v>0</v>
      </c>
      <c r="RT25" s="81">
        <v>0</v>
      </c>
      <c r="RU25" s="81">
        <v>0</v>
      </c>
      <c r="RV25" s="81">
        <v>0</v>
      </c>
      <c r="RW25" s="81">
        <v>0</v>
      </c>
      <c r="RX25" s="81">
        <v>0</v>
      </c>
      <c r="RY25" s="81">
        <v>0</v>
      </c>
      <c r="RZ25" s="81">
        <v>0</v>
      </c>
      <c r="SA25" s="81">
        <v>0</v>
      </c>
      <c r="SB25" s="81">
        <v>0</v>
      </c>
      <c r="SC25" s="81">
        <v>0</v>
      </c>
      <c r="SD25" s="81">
        <v>0</v>
      </c>
      <c r="SE25" s="81">
        <v>0</v>
      </c>
      <c r="SF25" s="81">
        <v>1</v>
      </c>
      <c r="SG25" s="81">
        <v>0</v>
      </c>
      <c r="SH25" s="81">
        <v>1</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2290</v>
      </c>
      <c r="B10" s="80">
        <v>2</v>
      </c>
      <c r="C10" s="80">
        <v>18</v>
      </c>
      <c r="D10" s="80">
        <v>2</v>
      </c>
      <c r="E10" s="80">
        <v>2022</v>
      </c>
      <c r="F10" s="80" t="s">
        <v>568</v>
      </c>
      <c r="G10" s="182" t="s">
        <v>2287</v>
      </c>
      <c r="H10" s="80" t="s">
        <v>2288</v>
      </c>
      <c r="I10" s="173"/>
      <c r="J10" s="83">
        <v>239787</v>
      </c>
      <c r="K10" s="81">
        <v>307541218</v>
      </c>
      <c r="L10" s="81">
        <v>1606141</v>
      </c>
      <c r="M10" s="81">
        <v>2059225790</v>
      </c>
      <c r="N10" s="81">
        <v>4000</v>
      </c>
      <c r="O10" s="81">
        <v>9960529.0000000019</v>
      </c>
      <c r="P10" s="81">
        <v>0</v>
      </c>
      <c r="Q10" s="81">
        <v>0</v>
      </c>
      <c r="R10" s="81">
        <v>0</v>
      </c>
      <c r="S10" s="81">
        <v>0</v>
      </c>
      <c r="T10" s="81">
        <v>0</v>
      </c>
      <c r="U10" s="81">
        <v>0</v>
      </c>
      <c r="V10" s="81">
        <v>5</v>
      </c>
      <c r="W10" s="81">
        <v>0</v>
      </c>
      <c r="X10" s="81">
        <v>0</v>
      </c>
      <c r="Y10" s="81">
        <v>31150.999999999996</v>
      </c>
      <c r="Z10" s="81">
        <v>2376758688</v>
      </c>
      <c r="AA10" s="81">
        <v>508238817</v>
      </c>
      <c r="AB10" s="81">
        <v>2163535999</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1682</v>
      </c>
      <c r="B11" s="80">
        <v>3</v>
      </c>
      <c r="C11" s="80">
        <v>18</v>
      </c>
      <c r="D11" s="80">
        <v>3</v>
      </c>
      <c r="E11" s="80">
        <v>2022</v>
      </c>
      <c r="F11" s="80" t="s">
        <v>568</v>
      </c>
      <c r="G11" s="182" t="s">
        <v>1679</v>
      </c>
      <c r="H11" s="80" t="s">
        <v>1680</v>
      </c>
      <c r="I11" s="173"/>
      <c r="J11" s="83">
        <v>618492</v>
      </c>
      <c r="K11" s="81">
        <v>805864512</v>
      </c>
      <c r="L11" s="81">
        <v>2762904</v>
      </c>
      <c r="M11" s="81">
        <v>3598584870</v>
      </c>
      <c r="N11" s="81">
        <v>112100</v>
      </c>
      <c r="O11" s="81">
        <v>245913526.00000003</v>
      </c>
      <c r="P11" s="81">
        <v>2054</v>
      </c>
      <c r="Q11" s="81">
        <v>12108066</v>
      </c>
      <c r="R11" s="81">
        <v>0</v>
      </c>
      <c r="S11" s="81">
        <v>0</v>
      </c>
      <c r="T11" s="81">
        <v>0</v>
      </c>
      <c r="U11" s="81">
        <v>0</v>
      </c>
      <c r="V11" s="81">
        <v>398</v>
      </c>
      <c r="W11" s="81">
        <v>0</v>
      </c>
      <c r="X11" s="81">
        <v>0</v>
      </c>
      <c r="Y11" s="81">
        <v>2438328</v>
      </c>
      <c r="Z11" s="81">
        <v>4664909302</v>
      </c>
      <c r="AA11" s="81">
        <v>1396784044</v>
      </c>
      <c r="AB11" s="81">
        <v>6098882516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2334</v>
      </c>
      <c r="B12" s="80">
        <v>4</v>
      </c>
      <c r="C12" s="80">
        <v>18</v>
      </c>
      <c r="D12" s="80">
        <v>4</v>
      </c>
      <c r="E12" s="80">
        <v>2022</v>
      </c>
      <c r="F12" s="80" t="s">
        <v>568</v>
      </c>
      <c r="G12" s="182" t="s">
        <v>2331</v>
      </c>
      <c r="H12" s="80" t="s">
        <v>2332</v>
      </c>
      <c r="I12" s="173"/>
      <c r="J12" s="83">
        <v>293115</v>
      </c>
      <c r="K12" s="81">
        <v>381436088</v>
      </c>
      <c r="L12" s="81">
        <v>2223558</v>
      </c>
      <c r="M12" s="81">
        <v>2892251362</v>
      </c>
      <c r="N12" s="81">
        <v>62100</v>
      </c>
      <c r="O12" s="81">
        <v>129326561</v>
      </c>
      <c r="P12" s="81">
        <v>3148</v>
      </c>
      <c r="Q12" s="81">
        <v>18554145.000000004</v>
      </c>
      <c r="R12" s="81">
        <v>0</v>
      </c>
      <c r="S12" s="81">
        <v>0</v>
      </c>
      <c r="T12" s="81">
        <v>116435</v>
      </c>
      <c r="U12" s="81">
        <v>3014</v>
      </c>
      <c r="V12" s="81">
        <v>2729</v>
      </c>
      <c r="W12" s="81">
        <v>813885398</v>
      </c>
      <c r="X12" s="81">
        <v>18481603</v>
      </c>
      <c r="Y12" s="81">
        <v>16732756.000000002</v>
      </c>
      <c r="Z12" s="81">
        <v>4270667913.0000005</v>
      </c>
      <c r="AA12" s="81">
        <v>679132955</v>
      </c>
      <c r="AB12" s="81">
        <v>3069684804</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1666</v>
      </c>
      <c r="B13" s="80">
        <v>5</v>
      </c>
      <c r="C13" s="80">
        <v>18</v>
      </c>
      <c r="D13" s="80">
        <v>5</v>
      </c>
      <c r="E13" s="80">
        <v>2022</v>
      </c>
      <c r="F13" s="80" t="s">
        <v>568</v>
      </c>
      <c r="G13" s="182" t="s">
        <v>1663</v>
      </c>
      <c r="H13" s="80" t="s">
        <v>1664</v>
      </c>
      <c r="I13" s="173"/>
      <c r="J13" s="83">
        <v>349596</v>
      </c>
      <c r="K13" s="81">
        <v>436577153</v>
      </c>
      <c r="L13" s="81">
        <v>607606</v>
      </c>
      <c r="M13" s="81">
        <v>758440006</v>
      </c>
      <c r="N13" s="81">
        <v>39400</v>
      </c>
      <c r="O13" s="81">
        <v>89677680</v>
      </c>
      <c r="P13" s="81">
        <v>1160</v>
      </c>
      <c r="Q13" s="81">
        <v>6839613</v>
      </c>
      <c r="R13" s="81">
        <v>0</v>
      </c>
      <c r="S13" s="81">
        <v>0</v>
      </c>
      <c r="T13" s="81">
        <v>0</v>
      </c>
      <c r="U13" s="81">
        <v>0</v>
      </c>
      <c r="V13" s="81">
        <v>529</v>
      </c>
      <c r="W13" s="81">
        <v>0</v>
      </c>
      <c r="X13" s="81">
        <v>0</v>
      </c>
      <c r="Y13" s="81">
        <v>3241130</v>
      </c>
      <c r="Z13" s="81">
        <v>1294775582.0000002</v>
      </c>
      <c r="AA13" s="81">
        <v>772153248</v>
      </c>
      <c r="AB13" s="81">
        <v>3464063586.9999995</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2314</v>
      </c>
      <c r="B14" s="80">
        <v>6</v>
      </c>
      <c r="C14" s="80">
        <v>18</v>
      </c>
      <c r="D14" s="80">
        <v>6</v>
      </c>
      <c r="E14" s="80">
        <v>2022</v>
      </c>
      <c r="F14" s="80" t="s">
        <v>568</v>
      </c>
      <c r="G14" s="182" t="s">
        <v>2311</v>
      </c>
      <c r="H14" s="80" t="s">
        <v>2312</v>
      </c>
      <c r="I14" s="173"/>
      <c r="J14" s="83">
        <v>23175</v>
      </c>
      <c r="K14" s="81">
        <v>28427785</v>
      </c>
      <c r="L14" s="81">
        <v>225370</v>
      </c>
      <c r="M14" s="81">
        <v>276749413</v>
      </c>
      <c r="N14" s="81">
        <v>25100</v>
      </c>
      <c r="O14" s="81">
        <v>68122403</v>
      </c>
      <c r="P14" s="81">
        <v>0</v>
      </c>
      <c r="Q14" s="81">
        <v>0</v>
      </c>
      <c r="R14" s="81">
        <v>0</v>
      </c>
      <c r="S14" s="81">
        <v>0</v>
      </c>
      <c r="T14" s="81">
        <v>0</v>
      </c>
      <c r="U14" s="81">
        <v>0</v>
      </c>
      <c r="V14" s="81">
        <v>0</v>
      </c>
      <c r="W14" s="81">
        <v>0</v>
      </c>
      <c r="X14" s="81">
        <v>0</v>
      </c>
      <c r="Y14" s="81">
        <v>0</v>
      </c>
      <c r="Z14" s="81">
        <v>373299601</v>
      </c>
      <c r="AA14" s="81">
        <v>10482622</v>
      </c>
      <c r="AB14" s="81">
        <v>129720032.99999999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2310</v>
      </c>
      <c r="B15" s="80">
        <v>7</v>
      </c>
      <c r="C15" s="80">
        <v>18</v>
      </c>
      <c r="D15" s="80">
        <v>7</v>
      </c>
      <c r="E15" s="80">
        <v>2022</v>
      </c>
      <c r="F15" s="80" t="s">
        <v>568</v>
      </c>
      <c r="G15" s="182" t="s">
        <v>2307</v>
      </c>
      <c r="H15" s="80" t="s">
        <v>2308</v>
      </c>
      <c r="I15" s="173"/>
      <c r="J15" s="83">
        <v>68176</v>
      </c>
      <c r="K15" s="81">
        <v>87938036</v>
      </c>
      <c r="L15" s="81">
        <v>158070</v>
      </c>
      <c r="M15" s="81">
        <v>203801467</v>
      </c>
      <c r="N15" s="81">
        <v>14100</v>
      </c>
      <c r="O15" s="81">
        <v>33199124.000000004</v>
      </c>
      <c r="P15" s="81">
        <v>0</v>
      </c>
      <c r="Q15" s="81">
        <v>0</v>
      </c>
      <c r="R15" s="81">
        <v>0</v>
      </c>
      <c r="S15" s="81">
        <v>0</v>
      </c>
      <c r="T15" s="81">
        <v>0</v>
      </c>
      <c r="U15" s="81">
        <v>0</v>
      </c>
      <c r="V15" s="81">
        <v>0</v>
      </c>
      <c r="W15" s="81">
        <v>0</v>
      </c>
      <c r="X15" s="81">
        <v>0</v>
      </c>
      <c r="Y15" s="81">
        <v>0</v>
      </c>
      <c r="Z15" s="81">
        <v>324938627</v>
      </c>
      <c r="AA15" s="81">
        <v>100957586</v>
      </c>
      <c r="AB15" s="81">
        <v>553883698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2330</v>
      </c>
      <c r="B16" s="80">
        <v>8</v>
      </c>
      <c r="C16" s="80">
        <v>18</v>
      </c>
      <c r="D16" s="80">
        <v>8</v>
      </c>
      <c r="E16" s="80">
        <v>2022</v>
      </c>
      <c r="F16" s="80" t="s">
        <v>568</v>
      </c>
      <c r="G16" s="182" t="s">
        <v>2327</v>
      </c>
      <c r="H16" s="80" t="s">
        <v>2328</v>
      </c>
      <c r="I16" s="173"/>
      <c r="J16" s="83">
        <v>265969</v>
      </c>
      <c r="K16" s="81">
        <v>320403937</v>
      </c>
      <c r="L16" s="81">
        <v>2495129</v>
      </c>
      <c r="M16" s="81">
        <v>3011735030</v>
      </c>
      <c r="N16" s="81">
        <v>609500</v>
      </c>
      <c r="O16" s="81">
        <v>1642872408</v>
      </c>
      <c r="P16" s="81">
        <v>0</v>
      </c>
      <c r="Q16" s="81">
        <v>0</v>
      </c>
      <c r="R16" s="81">
        <v>0</v>
      </c>
      <c r="S16" s="81">
        <v>0</v>
      </c>
      <c r="T16" s="81">
        <v>0</v>
      </c>
      <c r="U16" s="81">
        <v>0</v>
      </c>
      <c r="V16" s="81">
        <v>0</v>
      </c>
      <c r="W16" s="81">
        <v>0</v>
      </c>
      <c r="X16" s="81">
        <v>0</v>
      </c>
      <c r="Y16" s="81">
        <v>0</v>
      </c>
      <c r="Z16" s="81">
        <v>4975011375</v>
      </c>
      <c r="AA16" s="81">
        <v>332214666</v>
      </c>
      <c r="AB16" s="81">
        <v>2021754031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2282</v>
      </c>
      <c r="B17" s="80">
        <v>9</v>
      </c>
      <c r="C17" s="80">
        <v>18</v>
      </c>
      <c r="D17" s="80">
        <v>9</v>
      </c>
      <c r="E17" s="80">
        <v>2022</v>
      </c>
      <c r="F17" s="80" t="s">
        <v>568</v>
      </c>
      <c r="G17" s="182" t="s">
        <v>2279</v>
      </c>
      <c r="H17" s="80" t="s">
        <v>2280</v>
      </c>
      <c r="I17" s="173"/>
      <c r="J17" s="83">
        <v>215163</v>
      </c>
      <c r="K17" s="81">
        <v>272614254</v>
      </c>
      <c r="L17" s="81">
        <v>932664</v>
      </c>
      <c r="M17" s="81">
        <v>1181907132</v>
      </c>
      <c r="N17" s="81">
        <v>163400</v>
      </c>
      <c r="O17" s="81">
        <v>398978941.99999994</v>
      </c>
      <c r="P17" s="81">
        <v>1290</v>
      </c>
      <c r="Q17" s="81">
        <v>7715257.9999999991</v>
      </c>
      <c r="R17" s="81">
        <v>0</v>
      </c>
      <c r="S17" s="81">
        <v>0</v>
      </c>
      <c r="T17" s="81">
        <v>0</v>
      </c>
      <c r="U17" s="81">
        <v>0</v>
      </c>
      <c r="V17" s="81">
        <v>0</v>
      </c>
      <c r="W17" s="81">
        <v>0</v>
      </c>
      <c r="X17" s="81">
        <v>0</v>
      </c>
      <c r="Y17" s="81">
        <v>0</v>
      </c>
      <c r="Z17" s="81">
        <v>1861215586.0000002</v>
      </c>
      <c r="AA17" s="81">
        <v>383116979</v>
      </c>
      <c r="AB17" s="81">
        <v>1801288482</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2306</v>
      </c>
      <c r="B18" s="80">
        <v>10</v>
      </c>
      <c r="C18" s="80">
        <v>18</v>
      </c>
      <c r="D18" s="80">
        <v>10</v>
      </c>
      <c r="E18" s="80">
        <v>2022</v>
      </c>
      <c r="F18" s="80" t="s">
        <v>568</v>
      </c>
      <c r="G18" s="182" t="s">
        <v>2303</v>
      </c>
      <c r="H18" s="80" t="s">
        <v>2304</v>
      </c>
      <c r="I18" s="173"/>
      <c r="J18" s="83">
        <v>57656</v>
      </c>
      <c r="K18" s="81">
        <v>74699315</v>
      </c>
      <c r="L18" s="81">
        <v>147483</v>
      </c>
      <c r="M18" s="81">
        <v>190919948</v>
      </c>
      <c r="N18" s="81">
        <v>9200</v>
      </c>
      <c r="O18" s="81">
        <v>20241191</v>
      </c>
      <c r="P18" s="81">
        <v>0</v>
      </c>
      <c r="Q18" s="81">
        <v>0</v>
      </c>
      <c r="R18" s="81">
        <v>0</v>
      </c>
      <c r="S18" s="81">
        <v>0</v>
      </c>
      <c r="T18" s="81">
        <v>0</v>
      </c>
      <c r="U18" s="81">
        <v>0</v>
      </c>
      <c r="V18" s="81">
        <v>0</v>
      </c>
      <c r="W18" s="81">
        <v>0</v>
      </c>
      <c r="X18" s="81">
        <v>0</v>
      </c>
      <c r="Y18" s="81">
        <v>0</v>
      </c>
      <c r="Z18" s="81">
        <v>285860454</v>
      </c>
      <c r="AA18" s="81">
        <v>91950760</v>
      </c>
      <c r="AB18" s="81">
        <v>638039318</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1640</v>
      </c>
      <c r="B19" s="80">
        <v>11</v>
      </c>
      <c r="C19" s="80">
        <v>18</v>
      </c>
      <c r="D19" s="80">
        <v>11</v>
      </c>
      <c r="E19" s="80">
        <v>2022</v>
      </c>
      <c r="F19" s="80" t="s">
        <v>568</v>
      </c>
      <c r="G19" s="182" t="s">
        <v>1637</v>
      </c>
      <c r="H19" s="80" t="s">
        <v>1638</v>
      </c>
      <c r="I19" s="173"/>
      <c r="J19" s="83">
        <v>936211</v>
      </c>
      <c r="K19" s="81">
        <v>1215264938</v>
      </c>
      <c r="L19" s="81">
        <v>1755664</v>
      </c>
      <c r="M19" s="81">
        <v>2277557751.9999995</v>
      </c>
      <c r="N19" s="81">
        <v>80400</v>
      </c>
      <c r="O19" s="81">
        <v>200836313</v>
      </c>
      <c r="P19" s="81">
        <v>138</v>
      </c>
      <c r="Q19" s="81">
        <v>703744</v>
      </c>
      <c r="R19" s="81">
        <v>0</v>
      </c>
      <c r="S19" s="81">
        <v>0</v>
      </c>
      <c r="T19" s="81">
        <v>0</v>
      </c>
      <c r="U19" s="81">
        <v>0</v>
      </c>
      <c r="V19" s="81">
        <v>0</v>
      </c>
      <c r="W19" s="81">
        <v>0</v>
      </c>
      <c r="X19" s="81">
        <v>0</v>
      </c>
      <c r="Y19" s="81">
        <v>0</v>
      </c>
      <c r="Z19" s="81">
        <v>3694362746.9999995</v>
      </c>
      <c r="AA19" s="81">
        <v>1951455753</v>
      </c>
      <c r="AB19" s="81">
        <v>9528355379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2294</v>
      </c>
      <c r="B20" s="80">
        <v>12</v>
      </c>
      <c r="C20" s="80">
        <v>18</v>
      </c>
      <c r="D20" s="80">
        <v>12</v>
      </c>
      <c r="E20" s="80">
        <v>2022</v>
      </c>
      <c r="F20" s="80" t="s">
        <v>568</v>
      </c>
      <c r="G20" s="182" t="s">
        <v>2291</v>
      </c>
      <c r="H20" s="80" t="s">
        <v>2292</v>
      </c>
      <c r="I20" s="173"/>
      <c r="J20" s="83">
        <v>242149</v>
      </c>
      <c r="K20" s="81">
        <v>307113505.00000006</v>
      </c>
      <c r="L20" s="81">
        <v>884628</v>
      </c>
      <c r="M20" s="81">
        <v>1120814416.9999998</v>
      </c>
      <c r="N20" s="81">
        <v>13000</v>
      </c>
      <c r="O20" s="81">
        <v>24748476.999999996</v>
      </c>
      <c r="P20" s="81">
        <v>1041</v>
      </c>
      <c r="Q20" s="81">
        <v>6138214</v>
      </c>
      <c r="R20" s="81">
        <v>0</v>
      </c>
      <c r="S20" s="81">
        <v>0</v>
      </c>
      <c r="T20" s="81">
        <v>3885</v>
      </c>
      <c r="U20" s="81">
        <v>428</v>
      </c>
      <c r="V20" s="81">
        <v>598</v>
      </c>
      <c r="W20" s="81">
        <v>26415711</v>
      </c>
      <c r="X20" s="81">
        <v>2625477</v>
      </c>
      <c r="Y20" s="81">
        <v>3665710.0000000005</v>
      </c>
      <c r="Z20" s="81">
        <v>1491521511.0000002</v>
      </c>
      <c r="AA20" s="81">
        <v>556795219</v>
      </c>
      <c r="AB20" s="81">
        <v>2526003310</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1972</v>
      </c>
      <c r="B21" s="80">
        <v>13</v>
      </c>
      <c r="C21" s="80">
        <v>18</v>
      </c>
      <c r="D21" s="80">
        <v>13</v>
      </c>
      <c r="E21" s="80">
        <v>2022</v>
      </c>
      <c r="F21" s="80" t="s">
        <v>568</v>
      </c>
      <c r="G21" s="182" t="s">
        <v>1953</v>
      </c>
      <c r="H21" s="80" t="s">
        <v>1954</v>
      </c>
      <c r="I21" s="173"/>
      <c r="J21" s="83">
        <v>131716</v>
      </c>
      <c r="K21" s="81">
        <v>161896049</v>
      </c>
      <c r="L21" s="81">
        <v>70997</v>
      </c>
      <c r="M21" s="81">
        <v>87461275</v>
      </c>
      <c r="N21" s="81">
        <v>182700</v>
      </c>
      <c r="O21" s="81">
        <v>473397860</v>
      </c>
      <c r="P21" s="81">
        <v>0</v>
      </c>
      <c r="Q21" s="81">
        <v>0</v>
      </c>
      <c r="R21" s="81">
        <v>0</v>
      </c>
      <c r="S21" s="81">
        <v>0</v>
      </c>
      <c r="T21" s="81">
        <v>0</v>
      </c>
      <c r="U21" s="81">
        <v>0</v>
      </c>
      <c r="V21" s="81">
        <v>0</v>
      </c>
      <c r="W21" s="81">
        <v>0</v>
      </c>
      <c r="X21" s="81">
        <v>0</v>
      </c>
      <c r="Y21" s="81">
        <v>0</v>
      </c>
      <c r="Z21" s="81">
        <v>722755184</v>
      </c>
      <c r="AA21" s="81">
        <v>78930032</v>
      </c>
      <c r="AB21" s="81">
        <v>1005068447</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2302</v>
      </c>
      <c r="B22" s="80">
        <v>14</v>
      </c>
      <c r="C22" s="80">
        <v>18</v>
      </c>
      <c r="D22" s="80">
        <v>14</v>
      </c>
      <c r="E22" s="80">
        <v>2022</v>
      </c>
      <c r="F22" s="80" t="s">
        <v>568</v>
      </c>
      <c r="G22" s="182" t="s">
        <v>2299</v>
      </c>
      <c r="H22" s="80" t="s">
        <v>2300</v>
      </c>
      <c r="I22" s="173"/>
      <c r="J22" s="83">
        <v>233018</v>
      </c>
      <c r="K22" s="81">
        <v>310277365</v>
      </c>
      <c r="L22" s="81">
        <v>341961</v>
      </c>
      <c r="M22" s="81">
        <v>453893353</v>
      </c>
      <c r="N22" s="81">
        <v>1550700</v>
      </c>
      <c r="O22" s="81">
        <v>4003652228</v>
      </c>
      <c r="P22" s="81">
        <v>0</v>
      </c>
      <c r="Q22" s="81">
        <v>0</v>
      </c>
      <c r="R22" s="81">
        <v>0</v>
      </c>
      <c r="S22" s="81">
        <v>0</v>
      </c>
      <c r="T22" s="81">
        <v>0</v>
      </c>
      <c r="U22" s="81">
        <v>0</v>
      </c>
      <c r="V22" s="81">
        <v>0</v>
      </c>
      <c r="W22" s="81">
        <v>0</v>
      </c>
      <c r="X22" s="81">
        <v>0</v>
      </c>
      <c r="Y22" s="81">
        <v>0</v>
      </c>
      <c r="Z22" s="81">
        <v>4767822946</v>
      </c>
      <c r="AA22" s="81">
        <v>228934494</v>
      </c>
      <c r="AB22" s="81">
        <v>1661042003</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2322</v>
      </c>
      <c r="B23" s="80">
        <v>15</v>
      </c>
      <c r="C23" s="80">
        <v>18</v>
      </c>
      <c r="D23" s="80">
        <v>15</v>
      </c>
      <c r="E23" s="80">
        <v>2022</v>
      </c>
      <c r="F23" s="80" t="s">
        <v>568</v>
      </c>
      <c r="G23" s="182" t="s">
        <v>2319</v>
      </c>
      <c r="H23" s="80" t="s">
        <v>2320</v>
      </c>
      <c r="I23" s="173"/>
      <c r="J23" s="83">
        <v>95878</v>
      </c>
      <c r="K23" s="81">
        <v>122233516.00000001</v>
      </c>
      <c r="L23" s="81">
        <v>74966</v>
      </c>
      <c r="M23" s="81">
        <v>95544267</v>
      </c>
      <c r="N23" s="81">
        <v>0</v>
      </c>
      <c r="O23" s="81">
        <v>0</v>
      </c>
      <c r="P23" s="81">
        <v>0</v>
      </c>
      <c r="Q23" s="81">
        <v>0</v>
      </c>
      <c r="R23" s="81">
        <v>0</v>
      </c>
      <c r="S23" s="81">
        <v>0</v>
      </c>
      <c r="T23" s="81">
        <v>0</v>
      </c>
      <c r="U23" s="81">
        <v>0</v>
      </c>
      <c r="V23" s="81">
        <v>0</v>
      </c>
      <c r="W23" s="81">
        <v>0</v>
      </c>
      <c r="X23" s="81">
        <v>0</v>
      </c>
      <c r="Y23" s="81">
        <v>0</v>
      </c>
      <c r="Z23" s="81">
        <v>217777783</v>
      </c>
      <c r="AA23" s="81">
        <v>232760334</v>
      </c>
      <c r="AB23" s="81">
        <v>1428770335</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2342</v>
      </c>
      <c r="B24" s="80">
        <v>16</v>
      </c>
      <c r="C24" s="80">
        <v>18</v>
      </c>
      <c r="D24" s="80">
        <v>16</v>
      </c>
      <c r="E24" s="80">
        <v>2022</v>
      </c>
      <c r="F24" s="80" t="s">
        <v>568</v>
      </c>
      <c r="G24" s="182" t="s">
        <v>2339</v>
      </c>
      <c r="H24" s="80" t="s">
        <v>2340</v>
      </c>
      <c r="I24" s="173"/>
      <c r="J24" s="83">
        <v>1185586</v>
      </c>
      <c r="K24" s="81">
        <v>1512396292</v>
      </c>
      <c r="L24" s="81">
        <v>838701</v>
      </c>
      <c r="M24" s="81">
        <v>1069596154.0000001</v>
      </c>
      <c r="N24" s="81">
        <v>141900</v>
      </c>
      <c r="O24" s="81">
        <v>348955070.00000006</v>
      </c>
      <c r="P24" s="81">
        <v>902</v>
      </c>
      <c r="Q24" s="81">
        <v>5392412</v>
      </c>
      <c r="R24" s="81">
        <v>0</v>
      </c>
      <c r="S24" s="81">
        <v>0</v>
      </c>
      <c r="T24" s="81">
        <v>0</v>
      </c>
      <c r="U24" s="81">
        <v>0</v>
      </c>
      <c r="V24" s="81">
        <v>6</v>
      </c>
      <c r="W24" s="81">
        <v>0</v>
      </c>
      <c r="X24" s="81">
        <v>0</v>
      </c>
      <c r="Y24" s="81">
        <v>38264.000000000007</v>
      </c>
      <c r="Z24" s="81">
        <v>2936378192.0000005</v>
      </c>
      <c r="AA24" s="81">
        <v>2381829791</v>
      </c>
      <c r="AB24" s="81">
        <v>11664819776</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2338</v>
      </c>
      <c r="B25" s="80">
        <v>17</v>
      </c>
      <c r="C25" s="80">
        <v>18</v>
      </c>
      <c r="D25" s="80">
        <v>17</v>
      </c>
      <c r="E25" s="80">
        <v>2022</v>
      </c>
      <c r="F25" s="80" t="s">
        <v>568</v>
      </c>
      <c r="G25" s="182" t="s">
        <v>2335</v>
      </c>
      <c r="H25" s="80" t="s">
        <v>2336</v>
      </c>
      <c r="I25" s="173"/>
      <c r="J25" s="83">
        <v>114283</v>
      </c>
      <c r="K25" s="81">
        <v>147592120</v>
      </c>
      <c r="L25" s="81">
        <v>203999</v>
      </c>
      <c r="M25" s="81">
        <v>263348646.99999997</v>
      </c>
      <c r="N25" s="81">
        <v>1400</v>
      </c>
      <c r="O25" s="81">
        <v>2925754</v>
      </c>
      <c r="P25" s="81">
        <v>0</v>
      </c>
      <c r="Q25" s="81">
        <v>0</v>
      </c>
      <c r="R25" s="81">
        <v>0</v>
      </c>
      <c r="S25" s="81">
        <v>0</v>
      </c>
      <c r="T25" s="81">
        <v>0</v>
      </c>
      <c r="U25" s="81">
        <v>0</v>
      </c>
      <c r="V25" s="81">
        <v>0</v>
      </c>
      <c r="W25" s="81">
        <v>0</v>
      </c>
      <c r="X25" s="81">
        <v>0</v>
      </c>
      <c r="Y25" s="81">
        <v>0</v>
      </c>
      <c r="Z25" s="81">
        <v>413866520.99999994</v>
      </c>
      <c r="AA25" s="81">
        <v>216643997.99999997</v>
      </c>
      <c r="AB25" s="81">
        <v>1431890736</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2318</v>
      </c>
      <c r="B26" s="80">
        <v>18</v>
      </c>
      <c r="C26" s="80">
        <v>18</v>
      </c>
      <c r="D26" s="80">
        <v>18</v>
      </c>
      <c r="E26" s="80">
        <v>2022</v>
      </c>
      <c r="F26" s="80" t="s">
        <v>568</v>
      </c>
      <c r="G26" s="182" t="s">
        <v>2315</v>
      </c>
      <c r="H26" s="80" t="s">
        <v>2316</v>
      </c>
      <c r="I26" s="173"/>
      <c r="J26" s="83">
        <v>89404</v>
      </c>
      <c r="K26" s="81">
        <v>116031902</v>
      </c>
      <c r="L26" s="81">
        <v>311838</v>
      </c>
      <c r="M26" s="81">
        <v>404586227</v>
      </c>
      <c r="N26" s="81">
        <v>2200</v>
      </c>
      <c r="O26" s="81">
        <v>4835557</v>
      </c>
      <c r="P26" s="81">
        <v>0</v>
      </c>
      <c r="Q26" s="81">
        <v>0</v>
      </c>
      <c r="R26" s="81">
        <v>0</v>
      </c>
      <c r="S26" s="81">
        <v>0</v>
      </c>
      <c r="T26" s="81">
        <v>0</v>
      </c>
      <c r="U26" s="81">
        <v>0</v>
      </c>
      <c r="V26" s="81">
        <v>1</v>
      </c>
      <c r="W26" s="81">
        <v>0</v>
      </c>
      <c r="X26" s="81">
        <v>0</v>
      </c>
      <c r="Y26" s="81">
        <v>6623</v>
      </c>
      <c r="Z26" s="81">
        <v>525460308.99999988</v>
      </c>
      <c r="AA26" s="81">
        <v>230709188.00000003</v>
      </c>
      <c r="AB26" s="81">
        <v>1040010741</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2286</v>
      </c>
      <c r="B27" s="80">
        <v>19</v>
      </c>
      <c r="C27" s="80">
        <v>18</v>
      </c>
      <c r="D27" s="80">
        <v>19</v>
      </c>
      <c r="E27" s="80">
        <v>2022</v>
      </c>
      <c r="F27" s="80" t="s">
        <v>568</v>
      </c>
      <c r="G27" s="182" t="s">
        <v>2283</v>
      </c>
      <c r="H27" s="80" t="s">
        <v>2284</v>
      </c>
      <c r="I27" s="173"/>
      <c r="J27" s="83">
        <v>51282</v>
      </c>
      <c r="K27" s="81">
        <v>65843038.000000007</v>
      </c>
      <c r="L27" s="81">
        <v>536868</v>
      </c>
      <c r="M27" s="81">
        <v>689082036</v>
      </c>
      <c r="N27" s="81">
        <v>52700</v>
      </c>
      <c r="O27" s="81">
        <v>130032070</v>
      </c>
      <c r="P27" s="81">
        <v>1421</v>
      </c>
      <c r="Q27" s="81">
        <v>8377321</v>
      </c>
      <c r="R27" s="81">
        <v>0</v>
      </c>
      <c r="S27" s="81">
        <v>0</v>
      </c>
      <c r="T27" s="81">
        <v>0</v>
      </c>
      <c r="U27" s="81">
        <v>0</v>
      </c>
      <c r="V27" s="81">
        <v>37</v>
      </c>
      <c r="W27" s="81">
        <v>0</v>
      </c>
      <c r="X27" s="81">
        <v>0</v>
      </c>
      <c r="Y27" s="81">
        <v>229092.00000000003</v>
      </c>
      <c r="Z27" s="81">
        <v>893563557</v>
      </c>
      <c r="AA27" s="81">
        <v>53424852</v>
      </c>
      <c r="AB27" s="81">
        <v>412516861</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2326</v>
      </c>
      <c r="B28" s="80">
        <v>20</v>
      </c>
      <c r="C28" s="80">
        <v>18</v>
      </c>
      <c r="D28" s="80">
        <v>20</v>
      </c>
      <c r="E28" s="80">
        <v>2022</v>
      </c>
      <c r="F28" s="80" t="s">
        <v>568</v>
      </c>
      <c r="G28" s="182" t="s">
        <v>2323</v>
      </c>
      <c r="H28" s="80" t="s">
        <v>2324</v>
      </c>
      <c r="I28" s="173"/>
      <c r="J28" s="83">
        <v>225293</v>
      </c>
      <c r="K28" s="81">
        <v>280998751.99999994</v>
      </c>
      <c r="L28" s="81">
        <v>1280655</v>
      </c>
      <c r="M28" s="81">
        <v>1598302736</v>
      </c>
      <c r="N28" s="81">
        <v>138100</v>
      </c>
      <c r="O28" s="81">
        <v>372598553.00000006</v>
      </c>
      <c r="P28" s="81">
        <v>0</v>
      </c>
      <c r="Q28" s="81">
        <v>0</v>
      </c>
      <c r="R28" s="81">
        <v>0</v>
      </c>
      <c r="S28" s="81">
        <v>0</v>
      </c>
      <c r="T28" s="81">
        <v>0</v>
      </c>
      <c r="U28" s="81">
        <v>0</v>
      </c>
      <c r="V28" s="81">
        <v>0</v>
      </c>
      <c r="W28" s="81">
        <v>0</v>
      </c>
      <c r="X28" s="81">
        <v>0</v>
      </c>
      <c r="Y28" s="81">
        <v>0</v>
      </c>
      <c r="Z28" s="81">
        <v>2251900040.9999995</v>
      </c>
      <c r="AA28" s="81">
        <v>468196946.00000006</v>
      </c>
      <c r="AB28" s="81">
        <v>2044158389</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1686</v>
      </c>
      <c r="B29" s="80">
        <v>21</v>
      </c>
      <c r="C29" s="80">
        <v>18</v>
      </c>
      <c r="D29" s="80">
        <v>21</v>
      </c>
      <c r="E29" s="80">
        <v>2022</v>
      </c>
      <c r="F29" s="80" t="s">
        <v>568</v>
      </c>
      <c r="G29" s="182" t="s">
        <v>1683</v>
      </c>
      <c r="H29" s="80" t="s">
        <v>1684</v>
      </c>
      <c r="I29" s="173"/>
      <c r="J29" s="83">
        <v>164648</v>
      </c>
      <c r="K29" s="81">
        <v>205327517</v>
      </c>
      <c r="L29" s="81">
        <v>875389</v>
      </c>
      <c r="M29" s="81">
        <v>1092414703</v>
      </c>
      <c r="N29" s="81">
        <v>35900</v>
      </c>
      <c r="O29" s="81">
        <v>96431975.000000015</v>
      </c>
      <c r="P29" s="81">
        <v>1150</v>
      </c>
      <c r="Q29" s="81">
        <v>2762</v>
      </c>
      <c r="R29" s="81">
        <v>0</v>
      </c>
      <c r="S29" s="81">
        <v>0</v>
      </c>
      <c r="T29" s="81">
        <v>0</v>
      </c>
      <c r="U29" s="81">
        <v>0</v>
      </c>
      <c r="V29" s="81">
        <v>0</v>
      </c>
      <c r="W29" s="81">
        <v>0</v>
      </c>
      <c r="X29" s="81">
        <v>0</v>
      </c>
      <c r="Y29" s="81">
        <v>0</v>
      </c>
      <c r="Z29" s="81">
        <v>1394176957</v>
      </c>
      <c r="AA29" s="81">
        <v>310409749</v>
      </c>
      <c r="AB29" s="81">
        <v>1464212436</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2298</v>
      </c>
      <c r="B30" s="80">
        <v>22</v>
      </c>
      <c r="C30" s="80">
        <v>18</v>
      </c>
      <c r="D30" s="80">
        <v>22</v>
      </c>
      <c r="E30" s="80">
        <v>2022</v>
      </c>
      <c r="F30" s="80" t="s">
        <v>568</v>
      </c>
      <c r="G30" s="182" t="s">
        <v>2295</v>
      </c>
      <c r="H30" s="80" t="s">
        <v>2296</v>
      </c>
      <c r="I30" s="173"/>
      <c r="J30" s="83">
        <v>349555</v>
      </c>
      <c r="K30" s="81">
        <v>458359921</v>
      </c>
      <c r="L30" s="81">
        <v>2128816</v>
      </c>
      <c r="M30" s="81">
        <v>2789671597</v>
      </c>
      <c r="N30" s="81">
        <v>14000</v>
      </c>
      <c r="O30" s="81">
        <v>29535691.999999996</v>
      </c>
      <c r="P30" s="81">
        <v>1716</v>
      </c>
      <c r="Q30" s="81">
        <v>10111255</v>
      </c>
      <c r="R30" s="81">
        <v>0</v>
      </c>
      <c r="S30" s="81">
        <v>0</v>
      </c>
      <c r="T30" s="81">
        <v>2218</v>
      </c>
      <c r="U30" s="81">
        <v>836</v>
      </c>
      <c r="V30" s="81">
        <v>2687</v>
      </c>
      <c r="W30" s="81">
        <v>14667525</v>
      </c>
      <c r="X30" s="81">
        <v>5123654</v>
      </c>
      <c r="Y30" s="81">
        <v>16474231</v>
      </c>
      <c r="Z30" s="81">
        <v>3323943874.9999995</v>
      </c>
      <c r="AA30" s="81">
        <v>736869970</v>
      </c>
      <c r="AB30" s="81">
        <v>3339580936</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1242</v>
      </c>
      <c r="B31" s="80">
        <v>23</v>
      </c>
      <c r="C31" s="80">
        <v>18</v>
      </c>
      <c r="D31" s="80">
        <v>23</v>
      </c>
      <c r="E31" s="80">
        <v>2022</v>
      </c>
      <c r="F31" s="80" t="s">
        <v>568</v>
      </c>
      <c r="G31" s="182" t="s">
        <v>564</v>
      </c>
      <c r="H31" s="80" t="s">
        <v>564</v>
      </c>
      <c r="I31" s="173"/>
      <c r="J31" s="83"/>
      <c r="K31" s="81"/>
      <c r="L31" s="81"/>
      <c r="M31" s="81"/>
      <c r="N31" s="81"/>
      <c r="O31" s="81"/>
      <c r="P31" s="81"/>
      <c r="Q31" s="81"/>
      <c r="R31" s="81"/>
      <c r="S31" s="81"/>
      <c r="T31" s="81"/>
      <c r="U31" s="81"/>
      <c r="V31" s="81"/>
      <c r="W31" s="81"/>
      <c r="X31" s="81"/>
      <c r="Y31" s="81"/>
      <c r="Z31" s="81"/>
      <c r="AA31" s="81"/>
      <c r="AB31" s="81"/>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1242</v>
      </c>
      <c r="B32" s="80">
        <v>24</v>
      </c>
      <c r="C32" s="80">
        <v>18</v>
      </c>
      <c r="D32" s="80">
        <v>24</v>
      </c>
      <c r="E32" s="80">
        <v>2022</v>
      </c>
      <c r="F32" s="80" t="s">
        <v>568</v>
      </c>
      <c r="G32" s="182" t="s">
        <v>564</v>
      </c>
      <c r="H32" s="80" t="s">
        <v>564</v>
      </c>
      <c r="I32" s="173"/>
      <c r="J32" s="83"/>
      <c r="K32" s="81"/>
      <c r="L32" s="81"/>
      <c r="M32" s="81"/>
      <c r="N32" s="81"/>
      <c r="O32" s="81"/>
      <c r="P32" s="81"/>
      <c r="Q32" s="81"/>
      <c r="R32" s="81"/>
      <c r="S32" s="81"/>
      <c r="T32" s="81"/>
      <c r="U32" s="81"/>
      <c r="V32" s="81"/>
      <c r="W32" s="81"/>
      <c r="X32" s="81"/>
      <c r="Y32" s="81"/>
      <c r="Z32" s="81"/>
      <c r="AA32" s="81"/>
      <c r="AB32" s="81"/>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1242</v>
      </c>
      <c r="B33" s="80">
        <v>25</v>
      </c>
      <c r="C33" s="80">
        <v>18</v>
      </c>
      <c r="D33" s="80">
        <v>25</v>
      </c>
      <c r="E33" s="80">
        <v>2022</v>
      </c>
      <c r="F33" s="80" t="s">
        <v>568</v>
      </c>
      <c r="G33" s="182" t="s">
        <v>564</v>
      </c>
      <c r="H33" s="80" t="s">
        <v>564</v>
      </c>
      <c r="I33" s="173"/>
      <c r="J33" s="83"/>
      <c r="K33" s="81"/>
      <c r="L33" s="81"/>
      <c r="M33" s="81"/>
      <c r="N33" s="81"/>
      <c r="O33" s="81"/>
      <c r="P33" s="81"/>
      <c r="Q33" s="81"/>
      <c r="R33" s="81"/>
      <c r="S33" s="81"/>
      <c r="T33" s="81"/>
      <c r="U33" s="81"/>
      <c r="V33" s="81"/>
      <c r="W33" s="81"/>
      <c r="X33" s="81"/>
      <c r="Y33" s="81"/>
      <c r="Z33" s="81"/>
      <c r="AA33" s="81"/>
      <c r="AB33" s="81"/>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1242</v>
      </c>
      <c r="B34" s="80">
        <v>26</v>
      </c>
      <c r="C34" s="80">
        <v>18</v>
      </c>
      <c r="D34" s="80">
        <v>26</v>
      </c>
      <c r="E34" s="80">
        <v>2022</v>
      </c>
      <c r="F34" s="80" t="s">
        <v>568</v>
      </c>
      <c r="G34" s="182" t="s">
        <v>564</v>
      </c>
      <c r="H34" s="80" t="s">
        <v>564</v>
      </c>
      <c r="I34" s="173"/>
      <c r="J34" s="83"/>
      <c r="K34" s="81"/>
      <c r="L34" s="81"/>
      <c r="M34" s="81"/>
      <c r="N34" s="81"/>
      <c r="O34" s="81"/>
      <c r="P34" s="81"/>
      <c r="Q34" s="81"/>
      <c r="R34" s="81"/>
      <c r="S34" s="81"/>
      <c r="T34" s="81"/>
      <c r="U34" s="81"/>
      <c r="V34" s="81"/>
      <c r="W34" s="81"/>
      <c r="X34" s="81"/>
      <c r="Y34" s="81"/>
      <c r="Z34" s="81"/>
      <c r="AA34" s="81"/>
      <c r="AB34" s="81"/>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1242</v>
      </c>
      <c r="B35" s="80">
        <v>27</v>
      </c>
      <c r="C35" s="80">
        <v>18</v>
      </c>
      <c r="D35" s="80">
        <v>27</v>
      </c>
      <c r="E35" s="80">
        <v>2022</v>
      </c>
      <c r="F35" s="80" t="s">
        <v>568</v>
      </c>
      <c r="G35" s="182" t="s">
        <v>564</v>
      </c>
      <c r="H35" s="80" t="s">
        <v>564</v>
      </c>
      <c r="I35" s="173"/>
      <c r="J35" s="83"/>
      <c r="K35" s="81"/>
      <c r="L35" s="81"/>
      <c r="M35" s="81"/>
      <c r="N35" s="81"/>
      <c r="O35" s="81"/>
      <c r="P35" s="81"/>
      <c r="Q35" s="81"/>
      <c r="R35" s="81"/>
      <c r="S35" s="81"/>
      <c r="T35" s="81"/>
      <c r="U35" s="81"/>
      <c r="V35" s="81"/>
      <c r="W35" s="81"/>
      <c r="X35" s="81"/>
      <c r="Y35" s="81"/>
      <c r="Z35" s="81"/>
      <c r="AA35" s="81"/>
      <c r="AB35" s="81"/>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1242</v>
      </c>
      <c r="B36" s="80">
        <v>28</v>
      </c>
      <c r="C36" s="80">
        <v>18</v>
      </c>
      <c r="D36" s="80">
        <v>28</v>
      </c>
      <c r="E36" s="80">
        <v>2022</v>
      </c>
      <c r="F36" s="80" t="s">
        <v>568</v>
      </c>
      <c r="G36" s="182" t="s">
        <v>564</v>
      </c>
      <c r="H36" s="80" t="s">
        <v>564</v>
      </c>
      <c r="I36" s="173"/>
      <c r="J36" s="83"/>
      <c r="K36" s="81"/>
      <c r="L36" s="81"/>
      <c r="M36" s="81"/>
      <c r="N36" s="81"/>
      <c r="O36" s="81"/>
      <c r="P36" s="81"/>
      <c r="Q36" s="81"/>
      <c r="R36" s="81"/>
      <c r="S36" s="81"/>
      <c r="T36" s="81"/>
      <c r="U36" s="81"/>
      <c r="V36" s="81"/>
      <c r="W36" s="81"/>
      <c r="X36" s="81"/>
      <c r="Y36" s="81"/>
      <c r="Z36" s="81"/>
      <c r="AA36" s="81"/>
      <c r="AB36" s="81"/>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2289</v>
      </c>
      <c r="B190" s="80">
        <v>182</v>
      </c>
      <c r="C190" s="80">
        <v>16</v>
      </c>
      <c r="D190" s="80">
        <v>2</v>
      </c>
      <c r="E190" s="80">
        <v>2021</v>
      </c>
      <c r="F190" s="80" t="s">
        <v>75</v>
      </c>
      <c r="G190" s="182" t="s">
        <v>2287</v>
      </c>
      <c r="H190" s="80" t="s">
        <v>2288</v>
      </c>
      <c r="I190" s="173"/>
      <c r="J190" s="83"/>
      <c r="K190" s="81"/>
      <c r="L190" s="81"/>
      <c r="M190" s="81"/>
      <c r="N190" s="81"/>
      <c r="O190" s="81"/>
      <c r="P190" s="81"/>
      <c r="Q190" s="81"/>
      <c r="R190" s="81"/>
      <c r="S190" s="81"/>
      <c r="T190" s="81"/>
      <c r="U190" s="81"/>
      <c r="V190" s="81"/>
      <c r="W190" s="81"/>
      <c r="X190" s="81"/>
      <c r="Y190" s="81"/>
      <c r="Z190" s="81"/>
      <c r="AA190" s="81"/>
      <c r="AB190" s="81"/>
      <c r="AC190" s="82"/>
      <c r="AD190" s="81">
        <v>5859678.4012605771</v>
      </c>
      <c r="AE190" s="81">
        <v>1791054.5665380692</v>
      </c>
      <c r="AF190" s="81">
        <v>10425407.488031162</v>
      </c>
      <c r="AG190" s="81">
        <v>51742866.949880876</v>
      </c>
      <c r="AH190" s="81">
        <v>48663374.362176731</v>
      </c>
      <c r="AI190" s="81">
        <v>0</v>
      </c>
      <c r="AJ190" s="81">
        <v>0</v>
      </c>
      <c r="AK190" s="81">
        <v>3346441.555772128</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1681</v>
      </c>
      <c r="B191" s="80">
        <v>183</v>
      </c>
      <c r="C191" s="80">
        <v>16</v>
      </c>
      <c r="D191" s="80">
        <v>3</v>
      </c>
      <c r="E191" s="80">
        <v>2021</v>
      </c>
      <c r="F191" s="80" t="s">
        <v>75</v>
      </c>
      <c r="G191" s="182" t="s">
        <v>1679</v>
      </c>
      <c r="H191" s="80" t="s">
        <v>1680</v>
      </c>
      <c r="I191" s="173"/>
      <c r="J191" s="83"/>
      <c r="K191" s="81"/>
      <c r="L191" s="81"/>
      <c r="M191" s="81"/>
      <c r="N191" s="81"/>
      <c r="O191" s="81"/>
      <c r="P191" s="81"/>
      <c r="Q191" s="81"/>
      <c r="R191" s="81"/>
      <c r="S191" s="81"/>
      <c r="T191" s="81"/>
      <c r="U191" s="81"/>
      <c r="V191" s="81"/>
      <c r="W191" s="81"/>
      <c r="X191" s="81"/>
      <c r="Y191" s="81"/>
      <c r="Z191" s="81"/>
      <c r="AA191" s="81"/>
      <c r="AB191" s="81"/>
      <c r="AC191" s="82"/>
      <c r="AD191" s="81">
        <v>479715178.88477606</v>
      </c>
      <c r="AE191" s="81">
        <v>8466803.4054526892</v>
      </c>
      <c r="AF191" s="81">
        <v>15645281.388503436</v>
      </c>
      <c r="AG191" s="81">
        <v>294211728.77495456</v>
      </c>
      <c r="AH191" s="81">
        <v>256778113.63350162</v>
      </c>
      <c r="AI191" s="81">
        <v>0</v>
      </c>
      <c r="AJ191" s="81">
        <v>0</v>
      </c>
      <c r="AK191" s="81">
        <v>17766435.950898316</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2333</v>
      </c>
      <c r="B192" s="80">
        <v>184</v>
      </c>
      <c r="C192" s="80">
        <v>16</v>
      </c>
      <c r="D192" s="80">
        <v>4</v>
      </c>
      <c r="E192" s="80">
        <v>2021</v>
      </c>
      <c r="F192" s="80" t="s">
        <v>75</v>
      </c>
      <c r="G192" s="182" t="s">
        <v>2331</v>
      </c>
      <c r="H192" s="80" t="s">
        <v>2332</v>
      </c>
      <c r="I192" s="173"/>
      <c r="J192" s="83"/>
      <c r="K192" s="81"/>
      <c r="L192" s="81"/>
      <c r="M192" s="81"/>
      <c r="N192" s="81"/>
      <c r="O192" s="81"/>
      <c r="P192" s="81"/>
      <c r="Q192" s="81"/>
      <c r="R192" s="81"/>
      <c r="S192" s="81"/>
      <c r="T192" s="81"/>
      <c r="U192" s="81"/>
      <c r="V192" s="81"/>
      <c r="W192" s="81"/>
      <c r="X192" s="81"/>
      <c r="Y192" s="81"/>
      <c r="Z192" s="81"/>
      <c r="AA192" s="81"/>
      <c r="AB192" s="81"/>
      <c r="AC192" s="82"/>
      <c r="AD192" s="81">
        <v>29631143.921951186</v>
      </c>
      <c r="AE192" s="81">
        <v>1823296.7729563962</v>
      </c>
      <c r="AF192" s="81">
        <v>8733250.5642516892</v>
      </c>
      <c r="AG192" s="81">
        <v>71888437.017065421</v>
      </c>
      <c r="AH192" s="81">
        <v>73141789.49835436</v>
      </c>
      <c r="AI192" s="81">
        <v>0</v>
      </c>
      <c r="AJ192" s="81">
        <v>0</v>
      </c>
      <c r="AK192" s="81">
        <v>5542880.1904600943</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1665</v>
      </c>
      <c r="B193" s="80">
        <v>185</v>
      </c>
      <c r="C193" s="80">
        <v>16</v>
      </c>
      <c r="D193" s="80">
        <v>5</v>
      </c>
      <c r="E193" s="80">
        <v>2021</v>
      </c>
      <c r="F193" s="80" t="s">
        <v>75</v>
      </c>
      <c r="G193" s="182" t="s">
        <v>1663</v>
      </c>
      <c r="H193" s="80" t="s">
        <v>1664</v>
      </c>
      <c r="I193" s="173"/>
      <c r="J193" s="83"/>
      <c r="K193" s="81"/>
      <c r="L193" s="81"/>
      <c r="M193" s="81"/>
      <c r="N193" s="81"/>
      <c r="O193" s="81"/>
      <c r="P193" s="81"/>
      <c r="Q193" s="81"/>
      <c r="R193" s="81"/>
      <c r="S193" s="81"/>
      <c r="T193" s="81"/>
      <c r="U193" s="81"/>
      <c r="V193" s="81"/>
      <c r="W193" s="81"/>
      <c r="X193" s="81"/>
      <c r="Y193" s="81"/>
      <c r="Z193" s="81"/>
      <c r="AA193" s="81"/>
      <c r="AB193" s="81"/>
      <c r="AC193" s="82"/>
      <c r="AD193" s="81">
        <v>144884227.34541056</v>
      </c>
      <c r="AE193" s="81">
        <v>3383819.5636034263</v>
      </c>
      <c r="AF193" s="81">
        <v>2695978.8277164488</v>
      </c>
      <c r="AG193" s="81">
        <v>198467007.11017442</v>
      </c>
      <c r="AH193" s="81">
        <v>187497365.46763906</v>
      </c>
      <c r="AI193" s="81">
        <v>0</v>
      </c>
      <c r="AJ193" s="81">
        <v>0</v>
      </c>
      <c r="AK193" s="81">
        <v>12840758.560910514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2313</v>
      </c>
      <c r="B194" s="80">
        <v>186</v>
      </c>
      <c r="C194" s="80">
        <v>16</v>
      </c>
      <c r="D194" s="80">
        <v>6</v>
      </c>
      <c r="E194" s="80">
        <v>2021</v>
      </c>
      <c r="F194" s="80" t="s">
        <v>75</v>
      </c>
      <c r="G194" s="182" t="s">
        <v>2311</v>
      </c>
      <c r="H194" s="80" t="s">
        <v>2312</v>
      </c>
      <c r="I194" s="173"/>
      <c r="J194" s="83"/>
      <c r="K194" s="81"/>
      <c r="L194" s="81"/>
      <c r="M194" s="81"/>
      <c r="N194" s="81"/>
      <c r="O194" s="81"/>
      <c r="P194" s="81"/>
      <c r="Q194" s="81"/>
      <c r="R194" s="81"/>
      <c r="S194" s="81"/>
      <c r="T194" s="81"/>
      <c r="U194" s="81"/>
      <c r="V194" s="81"/>
      <c r="W194" s="81"/>
      <c r="X194" s="81"/>
      <c r="Y194" s="81"/>
      <c r="Z194" s="81"/>
      <c r="AA194" s="81"/>
      <c r="AB194" s="81"/>
      <c r="AC194" s="82"/>
      <c r="AD194" s="81">
        <v>0</v>
      </c>
      <c r="AE194" s="81">
        <v>78993.405724901342</v>
      </c>
      <c r="AF194" s="81">
        <v>301146.5711810927</v>
      </c>
      <c r="AG194" s="81">
        <v>4160498.1660489822</v>
      </c>
      <c r="AH194" s="81">
        <v>5215130.7466012966</v>
      </c>
      <c r="AI194" s="81">
        <v>0</v>
      </c>
      <c r="AJ194" s="81">
        <v>0</v>
      </c>
      <c r="AK194" s="81">
        <v>299806.71975302184</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2309</v>
      </c>
      <c r="B195" s="80">
        <v>187</v>
      </c>
      <c r="C195" s="80">
        <v>16</v>
      </c>
      <c r="D195" s="80">
        <v>7</v>
      </c>
      <c r="E195" s="80">
        <v>2021</v>
      </c>
      <c r="F195" s="80" t="s">
        <v>75</v>
      </c>
      <c r="G195" s="182" t="s">
        <v>2307</v>
      </c>
      <c r="H195" s="80" t="s">
        <v>2308</v>
      </c>
      <c r="I195" s="173"/>
      <c r="J195" s="83"/>
      <c r="K195" s="81"/>
      <c r="L195" s="81"/>
      <c r="M195" s="81"/>
      <c r="N195" s="81"/>
      <c r="O195" s="81"/>
      <c r="P195" s="81"/>
      <c r="Q195" s="81"/>
      <c r="R195" s="81"/>
      <c r="S195" s="81"/>
      <c r="T195" s="81"/>
      <c r="U195" s="81"/>
      <c r="V195" s="81"/>
      <c r="W195" s="81"/>
      <c r="X195" s="81"/>
      <c r="Y195" s="81"/>
      <c r="Z195" s="81"/>
      <c r="AA195" s="81"/>
      <c r="AB195" s="81"/>
      <c r="AC195" s="82"/>
      <c r="AD195" s="81">
        <v>34134392.615625776</v>
      </c>
      <c r="AE195" s="81">
        <v>511038.97173048405</v>
      </c>
      <c r="AF195" s="81">
        <v>1046842.8426771316</v>
      </c>
      <c r="AG195" s="81">
        <v>19914760.06935253</v>
      </c>
      <c r="AH195" s="81">
        <v>23933425.588703215</v>
      </c>
      <c r="AI195" s="81">
        <v>0</v>
      </c>
      <c r="AJ195" s="81">
        <v>0</v>
      </c>
      <c r="AK195" s="81">
        <v>1781250.9575518856</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2329</v>
      </c>
      <c r="B196" s="80">
        <v>188</v>
      </c>
      <c r="C196" s="80">
        <v>16</v>
      </c>
      <c r="D196" s="80">
        <v>8</v>
      </c>
      <c r="E196" s="80">
        <v>2021</v>
      </c>
      <c r="F196" s="80" t="s">
        <v>75</v>
      </c>
      <c r="G196" s="182" t="s">
        <v>2327</v>
      </c>
      <c r="H196" s="80" t="s">
        <v>2328</v>
      </c>
      <c r="I196" s="173"/>
      <c r="J196" s="83"/>
      <c r="K196" s="81"/>
      <c r="L196" s="81"/>
      <c r="M196" s="81"/>
      <c r="N196" s="81"/>
      <c r="O196" s="81"/>
      <c r="P196" s="81"/>
      <c r="Q196" s="81"/>
      <c r="R196" s="81"/>
      <c r="S196" s="81"/>
      <c r="T196" s="81"/>
      <c r="U196" s="81"/>
      <c r="V196" s="81"/>
      <c r="W196" s="81"/>
      <c r="X196" s="81"/>
      <c r="Y196" s="81"/>
      <c r="Z196" s="81"/>
      <c r="AA196" s="81"/>
      <c r="AB196" s="81"/>
      <c r="AC196" s="82"/>
      <c r="AD196" s="81">
        <v>7332532.3797046617</v>
      </c>
      <c r="AE196" s="81">
        <v>1932920.2747787083</v>
      </c>
      <c r="AF196" s="81">
        <v>9192140.57748002</v>
      </c>
      <c r="AG196" s="81">
        <v>71935782.657646343</v>
      </c>
      <c r="AH196" s="81">
        <v>82305998.350501016</v>
      </c>
      <c r="AI196" s="81">
        <v>0</v>
      </c>
      <c r="AJ196" s="81">
        <v>0</v>
      </c>
      <c r="AK196" s="81">
        <v>4669975.336538204</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2281</v>
      </c>
      <c r="B197" s="80">
        <v>189</v>
      </c>
      <c r="C197" s="80">
        <v>16</v>
      </c>
      <c r="D197" s="80">
        <v>9</v>
      </c>
      <c r="E197" s="80">
        <v>2021</v>
      </c>
      <c r="F197" s="80" t="s">
        <v>75</v>
      </c>
      <c r="G197" s="182" t="s">
        <v>2279</v>
      </c>
      <c r="H197" s="80" t="s">
        <v>2280</v>
      </c>
      <c r="I197" s="173"/>
      <c r="J197" s="83"/>
      <c r="K197" s="81"/>
      <c r="L197" s="81"/>
      <c r="M197" s="81"/>
      <c r="N197" s="81"/>
      <c r="O197" s="81"/>
      <c r="P197" s="81"/>
      <c r="Q197" s="81"/>
      <c r="R197" s="81"/>
      <c r="S197" s="81"/>
      <c r="T197" s="81"/>
      <c r="U197" s="81"/>
      <c r="V197" s="81"/>
      <c r="W197" s="81"/>
      <c r="X197" s="81"/>
      <c r="Y197" s="81"/>
      <c r="Z197" s="81"/>
      <c r="AA197" s="81"/>
      <c r="AB197" s="81"/>
      <c r="AC197" s="82"/>
      <c r="AD197" s="81">
        <v>172647937.86150467</v>
      </c>
      <c r="AE197" s="81">
        <v>1354172.669569737</v>
      </c>
      <c r="AF197" s="81">
        <v>6467481.1239368003</v>
      </c>
      <c r="AG197" s="81">
        <v>40936224.487284228</v>
      </c>
      <c r="AH197" s="81">
        <v>51845274.873969637</v>
      </c>
      <c r="AI197" s="81">
        <v>0</v>
      </c>
      <c r="AJ197" s="81">
        <v>0</v>
      </c>
      <c r="AK197" s="81">
        <v>3455259.318764796</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2305</v>
      </c>
      <c r="B198" s="80">
        <v>190</v>
      </c>
      <c r="C198" s="80">
        <v>16</v>
      </c>
      <c r="D198" s="80">
        <v>10</v>
      </c>
      <c r="E198" s="80">
        <v>2021</v>
      </c>
      <c r="F198" s="80" t="s">
        <v>75</v>
      </c>
      <c r="G198" s="182" t="s">
        <v>2303</v>
      </c>
      <c r="H198" s="80" t="s">
        <v>2304</v>
      </c>
      <c r="I198" s="173"/>
      <c r="J198" s="83"/>
      <c r="K198" s="81"/>
      <c r="L198" s="81"/>
      <c r="M198" s="81"/>
      <c r="N198" s="81"/>
      <c r="O198" s="81"/>
      <c r="P198" s="81"/>
      <c r="Q198" s="81"/>
      <c r="R198" s="81"/>
      <c r="S198" s="81"/>
      <c r="T198" s="81"/>
      <c r="U198" s="81"/>
      <c r="V198" s="81"/>
      <c r="W198" s="81"/>
      <c r="X198" s="81"/>
      <c r="Y198" s="81"/>
      <c r="Z198" s="81"/>
      <c r="AA198" s="81"/>
      <c r="AB198" s="81"/>
      <c r="AC198" s="82"/>
      <c r="AD198" s="81">
        <v>0</v>
      </c>
      <c r="AE198" s="81">
        <v>830236.81527192215</v>
      </c>
      <c r="AF198" s="81">
        <v>659654.39401572687</v>
      </c>
      <c r="AG198" s="81">
        <v>22867944.400587868</v>
      </c>
      <c r="AH198" s="81">
        <v>25543240.867396865</v>
      </c>
      <c r="AI198" s="81">
        <v>0</v>
      </c>
      <c r="AJ198" s="81">
        <v>0</v>
      </c>
      <c r="AK198" s="81">
        <v>1842813.7209337451</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1639</v>
      </c>
      <c r="B199" s="80">
        <v>191</v>
      </c>
      <c r="C199" s="80">
        <v>16</v>
      </c>
      <c r="D199" s="80">
        <v>11</v>
      </c>
      <c r="E199" s="80">
        <v>2021</v>
      </c>
      <c r="F199" s="80" t="s">
        <v>75</v>
      </c>
      <c r="G199" s="182" t="s">
        <v>1637</v>
      </c>
      <c r="H199" s="80" t="s">
        <v>1638</v>
      </c>
      <c r="I199" s="173"/>
      <c r="J199" s="83"/>
      <c r="K199" s="81"/>
      <c r="L199" s="81"/>
      <c r="M199" s="81"/>
      <c r="N199" s="81"/>
      <c r="O199" s="81"/>
      <c r="P199" s="81"/>
      <c r="Q199" s="81"/>
      <c r="R199" s="81"/>
      <c r="S199" s="81"/>
      <c r="T199" s="81"/>
      <c r="U199" s="81"/>
      <c r="V199" s="81"/>
      <c r="W199" s="81"/>
      <c r="X199" s="81"/>
      <c r="Y199" s="81"/>
      <c r="Z199" s="81"/>
      <c r="AA199" s="81"/>
      <c r="AB199" s="81"/>
      <c r="AC199" s="82"/>
      <c r="AD199" s="81">
        <v>218391383.97822249</v>
      </c>
      <c r="AE199" s="81">
        <v>12177881.364202136</v>
      </c>
      <c r="AF199" s="81">
        <v>15774344.204723904</v>
      </c>
      <c r="AG199" s="81">
        <v>532058472.43831521</v>
      </c>
      <c r="AH199" s="81">
        <v>506932508.15154499</v>
      </c>
      <c r="AI199" s="81">
        <v>0</v>
      </c>
      <c r="AJ199" s="81">
        <v>0</v>
      </c>
      <c r="AK199" s="81">
        <v>31906838.264993887</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2293</v>
      </c>
      <c r="B200" s="80">
        <v>192</v>
      </c>
      <c r="C200" s="80">
        <v>16</v>
      </c>
      <c r="D200" s="80">
        <v>12</v>
      </c>
      <c r="E200" s="80">
        <v>2021</v>
      </c>
      <c r="F200" s="80" t="s">
        <v>75</v>
      </c>
      <c r="G200" s="182" t="s">
        <v>2291</v>
      </c>
      <c r="H200" s="80" t="s">
        <v>2292</v>
      </c>
      <c r="I200" s="173"/>
      <c r="J200" s="83"/>
      <c r="K200" s="81"/>
      <c r="L200" s="81"/>
      <c r="M200" s="81"/>
      <c r="N200" s="81"/>
      <c r="O200" s="81"/>
      <c r="P200" s="81"/>
      <c r="Q200" s="81"/>
      <c r="R200" s="81"/>
      <c r="S200" s="81"/>
      <c r="T200" s="81"/>
      <c r="U200" s="81"/>
      <c r="V200" s="81"/>
      <c r="W200" s="81"/>
      <c r="X200" s="81"/>
      <c r="Y200" s="81"/>
      <c r="Z200" s="81"/>
      <c r="AA200" s="81"/>
      <c r="AB200" s="81"/>
      <c r="AC200" s="82"/>
      <c r="AD200" s="81">
        <v>33604442.514785834</v>
      </c>
      <c r="AE200" s="81">
        <v>2485874.1148530175</v>
      </c>
      <c r="AF200" s="81">
        <v>5105151.3971651904</v>
      </c>
      <c r="AG200" s="81">
        <v>96425315.248130977</v>
      </c>
      <c r="AH200" s="81">
        <v>82612030.942544326</v>
      </c>
      <c r="AI200" s="81">
        <v>0</v>
      </c>
      <c r="AJ200" s="81">
        <v>0</v>
      </c>
      <c r="AK200" s="81">
        <v>5732293.9805667531</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1971</v>
      </c>
      <c r="B201" s="80">
        <v>193</v>
      </c>
      <c r="C201" s="80">
        <v>16</v>
      </c>
      <c r="D201" s="80">
        <v>13</v>
      </c>
      <c r="E201" s="80">
        <v>2021</v>
      </c>
      <c r="F201" s="80" t="s">
        <v>75</v>
      </c>
      <c r="G201" s="182" t="s">
        <v>1953</v>
      </c>
      <c r="H201" s="80" t="s">
        <v>1954</v>
      </c>
      <c r="I201" s="173"/>
      <c r="J201" s="83"/>
      <c r="K201" s="81"/>
      <c r="L201" s="81"/>
      <c r="M201" s="81"/>
      <c r="N201" s="81"/>
      <c r="O201" s="81"/>
      <c r="P201" s="81"/>
      <c r="Q201" s="81"/>
      <c r="R201" s="81"/>
      <c r="S201" s="81"/>
      <c r="T201" s="81"/>
      <c r="U201" s="81"/>
      <c r="V201" s="81"/>
      <c r="W201" s="81"/>
      <c r="X201" s="81"/>
      <c r="Y201" s="81"/>
      <c r="Z201" s="81"/>
      <c r="AA201" s="81"/>
      <c r="AB201" s="81"/>
      <c r="AC201" s="82"/>
      <c r="AD201" s="81">
        <v>2554915.5217761192</v>
      </c>
      <c r="AE201" s="81">
        <v>1230040.174859178</v>
      </c>
      <c r="AF201" s="81">
        <v>4474177.6289762352</v>
      </c>
      <c r="AG201" s="81">
        <v>31620969.702986792</v>
      </c>
      <c r="AH201" s="81">
        <v>40350187.649547815</v>
      </c>
      <c r="AI201" s="81">
        <v>0</v>
      </c>
      <c r="AJ201" s="81">
        <v>0</v>
      </c>
      <c r="AK201" s="81">
        <v>2367344.2166137258</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2301</v>
      </c>
      <c r="B202" s="80">
        <v>194</v>
      </c>
      <c r="C202" s="80">
        <v>16</v>
      </c>
      <c r="D202" s="80">
        <v>14</v>
      </c>
      <c r="E202" s="80">
        <v>2021</v>
      </c>
      <c r="F202" s="80" t="s">
        <v>75</v>
      </c>
      <c r="G202" s="182" t="s">
        <v>2299</v>
      </c>
      <c r="H202" s="80" t="s">
        <v>2300</v>
      </c>
      <c r="I202" s="173"/>
      <c r="J202" s="83"/>
      <c r="K202" s="81"/>
      <c r="L202" s="81"/>
      <c r="M202" s="81"/>
      <c r="N202" s="81"/>
      <c r="O202" s="81"/>
      <c r="P202" s="81"/>
      <c r="Q202" s="81"/>
      <c r="R202" s="81"/>
      <c r="S202" s="81"/>
      <c r="T202" s="81"/>
      <c r="U202" s="81"/>
      <c r="V202" s="81"/>
      <c r="W202" s="81"/>
      <c r="X202" s="81"/>
      <c r="Y202" s="81"/>
      <c r="Z202" s="81"/>
      <c r="AA202" s="81"/>
      <c r="AB202" s="81"/>
      <c r="AC202" s="82"/>
      <c r="AD202" s="81">
        <v>6512025.008550996</v>
      </c>
      <c r="AE202" s="81">
        <v>2092519.1965494272</v>
      </c>
      <c r="AF202" s="81">
        <v>9091758.3870863225</v>
      </c>
      <c r="AG202" s="81">
        <v>59519388.415298171</v>
      </c>
      <c r="AH202" s="81">
        <v>61982080.456993707</v>
      </c>
      <c r="AI202" s="81">
        <v>0</v>
      </c>
      <c r="AJ202" s="81">
        <v>0</v>
      </c>
      <c r="AK202" s="81">
        <v>3809146.760294633</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2321</v>
      </c>
      <c r="B203" s="80">
        <v>195</v>
      </c>
      <c r="C203" s="80">
        <v>16</v>
      </c>
      <c r="D203" s="80">
        <v>15</v>
      </c>
      <c r="E203" s="80">
        <v>2021</v>
      </c>
      <c r="F203" s="80" t="s">
        <v>75</v>
      </c>
      <c r="G203" s="182" t="s">
        <v>2319</v>
      </c>
      <c r="H203" s="80" t="s">
        <v>2320</v>
      </c>
      <c r="I203" s="173"/>
      <c r="J203" s="83"/>
      <c r="K203" s="81"/>
      <c r="L203" s="81"/>
      <c r="M203" s="81"/>
      <c r="N203" s="81"/>
      <c r="O203" s="81"/>
      <c r="P203" s="81"/>
      <c r="Q203" s="81"/>
      <c r="R203" s="81"/>
      <c r="S203" s="81"/>
      <c r="T203" s="81"/>
      <c r="U203" s="81"/>
      <c r="V203" s="81"/>
      <c r="W203" s="81"/>
      <c r="X203" s="81"/>
      <c r="Y203" s="81"/>
      <c r="Z203" s="81"/>
      <c r="AA203" s="81"/>
      <c r="AB203" s="81"/>
      <c r="AC203" s="82"/>
      <c r="AD203" s="81">
        <v>72992297.295853838</v>
      </c>
      <c r="AE203" s="81">
        <v>1502486.8190940416</v>
      </c>
      <c r="AF203" s="81">
        <v>229445.0066141659</v>
      </c>
      <c r="AG203" s="81">
        <v>70426640.36412929</v>
      </c>
      <c r="AH203" s="81">
        <v>55287093.477634966</v>
      </c>
      <c r="AI203" s="81">
        <v>0</v>
      </c>
      <c r="AJ203" s="81">
        <v>0</v>
      </c>
      <c r="AK203" s="81">
        <v>3868740.5653593754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2341</v>
      </c>
      <c r="B204" s="80">
        <v>196</v>
      </c>
      <c r="C204" s="80">
        <v>16</v>
      </c>
      <c r="D204" s="80">
        <v>16</v>
      </c>
      <c r="E204" s="80">
        <v>2021</v>
      </c>
      <c r="F204" s="80" t="s">
        <v>75</v>
      </c>
      <c r="G204" s="182" t="s">
        <v>2339</v>
      </c>
      <c r="H204" s="80" t="s">
        <v>2340</v>
      </c>
      <c r="I204" s="173"/>
      <c r="J204" s="83"/>
      <c r="K204" s="81"/>
      <c r="L204" s="81"/>
      <c r="M204" s="81"/>
      <c r="N204" s="81"/>
      <c r="O204" s="81"/>
      <c r="P204" s="81"/>
      <c r="Q204" s="81"/>
      <c r="R204" s="81"/>
      <c r="S204" s="81"/>
      <c r="T204" s="81"/>
      <c r="U204" s="81"/>
      <c r="V204" s="81"/>
      <c r="W204" s="81"/>
      <c r="X204" s="81"/>
      <c r="Y204" s="81"/>
      <c r="Z204" s="81"/>
      <c r="AA204" s="81"/>
      <c r="AB204" s="81"/>
      <c r="AC204" s="82"/>
      <c r="AD204" s="81">
        <v>333448276.03015327</v>
      </c>
      <c r="AE204" s="81">
        <v>18893932.961139664</v>
      </c>
      <c r="AF204" s="81">
        <v>12576454.425038967</v>
      </c>
      <c r="AG204" s="81">
        <v>995246792.44659925</v>
      </c>
      <c r="AH204" s="81">
        <v>862651378.01538193</v>
      </c>
      <c r="AI204" s="81">
        <v>0</v>
      </c>
      <c r="AJ204" s="81">
        <v>0</v>
      </c>
      <c r="AK204" s="81">
        <v>53308365.060953692</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2337</v>
      </c>
      <c r="B205" s="80">
        <v>197</v>
      </c>
      <c r="C205" s="80">
        <v>16</v>
      </c>
      <c r="D205" s="80">
        <v>17</v>
      </c>
      <c r="E205" s="80">
        <v>2021</v>
      </c>
      <c r="F205" s="80" t="s">
        <v>75</v>
      </c>
      <c r="G205" s="182" t="s">
        <v>2335</v>
      </c>
      <c r="H205" s="80" t="s">
        <v>2336</v>
      </c>
      <c r="I205" s="173"/>
      <c r="J205" s="83"/>
      <c r="K205" s="81"/>
      <c r="L205" s="81"/>
      <c r="M205" s="81"/>
      <c r="N205" s="81"/>
      <c r="O205" s="81"/>
      <c r="P205" s="81"/>
      <c r="Q205" s="81"/>
      <c r="R205" s="81"/>
      <c r="S205" s="81"/>
      <c r="T205" s="81"/>
      <c r="U205" s="81"/>
      <c r="V205" s="81"/>
      <c r="W205" s="81"/>
      <c r="X205" s="81"/>
      <c r="Y205" s="81"/>
      <c r="Z205" s="81"/>
      <c r="AA205" s="81"/>
      <c r="AB205" s="81"/>
      <c r="AC205" s="82"/>
      <c r="AD205" s="81">
        <v>5532303.7858582819</v>
      </c>
      <c r="AE205" s="81">
        <v>1571807.5628934449</v>
      </c>
      <c r="AF205" s="81">
        <v>401528.76157479029</v>
      </c>
      <c r="AG205" s="81">
        <v>53684038.213698894</v>
      </c>
      <c r="AH205" s="81">
        <v>72165000.54018867</v>
      </c>
      <c r="AI205" s="81">
        <v>0</v>
      </c>
      <c r="AJ205" s="81">
        <v>0</v>
      </c>
      <c r="AK205" s="81">
        <v>5371580.816870911</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2317</v>
      </c>
      <c r="B206" s="80">
        <v>198</v>
      </c>
      <c r="C206" s="80">
        <v>16</v>
      </c>
      <c r="D206" s="80">
        <v>18</v>
      </c>
      <c r="E206" s="80">
        <v>2021</v>
      </c>
      <c r="F206" s="80" t="s">
        <v>75</v>
      </c>
      <c r="G206" s="182" t="s">
        <v>2315</v>
      </c>
      <c r="H206" s="80" t="s">
        <v>2316</v>
      </c>
      <c r="I206" s="173"/>
      <c r="J206" s="83"/>
      <c r="K206" s="81"/>
      <c r="L206" s="81"/>
      <c r="M206" s="81"/>
      <c r="N206" s="81"/>
      <c r="O206" s="81"/>
      <c r="P206" s="81"/>
      <c r="Q206" s="81"/>
      <c r="R206" s="81"/>
      <c r="S206" s="81"/>
      <c r="T206" s="81"/>
      <c r="U206" s="81"/>
      <c r="V206" s="81"/>
      <c r="W206" s="81"/>
      <c r="X206" s="81"/>
      <c r="Y206" s="81"/>
      <c r="Z206" s="81"/>
      <c r="AA206" s="81"/>
      <c r="AB206" s="81"/>
      <c r="AC206" s="82"/>
      <c r="AD206" s="81">
        <v>46266028.172114283</v>
      </c>
      <c r="AE206" s="81">
        <v>785097.72628626425</v>
      </c>
      <c r="AF206" s="81">
        <v>2222748.5015747319</v>
      </c>
      <c r="AG206" s="81">
        <v>20991873.392568622</v>
      </c>
      <c r="AH206" s="81">
        <v>22243957.991532538</v>
      </c>
      <c r="AI206" s="81">
        <v>0</v>
      </c>
      <c r="AJ206" s="81">
        <v>0</v>
      </c>
      <c r="AK206" s="81">
        <v>1900963.6232326019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2285</v>
      </c>
      <c r="B207" s="80">
        <v>199</v>
      </c>
      <c r="C207" s="80">
        <v>16</v>
      </c>
      <c r="D207" s="80">
        <v>19</v>
      </c>
      <c r="E207" s="80">
        <v>2021</v>
      </c>
      <c r="F207" s="80" t="s">
        <v>75</v>
      </c>
      <c r="G207" s="182" t="s">
        <v>2283</v>
      </c>
      <c r="H207" s="80" t="s">
        <v>2284</v>
      </c>
      <c r="I207" s="173"/>
      <c r="J207" s="83"/>
      <c r="K207" s="81"/>
      <c r="L207" s="81"/>
      <c r="M207" s="81"/>
      <c r="N207" s="81"/>
      <c r="O207" s="81"/>
      <c r="P207" s="81"/>
      <c r="Q207" s="81"/>
      <c r="R207" s="81"/>
      <c r="S207" s="81"/>
      <c r="T207" s="81"/>
      <c r="U207" s="81"/>
      <c r="V207" s="81"/>
      <c r="W207" s="81"/>
      <c r="X207" s="81"/>
      <c r="Y207" s="81"/>
      <c r="Z207" s="81"/>
      <c r="AA207" s="81"/>
      <c r="AB207" s="81"/>
      <c r="AC207" s="82"/>
      <c r="AD207" s="81">
        <v>16313298.81332352</v>
      </c>
      <c r="AE207" s="81">
        <v>378845.9254153432</v>
      </c>
      <c r="AF207" s="81">
        <v>200764.38078739514</v>
      </c>
      <c r="AG207" s="81">
        <v>12966787.314101452</v>
      </c>
      <c r="AH207" s="81">
        <v>13213900.412610359</v>
      </c>
      <c r="AI207" s="81">
        <v>0</v>
      </c>
      <c r="AJ207" s="81">
        <v>0</v>
      </c>
      <c r="AK207" s="81">
        <v>1004300.0056175002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2325</v>
      </c>
      <c r="B208" s="80">
        <v>200</v>
      </c>
      <c r="C208" s="80">
        <v>16</v>
      </c>
      <c r="D208" s="80">
        <v>20</v>
      </c>
      <c r="E208" s="80">
        <v>2021</v>
      </c>
      <c r="F208" s="80" t="s">
        <v>75</v>
      </c>
      <c r="G208" s="182" t="s">
        <v>2323</v>
      </c>
      <c r="H208" s="80" t="s">
        <v>2324</v>
      </c>
      <c r="I208" s="173"/>
      <c r="J208" s="83"/>
      <c r="K208" s="81"/>
      <c r="L208" s="81"/>
      <c r="M208" s="81"/>
      <c r="N208" s="81"/>
      <c r="O208" s="81"/>
      <c r="P208" s="81"/>
      <c r="Q208" s="81"/>
      <c r="R208" s="81"/>
      <c r="S208" s="81"/>
      <c r="T208" s="81"/>
      <c r="U208" s="81"/>
      <c r="V208" s="81"/>
      <c r="W208" s="81"/>
      <c r="X208" s="81"/>
      <c r="Y208" s="81"/>
      <c r="Z208" s="81"/>
      <c r="AA208" s="81"/>
      <c r="AB208" s="81"/>
      <c r="AC208" s="82"/>
      <c r="AD208" s="81">
        <v>11841913.48387257</v>
      </c>
      <c r="AE208" s="81">
        <v>1773321.353007989</v>
      </c>
      <c r="AF208" s="81">
        <v>9091758.3870863225</v>
      </c>
      <c r="AG208" s="81">
        <v>53926684.62167614</v>
      </c>
      <c r="AH208" s="81">
        <v>57861121.032629497</v>
      </c>
      <c r="AI208" s="81">
        <v>0</v>
      </c>
      <c r="AJ208" s="81">
        <v>0</v>
      </c>
      <c r="AK208" s="81">
        <v>3908644.7872529477</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1685</v>
      </c>
      <c r="B209" s="80">
        <v>201</v>
      </c>
      <c r="C209" s="80">
        <v>16</v>
      </c>
      <c r="D209" s="80">
        <v>21</v>
      </c>
      <c r="E209" s="80">
        <v>2021</v>
      </c>
      <c r="F209" s="80" t="s">
        <v>75</v>
      </c>
      <c r="G209" s="182" t="s">
        <v>1683</v>
      </c>
      <c r="H209" s="80" t="s">
        <v>1684</v>
      </c>
      <c r="I209" s="173"/>
      <c r="J209" s="83"/>
      <c r="K209" s="81"/>
      <c r="L209" s="81"/>
      <c r="M209" s="81"/>
      <c r="N209" s="81"/>
      <c r="O209" s="81"/>
      <c r="P209" s="81"/>
      <c r="Q209" s="81"/>
      <c r="R209" s="81"/>
      <c r="S209" s="81"/>
      <c r="T209" s="81"/>
      <c r="U209" s="81"/>
      <c r="V209" s="81"/>
      <c r="W209" s="81"/>
      <c r="X209" s="81"/>
      <c r="Y209" s="81"/>
      <c r="Z209" s="81"/>
      <c r="AA209" s="81"/>
      <c r="AB209" s="81"/>
      <c r="AC209" s="82"/>
      <c r="AD209" s="81">
        <v>49426873.903099909</v>
      </c>
      <c r="AE209" s="81">
        <v>1354172.669569737</v>
      </c>
      <c r="AF209" s="81">
        <v>8059255.8573225774</v>
      </c>
      <c r="AG209" s="81">
        <v>37740393.748071641</v>
      </c>
      <c r="AH209" s="81">
        <v>42169614.292654693</v>
      </c>
      <c r="AI209" s="81">
        <v>0</v>
      </c>
      <c r="AJ209" s="81">
        <v>0</v>
      </c>
      <c r="AK209" s="81">
        <v>2848426.3654293236</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2297</v>
      </c>
      <c r="B210" s="80">
        <v>202</v>
      </c>
      <c r="C210" s="80">
        <v>16</v>
      </c>
      <c r="D210" s="80">
        <v>22</v>
      </c>
      <c r="E210" s="80">
        <v>2021</v>
      </c>
      <c r="F210" s="80" t="s">
        <v>75</v>
      </c>
      <c r="G210" s="182" t="s">
        <v>2295</v>
      </c>
      <c r="H210" s="80" t="s">
        <v>2296</v>
      </c>
      <c r="I210" s="173"/>
      <c r="J210" s="83"/>
      <c r="K210" s="81"/>
      <c r="L210" s="81"/>
      <c r="M210" s="81"/>
      <c r="N210" s="81"/>
      <c r="O210" s="81"/>
      <c r="P210" s="81"/>
      <c r="Q210" s="81"/>
      <c r="R210" s="81"/>
      <c r="S210" s="81"/>
      <c r="T210" s="81"/>
      <c r="U210" s="81"/>
      <c r="V210" s="81"/>
      <c r="W210" s="81"/>
      <c r="X210" s="81"/>
      <c r="Y210" s="81"/>
      <c r="Z210" s="81"/>
      <c r="AA210" s="81"/>
      <c r="AB210" s="81"/>
      <c r="AC210" s="82"/>
      <c r="AD210" s="81">
        <v>13197931.313141836</v>
      </c>
      <c r="AE210" s="81">
        <v>1789442.456217153</v>
      </c>
      <c r="AF210" s="81">
        <v>5979910.4848816991</v>
      </c>
      <c r="AG210" s="81">
        <v>67207136.804626226</v>
      </c>
      <c r="AH210" s="81">
        <v>77958658.652570501</v>
      </c>
      <c r="AI210" s="81">
        <v>0</v>
      </c>
      <c r="AJ210" s="81">
        <v>0</v>
      </c>
      <c r="AK210" s="81">
        <v>5703284.6613612287</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1598</v>
      </c>
      <c r="B211" s="80">
        <v>203</v>
      </c>
      <c r="C211" s="80">
        <v>16</v>
      </c>
      <c r="D211" s="80">
        <v>23</v>
      </c>
      <c r="E211" s="80">
        <v>2021</v>
      </c>
      <c r="F211" s="80" t="s">
        <v>75</v>
      </c>
      <c r="G211" s="182" t="s">
        <v>564</v>
      </c>
      <c r="H211" s="80" t="s">
        <v>564</v>
      </c>
      <c r="I211" s="173"/>
      <c r="J211" s="83"/>
      <c r="K211" s="81"/>
      <c r="L211" s="81"/>
      <c r="M211" s="81"/>
      <c r="N211" s="81"/>
      <c r="O211" s="81"/>
      <c r="P211" s="81"/>
      <c r="Q211" s="81"/>
      <c r="R211" s="81"/>
      <c r="S211" s="81"/>
      <c r="T211" s="81"/>
      <c r="U211" s="81"/>
      <c r="V211" s="81"/>
      <c r="W211" s="81"/>
      <c r="X211" s="81"/>
      <c r="Y211" s="81"/>
      <c r="Z211" s="81"/>
      <c r="AA211" s="81"/>
      <c r="AB211" s="81"/>
      <c r="AC211" s="82"/>
      <c r="AD211" s="81"/>
      <c r="AE211" s="81"/>
      <c r="AF211" s="81"/>
      <c r="AG211" s="81"/>
      <c r="AH211" s="81"/>
      <c r="AI211" s="81"/>
      <c r="AJ211" s="81"/>
      <c r="AK211" s="81"/>
      <c r="AL211" s="81"/>
      <c r="AM211" s="8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1598</v>
      </c>
      <c r="B212" s="80">
        <v>204</v>
      </c>
      <c r="C212" s="80">
        <v>16</v>
      </c>
      <c r="D212" s="80">
        <v>24</v>
      </c>
      <c r="E212" s="80">
        <v>2021</v>
      </c>
      <c r="F212" s="80" t="s">
        <v>75</v>
      </c>
      <c r="G212" s="182" t="s">
        <v>564</v>
      </c>
      <c r="H212" s="80" t="s">
        <v>564</v>
      </c>
      <c r="I212" s="173"/>
      <c r="J212" s="83"/>
      <c r="K212" s="81"/>
      <c r="L212" s="81"/>
      <c r="M212" s="81"/>
      <c r="N212" s="81"/>
      <c r="O212" s="81"/>
      <c r="P212" s="81"/>
      <c r="Q212" s="81"/>
      <c r="R212" s="81"/>
      <c r="S212" s="81"/>
      <c r="T212" s="81"/>
      <c r="U212" s="81"/>
      <c r="V212" s="81"/>
      <c r="W212" s="81"/>
      <c r="X212" s="81"/>
      <c r="Y212" s="81"/>
      <c r="Z212" s="81"/>
      <c r="AA212" s="81"/>
      <c r="AB212" s="81"/>
      <c r="AC212" s="82"/>
      <c r="AD212" s="81"/>
      <c r="AE212" s="81"/>
      <c r="AF212" s="81"/>
      <c r="AG212" s="81"/>
      <c r="AH212" s="81"/>
      <c r="AI212" s="81"/>
      <c r="AJ212" s="81"/>
      <c r="AK212" s="81"/>
      <c r="AL212" s="81"/>
      <c r="AM212" s="81"/>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1598</v>
      </c>
      <c r="B213" s="80">
        <v>205</v>
      </c>
      <c r="C213" s="80">
        <v>16</v>
      </c>
      <c r="D213" s="80">
        <v>25</v>
      </c>
      <c r="E213" s="80">
        <v>2021</v>
      </c>
      <c r="F213" s="80" t="s">
        <v>75</v>
      </c>
      <c r="G213" s="182" t="s">
        <v>564</v>
      </c>
      <c r="H213" s="80" t="s">
        <v>564</v>
      </c>
      <c r="I213" s="173"/>
      <c r="J213" s="83"/>
      <c r="K213" s="81"/>
      <c r="L213" s="81"/>
      <c r="M213" s="81"/>
      <c r="N213" s="81"/>
      <c r="O213" s="81"/>
      <c r="P213" s="81"/>
      <c r="Q213" s="81"/>
      <c r="R213" s="81"/>
      <c r="S213" s="81"/>
      <c r="T213" s="81"/>
      <c r="U213" s="81"/>
      <c r="V213" s="81"/>
      <c r="W213" s="81"/>
      <c r="X213" s="81"/>
      <c r="Y213" s="81"/>
      <c r="Z213" s="81"/>
      <c r="AA213" s="81"/>
      <c r="AB213" s="81"/>
      <c r="AC213" s="82"/>
      <c r="AD213" s="81"/>
      <c r="AE213" s="81"/>
      <c r="AF213" s="81"/>
      <c r="AG213" s="81"/>
      <c r="AH213" s="81"/>
      <c r="AI213" s="81"/>
      <c r="AJ213" s="81"/>
      <c r="AK213" s="81"/>
      <c r="AL213" s="81"/>
      <c r="AM213" s="81"/>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1598</v>
      </c>
      <c r="B214" s="80">
        <v>206</v>
      </c>
      <c r="C214" s="80">
        <v>16</v>
      </c>
      <c r="D214" s="80">
        <v>26</v>
      </c>
      <c r="E214" s="80">
        <v>2021</v>
      </c>
      <c r="F214" s="80" t="s">
        <v>75</v>
      </c>
      <c r="G214" s="182" t="s">
        <v>564</v>
      </c>
      <c r="H214" s="80" t="s">
        <v>564</v>
      </c>
      <c r="I214" s="173"/>
      <c r="J214" s="83"/>
      <c r="K214" s="81"/>
      <c r="L214" s="81"/>
      <c r="M214" s="81"/>
      <c r="N214" s="81"/>
      <c r="O214" s="81"/>
      <c r="P214" s="81"/>
      <c r="Q214" s="81"/>
      <c r="R214" s="81"/>
      <c r="S214" s="81"/>
      <c r="T214" s="81"/>
      <c r="U214" s="81"/>
      <c r="V214" s="81"/>
      <c r="W214" s="81"/>
      <c r="X214" s="81"/>
      <c r="Y214" s="81"/>
      <c r="Z214" s="81"/>
      <c r="AA214" s="81"/>
      <c r="AB214" s="81"/>
      <c r="AC214" s="82"/>
      <c r="AD214" s="81"/>
      <c r="AE214" s="81"/>
      <c r="AF214" s="81"/>
      <c r="AG214" s="81"/>
      <c r="AH214" s="81"/>
      <c r="AI214" s="81"/>
      <c r="AJ214" s="81"/>
      <c r="AK214" s="81"/>
      <c r="AL214" s="81"/>
      <c r="AM214" s="81"/>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1598</v>
      </c>
      <c r="B215" s="80">
        <v>207</v>
      </c>
      <c r="C215" s="80">
        <v>16</v>
      </c>
      <c r="D215" s="80">
        <v>27</v>
      </c>
      <c r="E215" s="80">
        <v>2021</v>
      </c>
      <c r="F215" s="80" t="s">
        <v>75</v>
      </c>
      <c r="G215" s="182" t="s">
        <v>564</v>
      </c>
      <c r="H215" s="80" t="s">
        <v>564</v>
      </c>
      <c r="I215" s="173"/>
      <c r="J215" s="83"/>
      <c r="K215" s="81"/>
      <c r="L215" s="81"/>
      <c r="M215" s="81"/>
      <c r="N215" s="81"/>
      <c r="O215" s="81"/>
      <c r="P215" s="81"/>
      <c r="Q215" s="81"/>
      <c r="R215" s="81"/>
      <c r="S215" s="81"/>
      <c r="T215" s="81"/>
      <c r="U215" s="81"/>
      <c r="V215" s="81"/>
      <c r="W215" s="81"/>
      <c r="X215" s="81"/>
      <c r="Y215" s="81"/>
      <c r="Z215" s="81"/>
      <c r="AA215" s="81"/>
      <c r="AB215" s="81"/>
      <c r="AC215" s="82"/>
      <c r="AD215" s="81"/>
      <c r="AE215" s="81"/>
      <c r="AF215" s="81"/>
      <c r="AG215" s="81"/>
      <c r="AH215" s="81"/>
      <c r="AI215" s="81"/>
      <c r="AJ215" s="81"/>
      <c r="AK215" s="81"/>
      <c r="AL215" s="81"/>
      <c r="AM215" s="81"/>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1598</v>
      </c>
      <c r="B216" s="80">
        <v>208</v>
      </c>
      <c r="C216" s="80">
        <v>16</v>
      </c>
      <c r="D216" s="80">
        <v>28</v>
      </c>
      <c r="E216" s="80">
        <v>2021</v>
      </c>
      <c r="F216" s="80" t="s">
        <v>75</v>
      </c>
      <c r="G216" s="182" t="s">
        <v>564</v>
      </c>
      <c r="H216" s="80" t="s">
        <v>564</v>
      </c>
      <c r="I216" s="173"/>
      <c r="J216" s="83"/>
      <c r="K216" s="81"/>
      <c r="L216" s="81"/>
      <c r="M216" s="81"/>
      <c r="N216" s="81"/>
      <c r="O216" s="81"/>
      <c r="P216" s="81"/>
      <c r="Q216" s="81"/>
      <c r="R216" s="81"/>
      <c r="S216" s="81"/>
      <c r="T216" s="81"/>
      <c r="U216" s="81"/>
      <c r="V216" s="81"/>
      <c r="W216" s="81"/>
      <c r="X216" s="81"/>
      <c r="Y216" s="81"/>
      <c r="Z216" s="81"/>
      <c r="AA216" s="81"/>
      <c r="AB216" s="81"/>
      <c r="AC216" s="82"/>
      <c r="AD216" s="81"/>
      <c r="AE216" s="81"/>
      <c r="AF216" s="81"/>
      <c r="AG216" s="81"/>
      <c r="AH216" s="81"/>
      <c r="AI216" s="81"/>
      <c r="AJ216" s="81"/>
      <c r="AK216" s="81"/>
      <c r="AL216" s="81"/>
      <c r="AM216" s="81"/>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1953</v>
      </c>
      <c r="H6" s="87" t="s">
        <v>1954</v>
      </c>
      <c r="I6" s="87" t="s">
        <v>2344</v>
      </c>
      <c r="J6" s="87" t="s">
        <v>2345</v>
      </c>
      <c r="K6" s="87">
        <v>34</v>
      </c>
      <c r="L6" s="87">
        <v>45</v>
      </c>
      <c r="M6" s="18"/>
      <c r="N6" s="87">
        <v>1</v>
      </c>
      <c r="O6" s="87" t="s">
        <v>1688</v>
      </c>
      <c r="P6" s="87" t="s">
        <v>1689</v>
      </c>
      <c r="Q6" s="87" t="s">
        <v>1247</v>
      </c>
      <c r="R6" s="18"/>
      <c r="S6" s="87">
        <v>1</v>
      </c>
      <c r="T6" s="87" t="s">
        <v>1953</v>
      </c>
      <c r="U6" s="87" t="s">
        <v>1954</v>
      </c>
      <c r="V6" s="87" t="s">
        <v>1247</v>
      </c>
      <c r="W6" s="18"/>
      <c r="X6" s="87">
        <v>1</v>
      </c>
      <c r="Y6" s="769" t="s">
        <v>1688</v>
      </c>
      <c r="Z6" s="87" t="s">
        <v>1689</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1709</v>
      </c>
      <c r="P7" s="87" t="s">
        <v>1710</v>
      </c>
      <c r="Q7" s="87" t="s">
        <v>1247</v>
      </c>
      <c r="R7" s="18"/>
      <c r="S7" s="87">
        <v>2</v>
      </c>
      <c r="T7" s="86" t="s">
        <v>570</v>
      </c>
      <c r="U7" s="87" t="s">
        <v>1592</v>
      </c>
      <c r="V7" s="87" t="s">
        <v>1592</v>
      </c>
      <c r="W7" s="18"/>
      <c r="X7" s="87">
        <v>2</v>
      </c>
      <c r="Y7" s="769" t="s">
        <v>1709</v>
      </c>
      <c r="Z7" s="87" t="s">
        <v>1710</v>
      </c>
      <c r="AA7" s="87" t="s">
        <v>1247</v>
      </c>
      <c r="AB7" s="18"/>
      <c r="AC7" s="87">
        <v>2</v>
      </c>
      <c r="AD7" s="87" t="s">
        <v>2287</v>
      </c>
      <c r="AE7" s="87" t="s">
        <v>2288</v>
      </c>
      <c r="AF7" s="87" t="s">
        <v>1247</v>
      </c>
    </row>
    <row r="8" spans="1:32" ht="12">
      <c r="A8" s="18"/>
      <c r="B8" s="18"/>
      <c r="C8" s="18"/>
      <c r="D8" s="18"/>
      <c r="F8" s="18"/>
      <c r="G8" s="18"/>
      <c r="H8" s="18"/>
      <c r="I8" s="18"/>
      <c r="J8" s="18"/>
      <c r="K8" s="18"/>
      <c r="L8" s="18"/>
      <c r="M8" s="18"/>
      <c r="N8" s="87">
        <v>3</v>
      </c>
      <c r="O8" s="87" t="s">
        <v>1730</v>
      </c>
      <c r="P8" s="87" t="s">
        <v>1731</v>
      </c>
      <c r="Q8" s="87" t="s">
        <v>1247</v>
      </c>
      <c r="R8" s="18"/>
      <c r="S8" s="18"/>
      <c r="T8" s="18"/>
      <c r="U8" s="18"/>
      <c r="V8" s="18"/>
      <c r="W8" s="18"/>
      <c r="X8" s="87">
        <v>3</v>
      </c>
      <c r="Y8" s="769" t="s">
        <v>1730</v>
      </c>
      <c r="Z8" s="87" t="s">
        <v>1731</v>
      </c>
      <c r="AA8" s="87" t="s">
        <v>1247</v>
      </c>
      <c r="AB8" s="18"/>
      <c r="AC8" s="87">
        <v>3</v>
      </c>
      <c r="AD8" s="87" t="s">
        <v>1679</v>
      </c>
      <c r="AE8" s="87" t="s">
        <v>1680</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1751</v>
      </c>
      <c r="P9" s="87" t="s">
        <v>1752</v>
      </c>
      <c r="Q9" s="87" t="s">
        <v>1247</v>
      </c>
      <c r="R9" s="18"/>
      <c r="S9" s="18"/>
      <c r="T9" s="18"/>
      <c r="U9" s="18"/>
      <c r="V9" s="18"/>
      <c r="W9" s="18"/>
      <c r="X9" s="87">
        <v>4</v>
      </c>
      <c r="Y9" s="769" t="s">
        <v>1751</v>
      </c>
      <c r="Z9" s="87" t="s">
        <v>1752</v>
      </c>
      <c r="AA9" s="87" t="s">
        <v>1247</v>
      </c>
      <c r="AB9" s="18"/>
      <c r="AC9" s="87">
        <v>4</v>
      </c>
      <c r="AD9" s="87" t="s">
        <v>2331</v>
      </c>
      <c r="AE9" s="87" t="s">
        <v>2332</v>
      </c>
      <c r="AF9" s="87" t="s">
        <v>1247</v>
      </c>
    </row>
    <row r="10" spans="1:32" ht="12">
      <c r="A10" s="18"/>
      <c r="B10" s="18"/>
      <c r="C10" s="18"/>
      <c r="D10" s="18"/>
      <c r="F10" s="85" t="s">
        <v>1247</v>
      </c>
      <c r="G10" s="86" t="s">
        <v>1953</v>
      </c>
      <c r="H10" s="87" t="s">
        <v>1954</v>
      </c>
      <c r="I10" s="87" t="s">
        <v>2344</v>
      </c>
      <c r="J10" s="87" t="s">
        <v>2345</v>
      </c>
      <c r="K10" s="85">
        <v>34</v>
      </c>
      <c r="L10" s="85">
        <v>45</v>
      </c>
      <c r="M10" s="18"/>
      <c r="N10" s="87">
        <v>5</v>
      </c>
      <c r="O10" s="87" t="s">
        <v>1672</v>
      </c>
      <c r="P10" s="87" t="s">
        <v>1673</v>
      </c>
      <c r="Q10" s="87" t="s">
        <v>1247</v>
      </c>
      <c r="R10" s="18"/>
      <c r="S10" s="18"/>
      <c r="T10" s="18"/>
      <c r="U10" s="18"/>
      <c r="V10" s="18"/>
      <c r="W10" s="18"/>
      <c r="X10" s="87">
        <v>5</v>
      </c>
      <c r="Y10" s="769" t="s">
        <v>1672</v>
      </c>
      <c r="Z10" s="87" t="s">
        <v>1673</v>
      </c>
      <c r="AA10" s="87" t="s">
        <v>1247</v>
      </c>
      <c r="AB10" s="18"/>
      <c r="AC10" s="87">
        <v>5</v>
      </c>
      <c r="AD10" s="87" t="s">
        <v>1663</v>
      </c>
      <c r="AE10" s="87" t="s">
        <v>1664</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1789</v>
      </c>
      <c r="P11" s="87" t="s">
        <v>1790</v>
      </c>
      <c r="Q11" s="87" t="s">
        <v>1247</v>
      </c>
      <c r="R11" s="18"/>
      <c r="S11" s="18"/>
      <c r="T11" s="18"/>
      <c r="U11" s="18"/>
      <c r="V11" s="18"/>
      <c r="W11" s="18"/>
      <c r="X11" s="87">
        <v>6</v>
      </c>
      <c r="Y11" s="769" t="s">
        <v>1789</v>
      </c>
      <c r="Z11" s="87" t="s">
        <v>1790</v>
      </c>
      <c r="AA11" s="87" t="s">
        <v>1247</v>
      </c>
      <c r="AB11" s="18"/>
      <c r="AC11" s="87">
        <v>6</v>
      </c>
      <c r="AD11" s="87" t="s">
        <v>2311</v>
      </c>
      <c r="AE11" s="87" t="s">
        <v>2312</v>
      </c>
      <c r="AF11" s="87" t="s">
        <v>1247</v>
      </c>
    </row>
    <row r="12" spans="1:32" ht="12">
      <c r="A12" s="18"/>
      <c r="B12" s="18"/>
      <c r="C12" s="18"/>
      <c r="D12" s="18"/>
      <c r="F12" s="85" t="s">
        <v>1636</v>
      </c>
      <c r="G12" s="86" t="s">
        <v>1953</v>
      </c>
      <c r="H12" s="87"/>
      <c r="I12" s="87" t="s">
        <v>1953</v>
      </c>
      <c r="J12" s="87"/>
      <c r="K12" s="85" t="s">
        <v>1244</v>
      </c>
      <c r="L12" s="85"/>
      <c r="M12" s="18"/>
      <c r="N12" s="87">
        <v>7</v>
      </c>
      <c r="O12" s="87" t="s">
        <v>1810</v>
      </c>
      <c r="P12" s="87" t="s">
        <v>1811</v>
      </c>
      <c r="Q12" s="87" t="s">
        <v>1247</v>
      </c>
      <c r="R12" s="18"/>
      <c r="S12" s="18"/>
      <c r="T12" s="18"/>
      <c r="U12" s="18"/>
      <c r="V12" s="18"/>
      <c r="W12" s="18"/>
      <c r="X12" s="87">
        <v>7</v>
      </c>
      <c r="Y12" s="769" t="s">
        <v>1810</v>
      </c>
      <c r="Z12" s="87" t="s">
        <v>1811</v>
      </c>
      <c r="AA12" s="87" t="s">
        <v>1247</v>
      </c>
      <c r="AB12" s="18"/>
      <c r="AC12" s="87">
        <v>7</v>
      </c>
      <c r="AD12" s="87" t="s">
        <v>2307</v>
      </c>
      <c r="AE12" s="87" t="s">
        <v>2308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1831</v>
      </c>
      <c r="P13" s="87" t="s">
        <v>1832</v>
      </c>
      <c r="Q13" s="87" t="s">
        <v>1247</v>
      </c>
      <c r="R13" s="18"/>
      <c r="S13" s="18"/>
      <c r="T13" s="18"/>
      <c r="U13" s="18"/>
      <c r="V13" s="18"/>
      <c r="W13" s="18"/>
      <c r="X13" s="87">
        <v>8</v>
      </c>
      <c r="Y13" s="769" t="s">
        <v>1831</v>
      </c>
      <c r="Z13" s="87" t="s">
        <v>1832</v>
      </c>
      <c r="AA13" s="87" t="s">
        <v>1247</v>
      </c>
      <c r="AB13" s="18"/>
      <c r="AC13" s="87">
        <v>8</v>
      </c>
      <c r="AD13" s="87" t="s">
        <v>2327</v>
      </c>
      <c r="AE13" s="87" t="s">
        <v>2328</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1675</v>
      </c>
      <c r="P14" s="87" t="s">
        <v>1676</v>
      </c>
      <c r="Q14" s="87" t="s">
        <v>1247</v>
      </c>
      <c r="R14" s="18"/>
      <c r="S14" s="18"/>
      <c r="T14" s="18"/>
      <c r="U14" s="18"/>
      <c r="V14" s="18"/>
      <c r="W14" s="18"/>
      <c r="X14" s="87">
        <v>9</v>
      </c>
      <c r="Y14" s="769" t="s">
        <v>1675</v>
      </c>
      <c r="Z14" s="87" t="s">
        <v>1676</v>
      </c>
      <c r="AA14" s="87" t="s">
        <v>1247</v>
      </c>
      <c r="AB14" s="18"/>
      <c r="AC14" s="87">
        <v>9</v>
      </c>
      <c r="AD14" s="87" t="s">
        <v>2279</v>
      </c>
      <c r="AE14" s="87" t="s">
        <v>2280</v>
      </c>
      <c r="AF14" s="87" t="s">
        <v>1247</v>
      </c>
    </row>
    <row r="15" spans="1:32" ht="12">
      <c r="A15" s="18"/>
      <c r="B15" s="18"/>
      <c r="C15" s="18"/>
      <c r="D15" s="18"/>
      <c r="E15" s="18"/>
      <c r="F15" s="18"/>
      <c r="G15" s="18"/>
      <c r="H15" s="18"/>
      <c r="I15" s="18"/>
      <c r="J15" s="18"/>
      <c r="K15" s="18"/>
      <c r="L15" s="18"/>
      <c r="M15" s="18"/>
      <c r="N15" s="87">
        <v>10</v>
      </c>
      <c r="O15" s="87" t="s">
        <v>1869</v>
      </c>
      <c r="P15" s="87" t="s">
        <v>1870</v>
      </c>
      <c r="Q15" s="87" t="s">
        <v>1247</v>
      </c>
      <c r="R15" s="18"/>
      <c r="S15" s="18"/>
      <c r="T15" s="18"/>
      <c r="U15" s="18"/>
      <c r="V15" s="18"/>
      <c r="W15" s="18"/>
      <c r="X15" s="87">
        <v>10</v>
      </c>
      <c r="Y15" s="769" t="s">
        <v>1869</v>
      </c>
      <c r="Z15" s="87" t="s">
        <v>1870</v>
      </c>
      <c r="AA15" s="87" t="s">
        <v>1247</v>
      </c>
      <c r="AB15" s="18"/>
      <c r="AC15" s="87">
        <v>10</v>
      </c>
      <c r="AD15" s="87" t="s">
        <v>2303</v>
      </c>
      <c r="AE15" s="87" t="s">
        <v>2304</v>
      </c>
      <c r="AF15" s="87" t="s">
        <v>1247</v>
      </c>
    </row>
    <row r="16" spans="1:32" ht="12">
      <c r="A16" s="18"/>
      <c r="B16" s="18"/>
      <c r="C16" s="18"/>
      <c r="D16" s="18"/>
      <c r="E16" s="18"/>
      <c r="F16" s="18"/>
      <c r="G16" s="18"/>
      <c r="H16" s="18"/>
      <c r="I16" s="18"/>
      <c r="J16" s="18"/>
      <c r="K16" s="18"/>
      <c r="L16" s="18"/>
      <c r="M16" s="18"/>
      <c r="N16" s="87">
        <v>11</v>
      </c>
      <c r="O16" s="87" t="s">
        <v>1890</v>
      </c>
      <c r="P16" s="87" t="s">
        <v>1891</v>
      </c>
      <c r="Q16" s="87" t="s">
        <v>1247</v>
      </c>
      <c r="R16" s="18"/>
      <c r="S16" s="18"/>
      <c r="T16" s="18"/>
      <c r="U16" s="18"/>
      <c r="V16" s="18"/>
      <c r="W16" s="18"/>
      <c r="X16" s="87">
        <v>11</v>
      </c>
      <c r="Y16" s="769" t="s">
        <v>1890</v>
      </c>
      <c r="Z16" s="87" t="s">
        <v>1891</v>
      </c>
      <c r="AA16" s="87" t="s">
        <v>1247</v>
      </c>
      <c r="AB16" s="18"/>
      <c r="AC16" s="87">
        <v>11</v>
      </c>
      <c r="AD16" s="87" t="s">
        <v>1637</v>
      </c>
      <c r="AE16" s="87" t="s">
        <v>1638</v>
      </c>
      <c r="AF16" s="87" t="s">
        <v>1247</v>
      </c>
    </row>
    <row r="17" spans="1:32" ht="12">
      <c r="A17" s="18"/>
      <c r="B17" s="18"/>
      <c r="C17" s="18"/>
      <c r="D17" s="18"/>
      <c r="E17" s="18"/>
      <c r="F17" s="18"/>
      <c r="G17" s="18"/>
      <c r="H17" s="18"/>
      <c r="I17" s="18"/>
      <c r="J17" s="18"/>
      <c r="K17" s="18"/>
      <c r="L17" s="18"/>
      <c r="M17" s="18"/>
      <c r="N17" s="87">
        <v>12</v>
      </c>
      <c r="O17" s="87" t="s">
        <v>1911</v>
      </c>
      <c r="P17" s="87" t="s">
        <v>1912</v>
      </c>
      <c r="Q17" s="87" t="s">
        <v>1247</v>
      </c>
      <c r="R17" s="18"/>
      <c r="S17" s="18"/>
      <c r="T17" s="18"/>
      <c r="U17" s="18"/>
      <c r="V17" s="18"/>
      <c r="W17" s="18"/>
      <c r="X17" s="87">
        <v>12</v>
      </c>
      <c r="Y17" s="769" t="s">
        <v>1911</v>
      </c>
      <c r="Z17" s="87" t="s">
        <v>1912</v>
      </c>
      <c r="AA17" s="87" t="s">
        <v>1247</v>
      </c>
      <c r="AB17" s="18"/>
      <c r="AC17" s="87">
        <v>12</v>
      </c>
      <c r="AD17" s="87" t="s">
        <v>2291</v>
      </c>
      <c r="AE17" s="87" t="s">
        <v>2292</v>
      </c>
      <c r="AF17" s="87" t="s">
        <v>1247</v>
      </c>
    </row>
    <row r="18" spans="1:32" ht="12">
      <c r="A18" s="18"/>
      <c r="B18" s="18"/>
      <c r="C18" s="18"/>
      <c r="D18" s="18"/>
      <c r="E18" s="18"/>
      <c r="F18" s="18"/>
      <c r="G18" s="18"/>
      <c r="H18" s="18"/>
      <c r="I18" s="18"/>
      <c r="J18" s="18"/>
      <c r="K18" s="18"/>
      <c r="L18" s="18"/>
      <c r="M18" s="18"/>
      <c r="N18" s="87">
        <v>13</v>
      </c>
      <c r="O18" s="87" t="s">
        <v>1932</v>
      </c>
      <c r="P18" s="87" t="s">
        <v>1933</v>
      </c>
      <c r="Q18" s="87" t="s">
        <v>1247</v>
      </c>
      <c r="R18" s="18"/>
      <c r="S18" s="18"/>
      <c r="T18" s="18"/>
      <c r="U18" s="18"/>
      <c r="V18" s="18"/>
      <c r="W18" s="18"/>
      <c r="X18" s="87">
        <v>13</v>
      </c>
      <c r="Y18" s="769" t="s">
        <v>1932</v>
      </c>
      <c r="Z18" s="87" t="s">
        <v>1933</v>
      </c>
      <c r="AA18" s="87" t="s">
        <v>1247</v>
      </c>
      <c r="AB18" s="18"/>
      <c r="AC18" s="87">
        <v>13</v>
      </c>
      <c r="AD18" s="87" t="s">
        <v>1953</v>
      </c>
      <c r="AE18" s="87" t="s">
        <v>1954</v>
      </c>
      <c r="AF18" s="87" t="s">
        <v>1247</v>
      </c>
    </row>
    <row r="19" spans="1:32" ht="12">
      <c r="A19" s="18"/>
      <c r="B19" s="18"/>
      <c r="C19" s="18"/>
      <c r="D19" s="18"/>
      <c r="E19" s="18"/>
      <c r="F19" s="18"/>
      <c r="G19" s="18"/>
      <c r="H19" s="18"/>
      <c r="I19" s="18"/>
      <c r="J19" s="18"/>
      <c r="K19" s="18"/>
      <c r="L19" s="18"/>
      <c r="M19" s="18"/>
      <c r="N19" s="87">
        <v>14</v>
      </c>
      <c r="O19" s="87" t="s">
        <v>1953</v>
      </c>
      <c r="P19" s="87" t="s">
        <v>1954</v>
      </c>
      <c r="Q19" s="87" t="s">
        <v>1247</v>
      </c>
      <c r="R19" s="18"/>
      <c r="S19" s="18"/>
      <c r="T19" s="18"/>
      <c r="U19" s="18"/>
      <c r="V19" s="18"/>
      <c r="W19" s="18"/>
      <c r="X19" s="87">
        <v>14</v>
      </c>
      <c r="Y19" s="769" t="s">
        <v>1953</v>
      </c>
      <c r="Z19" s="87" t="s">
        <v>1954</v>
      </c>
      <c r="AA19" s="87" t="s">
        <v>1247</v>
      </c>
      <c r="AB19" s="18"/>
      <c r="AC19" s="87">
        <v>14</v>
      </c>
      <c r="AD19" s="87" t="s">
        <v>2299</v>
      </c>
      <c r="AE19" s="87" t="s">
        <v>2300</v>
      </c>
      <c r="AF19" s="87" t="s">
        <v>1247</v>
      </c>
    </row>
    <row r="20" spans="1:32" ht="12">
      <c r="A20" s="18"/>
      <c r="B20" s="18"/>
      <c r="C20" s="18"/>
      <c r="D20" s="18"/>
      <c r="E20" s="18"/>
      <c r="F20" s="18"/>
      <c r="G20" s="18"/>
      <c r="H20" s="18"/>
      <c r="I20" s="18"/>
      <c r="J20" s="18"/>
      <c r="K20" s="18"/>
      <c r="L20" s="18"/>
      <c r="M20" s="18"/>
      <c r="N20" s="87">
        <v>15</v>
      </c>
      <c r="O20" s="87" t="s">
        <v>1974</v>
      </c>
      <c r="P20" s="87" t="s">
        <v>1975</v>
      </c>
      <c r="Q20" s="87" t="s">
        <v>1247</v>
      </c>
      <c r="R20" s="18"/>
      <c r="S20" s="18"/>
      <c r="T20" s="18"/>
      <c r="U20" s="18"/>
      <c r="V20" s="18"/>
      <c r="W20" s="18"/>
      <c r="X20" s="87">
        <v>15</v>
      </c>
      <c r="Y20" s="769" t="s">
        <v>1974</v>
      </c>
      <c r="Z20" s="87" t="s">
        <v>1975</v>
      </c>
      <c r="AA20" s="87" t="s">
        <v>1247</v>
      </c>
      <c r="AB20" s="18"/>
      <c r="AC20" s="87">
        <v>15</v>
      </c>
      <c r="AD20" s="87" t="s">
        <v>2319</v>
      </c>
      <c r="AE20" s="87" t="s">
        <v>2320</v>
      </c>
      <c r="AF20" s="87" t="s">
        <v>1247</v>
      </c>
    </row>
    <row r="21" spans="1:32" ht="12">
      <c r="A21" s="18"/>
      <c r="B21" s="18"/>
      <c r="C21" s="18"/>
      <c r="D21" s="18"/>
      <c r="E21" s="18"/>
      <c r="F21" s="18"/>
      <c r="G21" s="18"/>
      <c r="H21" s="18"/>
      <c r="I21" s="18"/>
      <c r="J21" s="18"/>
      <c r="K21" s="18"/>
      <c r="L21" s="18"/>
      <c r="M21" s="18"/>
      <c r="N21" s="87">
        <v>16</v>
      </c>
      <c r="O21" s="87" t="s">
        <v>1995</v>
      </c>
      <c r="P21" s="87" t="s">
        <v>1996</v>
      </c>
      <c r="Q21" s="87" t="s">
        <v>1247</v>
      </c>
      <c r="R21" s="18"/>
      <c r="S21" s="18"/>
      <c r="T21" s="18"/>
      <c r="U21" s="18"/>
      <c r="V21" s="18"/>
      <c r="W21" s="18"/>
      <c r="X21" s="87">
        <v>16</v>
      </c>
      <c r="Y21" s="769" t="s">
        <v>1995</v>
      </c>
      <c r="Z21" s="87" t="s">
        <v>1996</v>
      </c>
      <c r="AA21" s="87" t="s">
        <v>1247</v>
      </c>
      <c r="AB21" s="18"/>
      <c r="AC21" s="87">
        <v>16</v>
      </c>
      <c r="AD21" s="87" t="s">
        <v>2339</v>
      </c>
      <c r="AE21" s="87" t="s">
        <v>2340</v>
      </c>
      <c r="AF21" s="87" t="s">
        <v>1247</v>
      </c>
    </row>
    <row r="22" spans="1:32" ht="12">
      <c r="A22" s="18"/>
      <c r="B22" s="18"/>
      <c r="C22" s="18"/>
      <c r="D22" s="18"/>
      <c r="E22" s="18"/>
      <c r="F22" s="18"/>
      <c r="G22" s="18"/>
      <c r="H22" s="18"/>
      <c r="I22" s="18"/>
      <c r="J22" s="18"/>
      <c r="K22" s="18"/>
      <c r="L22" s="18"/>
      <c r="M22" s="18"/>
      <c r="N22" s="87">
        <v>17</v>
      </c>
      <c r="O22" s="87" t="s">
        <v>2016</v>
      </c>
      <c r="P22" s="87" t="s">
        <v>2017</v>
      </c>
      <c r="Q22" s="87" t="s">
        <v>1247</v>
      </c>
      <c r="R22" s="18"/>
      <c r="S22" s="18"/>
      <c r="T22" s="18"/>
      <c r="U22" s="18"/>
      <c r="V22" s="18"/>
      <c r="W22" s="18"/>
      <c r="X22" s="87">
        <v>17</v>
      </c>
      <c r="Y22" s="769" t="s">
        <v>2016</v>
      </c>
      <c r="Z22" s="87" t="s">
        <v>2017</v>
      </c>
      <c r="AA22" s="87" t="s">
        <v>1247</v>
      </c>
      <c r="AB22" s="18"/>
      <c r="AC22" s="87">
        <v>17</v>
      </c>
      <c r="AD22" s="87" t="s">
        <v>2335</v>
      </c>
      <c r="AE22" s="87" t="s">
        <v>2336</v>
      </c>
      <c r="AF22" s="87" t="s">
        <v>1247</v>
      </c>
    </row>
    <row r="23" spans="1:32" ht="12">
      <c r="A23" s="18"/>
      <c r="B23" s="18"/>
      <c r="C23" s="18"/>
      <c r="D23" s="18"/>
      <c r="E23" s="18"/>
      <c r="F23" s="18"/>
      <c r="G23" s="18"/>
      <c r="H23" s="18"/>
      <c r="I23" s="18"/>
      <c r="J23" s="18"/>
      <c r="K23" s="18"/>
      <c r="L23" s="18"/>
      <c r="M23" s="18"/>
      <c r="N23" s="87">
        <v>18</v>
      </c>
      <c r="O23" s="87" t="s">
        <v>2037</v>
      </c>
      <c r="P23" s="87" t="s">
        <v>2038</v>
      </c>
      <c r="Q23" s="87" t="s">
        <v>1247</v>
      </c>
      <c r="R23" s="18"/>
      <c r="S23" s="18"/>
      <c r="T23" s="18"/>
      <c r="U23" s="18"/>
      <c r="V23" s="18"/>
      <c r="W23" s="18"/>
      <c r="X23" s="87">
        <v>18</v>
      </c>
      <c r="Y23" s="769" t="s">
        <v>2037</v>
      </c>
      <c r="Z23" s="87" t="s">
        <v>2038</v>
      </c>
      <c r="AA23" s="87" t="s">
        <v>1247</v>
      </c>
      <c r="AB23" s="18"/>
      <c r="AC23" s="87">
        <v>18</v>
      </c>
      <c r="AD23" s="87" t="s">
        <v>2315</v>
      </c>
      <c r="AE23" s="87" t="s">
        <v>2316</v>
      </c>
      <c r="AF23" s="87" t="s">
        <v>1247</v>
      </c>
    </row>
    <row r="24" spans="1:32" ht="12">
      <c r="A24" s="18"/>
      <c r="B24" s="18"/>
      <c r="C24" s="18"/>
      <c r="D24" s="18"/>
      <c r="E24" s="18"/>
      <c r="F24" s="18"/>
      <c r="G24" s="18"/>
      <c r="H24" s="18"/>
      <c r="I24" s="18"/>
      <c r="J24" s="18"/>
      <c r="K24" s="18"/>
      <c r="L24" s="18"/>
      <c r="M24" s="18"/>
      <c r="N24" s="87">
        <v>19</v>
      </c>
      <c r="O24" s="87" t="s">
        <v>1659</v>
      </c>
      <c r="P24" s="87" t="s">
        <v>1660</v>
      </c>
      <c r="Q24" s="87" t="s">
        <v>1247</v>
      </c>
      <c r="R24" s="18"/>
      <c r="S24" s="18"/>
      <c r="T24" s="18"/>
      <c r="U24" s="18"/>
      <c r="V24" s="18"/>
      <c r="W24" s="18"/>
      <c r="X24" s="87">
        <v>19</v>
      </c>
      <c r="Y24" s="769" t="s">
        <v>1659</v>
      </c>
      <c r="Z24" s="87" t="s">
        <v>1660</v>
      </c>
      <c r="AA24" s="87" t="s">
        <v>1247</v>
      </c>
      <c r="AB24" s="18"/>
      <c r="AC24" s="87">
        <v>19</v>
      </c>
      <c r="AD24" s="87" t="s">
        <v>2283</v>
      </c>
      <c r="AE24" s="87" t="s">
        <v>2284</v>
      </c>
      <c r="AF24" s="87" t="s">
        <v>1247</v>
      </c>
    </row>
    <row r="25" spans="1:32" ht="12">
      <c r="A25" s="18"/>
      <c r="B25" s="18"/>
      <c r="C25" s="18"/>
      <c r="D25" s="18"/>
      <c r="E25" s="18"/>
      <c r="F25" s="18"/>
      <c r="G25" s="18"/>
      <c r="H25" s="18"/>
      <c r="I25" s="18"/>
      <c r="J25" s="18"/>
      <c r="K25" s="18"/>
      <c r="L25" s="18"/>
      <c r="M25" s="18"/>
      <c r="N25" s="87">
        <v>20</v>
      </c>
      <c r="O25" s="87" t="s">
        <v>2075</v>
      </c>
      <c r="P25" s="87" t="s">
        <v>2076</v>
      </c>
      <c r="Q25" s="87" t="s">
        <v>1247</v>
      </c>
      <c r="R25" s="18"/>
      <c r="S25" s="18"/>
      <c r="T25" s="18"/>
      <c r="U25" s="18"/>
      <c r="V25" s="18"/>
      <c r="W25" s="18"/>
      <c r="X25" s="87">
        <v>20</v>
      </c>
      <c r="Y25" s="769" t="s">
        <v>2075</v>
      </c>
      <c r="Z25" s="87" t="s">
        <v>2076</v>
      </c>
      <c r="AA25" s="87" t="s">
        <v>1247</v>
      </c>
      <c r="AB25" s="18"/>
      <c r="AC25" s="87">
        <v>20</v>
      </c>
      <c r="AD25" s="87" t="s">
        <v>2323</v>
      </c>
      <c r="AE25" s="87" t="s">
        <v>2324</v>
      </c>
      <c r="AF25" s="87" t="s">
        <v>1247</v>
      </c>
    </row>
    <row r="26" spans="1:32" ht="12">
      <c r="A26" s="18"/>
      <c r="B26" s="18"/>
      <c r="C26" s="18"/>
      <c r="D26" s="18"/>
      <c r="E26" s="18"/>
      <c r="F26" s="18"/>
      <c r="G26" s="18"/>
      <c r="H26" s="18"/>
      <c r="I26" s="18"/>
      <c r="J26" s="18"/>
      <c r="K26" s="18"/>
      <c r="L26" s="18"/>
      <c r="M26" s="18"/>
      <c r="N26" s="87">
        <v>21</v>
      </c>
      <c r="O26" s="87" t="s">
        <v>2096</v>
      </c>
      <c r="P26" s="87" t="s">
        <v>2097</v>
      </c>
      <c r="Q26" s="87" t="s">
        <v>1247</v>
      </c>
      <c r="R26" s="18"/>
      <c r="S26" s="18"/>
      <c r="T26" s="18"/>
      <c r="U26" s="18"/>
      <c r="V26" s="18"/>
      <c r="W26" s="18"/>
      <c r="X26" s="87">
        <v>21</v>
      </c>
      <c r="Y26" s="769" t="s">
        <v>2096</v>
      </c>
      <c r="Z26" s="87" t="s">
        <v>2097</v>
      </c>
      <c r="AA26" s="87" t="s">
        <v>1247</v>
      </c>
      <c r="AB26" s="18"/>
      <c r="AC26" s="87">
        <v>21</v>
      </c>
      <c r="AD26" s="87" t="s">
        <v>1683</v>
      </c>
      <c r="AE26" s="87" t="s">
        <v>1684</v>
      </c>
      <c r="AF26" s="87" t="s">
        <v>1247</v>
      </c>
    </row>
    <row r="27" spans="1:32" ht="12">
      <c r="A27" s="18"/>
      <c r="B27" s="18"/>
      <c r="C27" s="18"/>
      <c r="D27" s="18"/>
      <c r="E27" s="18"/>
      <c r="F27" s="18"/>
      <c r="G27" s="18"/>
      <c r="H27" s="18"/>
      <c r="I27" s="18"/>
      <c r="J27" s="18"/>
      <c r="K27" s="18"/>
      <c r="L27" s="18"/>
      <c r="M27" s="18"/>
      <c r="N27" s="87">
        <v>22</v>
      </c>
      <c r="O27" s="87" t="s">
        <v>2117</v>
      </c>
      <c r="P27" s="87" t="s">
        <v>1662</v>
      </c>
      <c r="Q27" s="87" t="s">
        <v>1247</v>
      </c>
      <c r="R27" s="18"/>
      <c r="S27" s="18"/>
      <c r="T27" s="18"/>
      <c r="U27" s="18"/>
      <c r="V27" s="18"/>
      <c r="W27" s="18"/>
      <c r="X27" s="87">
        <v>22</v>
      </c>
      <c r="Y27" s="769" t="s">
        <v>2117</v>
      </c>
      <c r="Z27" s="87" t="s">
        <v>1662</v>
      </c>
      <c r="AA27" s="87" t="s">
        <v>1247</v>
      </c>
      <c r="AB27" s="18"/>
      <c r="AC27" s="87">
        <v>22</v>
      </c>
      <c r="AD27" s="87" t="s">
        <v>2295</v>
      </c>
      <c r="AE27" s="87" t="s">
        <v>2296</v>
      </c>
      <c r="AF27" s="87" t="s">
        <v>1247</v>
      </c>
    </row>
    <row r="28" spans="1:32" ht="12">
      <c r="A28" s="18"/>
      <c r="B28" s="18"/>
      <c r="C28" s="18"/>
      <c r="D28" s="18"/>
      <c r="E28" s="18"/>
      <c r="F28" s="18"/>
      <c r="G28" s="18"/>
      <c r="H28" s="18"/>
      <c r="I28" s="18"/>
      <c r="J28" s="18"/>
      <c r="K28" s="18"/>
      <c r="L28" s="18"/>
      <c r="M28" s="18"/>
      <c r="N28" s="87">
        <v>23</v>
      </c>
      <c r="O28" s="87" t="s">
        <v>2137</v>
      </c>
      <c r="P28" s="87" t="s">
        <v>2138</v>
      </c>
      <c r="Q28" s="87" t="s">
        <v>1247</v>
      </c>
      <c r="R28" s="18"/>
      <c r="S28" s="18"/>
      <c r="T28" s="18"/>
      <c r="U28" s="18"/>
      <c r="V28" s="18"/>
      <c r="W28" s="18"/>
      <c r="X28" s="87">
        <v>23</v>
      </c>
      <c r="Y28" s="769" t="s">
        <v>2137</v>
      </c>
      <c r="Z28" s="87" t="s">
        <v>2138</v>
      </c>
      <c r="AA28" s="87" t="s">
        <v>1247</v>
      </c>
      <c r="AB28" s="18"/>
      <c r="AC28" s="87">
        <v>23</v>
      </c>
      <c r="AD28" s="87"/>
      <c r="AE28" s="87"/>
      <c r="AF28" s="87" t="s">
        <v>1247</v>
      </c>
    </row>
    <row r="29" spans="1:32" ht="12">
      <c r="A29" s="18"/>
      <c r="B29" s="18"/>
      <c r="C29" s="18"/>
      <c r="D29" s="18"/>
      <c r="E29" s="18"/>
      <c r="F29" s="18"/>
      <c r="G29" s="18"/>
      <c r="H29" s="18"/>
      <c r="I29" s="18"/>
      <c r="J29" s="18"/>
      <c r="K29" s="18"/>
      <c r="L29" s="18"/>
      <c r="M29" s="18"/>
      <c r="N29" s="87">
        <v>24</v>
      </c>
      <c r="O29" s="87" t="s">
        <v>2158</v>
      </c>
      <c r="P29" s="87" t="s">
        <v>2159</v>
      </c>
      <c r="Q29" s="87" t="s">
        <v>1247</v>
      </c>
      <c r="R29" s="18"/>
      <c r="S29" s="18"/>
      <c r="T29" s="18"/>
      <c r="U29" s="18"/>
      <c r="V29" s="18"/>
      <c r="W29" s="18"/>
      <c r="X29" s="87">
        <v>24</v>
      </c>
      <c r="Y29" s="769" t="s">
        <v>2158</v>
      </c>
      <c r="Z29" s="87" t="s">
        <v>2159</v>
      </c>
      <c r="AA29" s="87" t="s">
        <v>1247</v>
      </c>
      <c r="AB29" s="18"/>
      <c r="AC29" s="87">
        <v>24</v>
      </c>
      <c r="AD29" s="87"/>
      <c r="AE29" s="87"/>
      <c r="AF29" s="87" t="s">
        <v>1247</v>
      </c>
    </row>
    <row r="30" spans="1:32" ht="12">
      <c r="A30" s="18"/>
      <c r="B30" s="18"/>
      <c r="C30" s="18"/>
      <c r="D30" s="18"/>
      <c r="E30" s="18"/>
      <c r="F30" s="18"/>
      <c r="G30" s="18"/>
      <c r="H30" s="18"/>
      <c r="I30" s="18"/>
      <c r="J30" s="18"/>
      <c r="K30" s="18"/>
      <c r="L30" s="18"/>
      <c r="M30" s="18"/>
      <c r="N30" s="87">
        <v>25</v>
      </c>
      <c r="O30" s="87" t="s">
        <v>2179</v>
      </c>
      <c r="P30" s="87" t="s">
        <v>2180</v>
      </c>
      <c r="Q30" s="87" t="s">
        <v>1247</v>
      </c>
      <c r="R30" s="18"/>
      <c r="S30" s="18"/>
      <c r="T30" s="18"/>
      <c r="U30" s="18"/>
      <c r="V30" s="18"/>
      <c r="W30" s="18"/>
      <c r="X30" s="87">
        <v>25</v>
      </c>
      <c r="Y30" s="769" t="s">
        <v>2179</v>
      </c>
      <c r="Z30" s="87" t="s">
        <v>2180</v>
      </c>
      <c r="AA30" s="87" t="s">
        <v>1247</v>
      </c>
      <c r="AB30" s="18"/>
      <c r="AC30" s="87">
        <v>25</v>
      </c>
      <c r="AD30" s="87"/>
      <c r="AE30" s="87"/>
      <c r="AF30" s="87" t="s">
        <v>1247</v>
      </c>
    </row>
    <row r="31" spans="1:32" ht="12">
      <c r="A31" s="18"/>
      <c r="B31" s="18"/>
      <c r="C31" s="18"/>
      <c r="D31" s="18"/>
      <c r="E31" s="18"/>
      <c r="F31" s="18"/>
      <c r="G31" s="18"/>
      <c r="H31" s="18"/>
      <c r="I31" s="18"/>
      <c r="J31" s="18"/>
      <c r="K31" s="18"/>
      <c r="L31" s="18"/>
      <c r="M31" s="18"/>
      <c r="N31" s="87">
        <v>26</v>
      </c>
      <c r="O31" s="87" t="s">
        <v>2200</v>
      </c>
      <c r="P31" s="87" t="s">
        <v>2201</v>
      </c>
      <c r="Q31" s="87" t="s">
        <v>1247</v>
      </c>
      <c r="R31" s="18"/>
      <c r="S31" s="18"/>
      <c r="T31" s="18"/>
      <c r="U31" s="18"/>
      <c r="V31" s="18"/>
      <c r="W31" s="18"/>
      <c r="X31" s="87">
        <v>26</v>
      </c>
      <c r="Y31" s="769" t="s">
        <v>2200</v>
      </c>
      <c r="Z31" s="87" t="s">
        <v>2201</v>
      </c>
      <c r="AA31" s="87" t="s">
        <v>1247</v>
      </c>
      <c r="AB31" s="18"/>
      <c r="AC31" s="87">
        <v>26</v>
      </c>
      <c r="AD31" s="87"/>
      <c r="AE31" s="87"/>
      <c r="AF31" s="87" t="s">
        <v>1247</v>
      </c>
    </row>
    <row r="32" spans="1:32" ht="12">
      <c r="A32" s="18"/>
      <c r="B32" s="18"/>
      <c r="C32" s="18"/>
      <c r="D32" s="18"/>
      <c r="E32" s="18"/>
      <c r="F32" s="18"/>
      <c r="G32" s="18"/>
      <c r="H32" s="18"/>
      <c r="I32" s="18"/>
      <c r="J32" s="18"/>
      <c r="K32" s="18"/>
      <c r="L32" s="18"/>
      <c r="M32" s="18"/>
      <c r="N32" s="87">
        <v>27</v>
      </c>
      <c r="O32" s="87" t="s">
        <v>1668</v>
      </c>
      <c r="P32" s="87" t="s">
        <v>1669</v>
      </c>
      <c r="Q32" s="87" t="s">
        <v>1247</v>
      </c>
      <c r="R32" s="18"/>
      <c r="S32" s="18"/>
      <c r="T32" s="18"/>
      <c r="U32" s="18"/>
      <c r="V32" s="18"/>
      <c r="W32" s="18"/>
      <c r="X32" s="87">
        <v>27</v>
      </c>
      <c r="Y32" s="769" t="s">
        <v>1668</v>
      </c>
      <c r="Z32" s="87" t="s">
        <v>1669</v>
      </c>
      <c r="AA32" s="87" t="s">
        <v>1247</v>
      </c>
      <c r="AB32" s="18"/>
      <c r="AC32" s="87">
        <v>27</v>
      </c>
      <c r="AD32" s="87"/>
      <c r="AE32" s="87"/>
      <c r="AF32" s="87" t="s">
        <v>1247</v>
      </c>
    </row>
    <row r="33" spans="1:32" ht="12">
      <c r="A33" s="18"/>
      <c r="B33" s="18"/>
      <c r="C33" s="18"/>
      <c r="D33" s="18"/>
      <c r="E33" s="18"/>
      <c r="F33" s="18"/>
      <c r="G33" s="18"/>
      <c r="H33" s="18"/>
      <c r="I33" s="18"/>
      <c r="J33" s="18"/>
      <c r="K33" s="18"/>
      <c r="L33" s="18"/>
      <c r="M33" s="18"/>
      <c r="N33" s="87">
        <v>28</v>
      </c>
      <c r="O33" s="87" t="s">
        <v>2238</v>
      </c>
      <c r="P33" s="87" t="s">
        <v>2239</v>
      </c>
      <c r="Q33" s="87" t="s">
        <v>1247</v>
      </c>
      <c r="R33" s="18"/>
      <c r="S33" s="18"/>
      <c r="T33" s="18"/>
      <c r="U33" s="18"/>
      <c r="V33" s="18"/>
      <c r="W33" s="18"/>
      <c r="X33" s="87">
        <v>28</v>
      </c>
      <c r="Y33" s="769" t="s">
        <v>2238</v>
      </c>
      <c r="Z33" s="87" t="s">
        <v>2239</v>
      </c>
      <c r="AA33" s="87" t="s">
        <v>1247</v>
      </c>
      <c r="AB33" s="18"/>
      <c r="AC33" s="87">
        <v>28</v>
      </c>
      <c r="AD33" s="87"/>
      <c r="AE33" s="87"/>
      <c r="AF33" s="87" t="s">
        <v>1247</v>
      </c>
    </row>
    <row r="34" spans="1:32" ht="12">
      <c r="A34" s="18"/>
      <c r="B34" s="18"/>
      <c r="C34" s="18"/>
      <c r="D34" s="18"/>
      <c r="E34" s="18"/>
      <c r="F34" s="18"/>
      <c r="G34" s="18"/>
      <c r="H34" s="18"/>
      <c r="I34" s="18"/>
      <c r="J34" s="18"/>
      <c r="K34" s="18"/>
      <c r="L34" s="18"/>
      <c r="M34" s="18"/>
      <c r="N34" s="87">
        <v>29</v>
      </c>
      <c r="O34" s="87" t="s">
        <v>2259</v>
      </c>
      <c r="P34" s="87" t="s">
        <v>2260</v>
      </c>
      <c r="Q34" s="87" t="s">
        <v>1247</v>
      </c>
      <c r="R34" s="18"/>
      <c r="S34" s="18"/>
      <c r="T34" s="18"/>
      <c r="U34" s="18"/>
      <c r="V34" s="18"/>
      <c r="W34" s="18"/>
      <c r="X34" s="87">
        <v>29</v>
      </c>
      <c r="Y34" s="769" t="s">
        <v>2259</v>
      </c>
      <c r="Z34" s="87" t="s">
        <v>2260</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2344</v>
      </c>
      <c r="P36" s="87" t="s">
        <v>2345</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42</v>
      </c>
      <c r="I4" s="80" t="str">
        <f>HLOOKUP(I3,比較地域マスタ!$E$5:$L$6,2,0)</f>
        <v>長崎県</v>
      </c>
      <c r="J4" s="80" t="str">
        <f>HLOOKUP(J3,比較地域マスタ!$E$5:$L$6,2,0)</f>
        <v>新上五島町</v>
      </c>
      <c r="K4" s="80" t="str">
        <f>HLOOKUP(K3,比較地域マスタ!$E$5:$L$6,2,0)</f>
        <v>42411</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新上五島町</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53.967399893131521</v>
      </c>
      <c r="BB5" s="34"/>
      <c r="BC5" s="19"/>
      <c r="BD5" s="364">
        <f>AC35</f>
        <v>53.012176292777347</v>
      </c>
      <c r="BE5" s="34"/>
      <c r="BF5" s="19"/>
      <c r="BG5" s="364">
        <f>AK35</f>
        <v>23.857659199532971</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1.5982945939916666</v>
      </c>
      <c r="BA6" s="19"/>
      <c r="BB6" s="34"/>
      <c r="BC6" s="364">
        <f>AC36</f>
        <v>2.6892939091906438</v>
      </c>
      <c r="BD6" s="19"/>
      <c r="BE6" s="34"/>
      <c r="BF6" s="364">
        <f>AK36</f>
        <v>1.0510067411597988</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2.9992728667472131</v>
      </c>
      <c r="BA7" s="19"/>
      <c r="BB7" s="34"/>
      <c r="BC7" s="364">
        <f>AC37</f>
        <v>2.0616977752162597</v>
      </c>
      <c r="BD7" s="19"/>
      <c r="BE7" s="34"/>
      <c r="BF7" s="364">
        <f t="shared" ref="BF7:BF8" si="0">AK37</f>
        <v>1.600205933222306</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49.369832432392641</v>
      </c>
      <c r="BA8" s="19"/>
      <c r="BB8" s="34"/>
      <c r="BC8" s="364">
        <f>AC38</f>
        <v>48.261184608370442</v>
      </c>
      <c r="BD8" s="19"/>
      <c r="BE8" s="34"/>
      <c r="BF8" s="364">
        <f t="shared" si="0"/>
        <v>21.206446525150866</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176.71540656886444</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24.618851912508944</v>
      </c>
      <c r="BA9" s="364">
        <f>AZ9</f>
        <v>24.618851912508944</v>
      </c>
      <c r="BB9" s="34"/>
      <c r="BC9" s="364">
        <f>AC39</f>
        <v>33.981675092693983</v>
      </c>
      <c r="BD9" s="364">
        <f>AC39</f>
        <v>33.981675092693983</v>
      </c>
      <c r="BE9" s="34"/>
      <c r="BF9" s="364">
        <f>AK39</f>
        <v>16.007650842466251</v>
      </c>
      <c r="BG9" s="364">
        <f>AK39</f>
        <v>16.007650842466251</v>
      </c>
      <c r="BH9" s="34"/>
    </row>
    <row r="10" spans="1:62" ht="17.100000000000001" customHeight="1" thickBot="1">
      <c r="B10" s="366"/>
      <c r="C10" s="367"/>
      <c r="D10" s="369"/>
      <c r="E10" s="369"/>
      <c r="F10" s="369"/>
      <c r="G10" s="368"/>
      <c r="H10" s="368"/>
      <c r="I10" s="369"/>
      <c r="J10" s="370"/>
      <c r="K10" s="377"/>
      <c r="L10" s="286" t="s">
        <v>31</v>
      </c>
      <c r="M10" s="286"/>
      <c r="N10" s="622"/>
      <c r="O10" s="1025">
        <f>SUM(O11:O13)</f>
        <v>53.967399893131521</v>
      </c>
      <c r="P10" s="501">
        <f t="shared" ref="P10:P22" si="1">O10/$O$9</f>
        <v>0.30539159511313407</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29.986341507675228</v>
      </c>
      <c r="BA10" s="364">
        <f>AZ10</f>
        <v>29.986341507675228</v>
      </c>
      <c r="BB10" s="34"/>
      <c r="BC10" s="364">
        <f>AC40</f>
        <v>37.653693541341447</v>
      </c>
      <c r="BD10" s="364">
        <f>AC40</f>
        <v>37.653693541341447</v>
      </c>
      <c r="BE10" s="34"/>
      <c r="BF10" s="364">
        <f>AK40</f>
        <v>17.604676461109662</v>
      </c>
      <c r="BG10" s="364">
        <f>AK40</f>
        <v>17.604676461109662</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1.5982945939916666</v>
      </c>
      <c r="P11" s="502">
        <f t="shared" si="1"/>
        <v>9.0444552912754966E-3</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65.633601743548724</v>
      </c>
      <c r="BB11" s="34"/>
      <c r="BC11" s="364"/>
      <c r="BD11" s="364">
        <f>AC41</f>
        <v>62.642032222321589</v>
      </c>
      <c r="BE11" s="34"/>
      <c r="BF11" s="19"/>
      <c r="BG11" s="364">
        <f>AK41</f>
        <v>49.619892378720614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2.9992728667472131</v>
      </c>
      <c r="P12" s="502">
        <f t="shared" si="1"/>
        <v>1.6972333793536121E-2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38.538031105439273</v>
      </c>
      <c r="BA12" s="19"/>
      <c r="BB12" s="34"/>
      <c r="BC12" s="364">
        <f>AC42</f>
        <v>33.48336173297313</v>
      </c>
      <c r="BD12" s="19"/>
      <c r="BE12" s="34"/>
      <c r="BF12" s="364">
        <f>AK42</f>
        <v>27.36474240293704</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49.369832432392641</v>
      </c>
      <c r="P13" s="502">
        <f t="shared" si="1"/>
        <v>0.27937480602832243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1.5165848560861626</v>
      </c>
      <c r="BA13" s="19"/>
      <c r="BB13" s="34"/>
      <c r="BC13" s="364">
        <f>AC45</f>
        <v>1.6715904635666519</v>
      </c>
      <c r="BD13" s="19"/>
      <c r="BE13" s="34"/>
      <c r="BF13" s="364">
        <f>AK45</f>
        <v>1.076162461714784</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24.618851912508944</v>
      </c>
      <c r="P14" s="501">
        <f t="shared" si="1"/>
        <v>0.13931355726426262</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25.578985782023285</v>
      </c>
      <c r="BA14" s="19"/>
      <c r="BB14" s="34"/>
      <c r="BC14" s="364">
        <f>AC46</f>
        <v>27.487080025781804</v>
      </c>
      <c r="BD14" s="19"/>
      <c r="BE14" s="34"/>
      <c r="BF14" s="364">
        <f t="shared" ref="BF14" si="2">AK46</f>
        <v>21.17898751406879</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29.986341507675228</v>
      </c>
      <c r="P15" s="501">
        <f t="shared" si="1"/>
        <v>0.16968719417222863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2.5092115119999998</v>
      </c>
      <c r="BA15" s="364">
        <f>AZ15</f>
        <v>2.5092115119999998</v>
      </c>
      <c r="BB15" s="34"/>
      <c r="BC15" s="364">
        <f>AC47</f>
        <v>2.6640850825600002</v>
      </c>
      <c r="BD15" s="364">
        <f>AC47</f>
        <v>2.6640850825600002</v>
      </c>
      <c r="BE15" s="34"/>
      <c r="BF15" s="364">
        <f>AK47</f>
        <v>3.2840520192000011</v>
      </c>
      <c r="BG15" s="364">
        <f>AK47</f>
        <v>3.2840520192000011</v>
      </c>
      <c r="BH15" s="34"/>
    </row>
    <row r="16" spans="1:62" ht="17.100000000000001" customHeight="1" thickBot="1">
      <c r="B16" s="366"/>
      <c r="C16" s="367"/>
      <c r="D16" s="369"/>
      <c r="E16" s="369"/>
      <c r="F16" s="369"/>
      <c r="G16" s="368"/>
      <c r="H16" s="368"/>
      <c r="I16" s="369"/>
      <c r="J16" s="370"/>
      <c r="K16" s="378"/>
      <c r="L16" s="286" t="s">
        <v>44</v>
      </c>
      <c r="M16" s="387"/>
      <c r="N16" s="388"/>
      <c r="O16" s="1025">
        <f>SUM(O18:O21)</f>
        <v>65.633601743548724</v>
      </c>
      <c r="P16" s="501">
        <f t="shared" si="1"/>
        <v>0.37140848677487487</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38.538031105439273</v>
      </c>
      <c r="P17" s="502">
        <f t="shared" si="1"/>
        <v>0.2180796335401653</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18.347947120681876</v>
      </c>
      <c r="P18" s="502">
        <f t="shared" si="1"/>
        <v>0.10382765983412907</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20.190083984757397</v>
      </c>
      <c r="P19" s="502">
        <f t="shared" si="1"/>
        <v>0.11425197370603621</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1.5165848560861626</v>
      </c>
      <c r="P20" s="502">
        <f t="shared" si="1"/>
        <v>8.5820749052526041E-3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25.578985782023285</v>
      </c>
      <c r="P21" s="502">
        <f t="shared" si="1"/>
        <v>0.14474677832945698</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2.5092115119999998</v>
      </c>
      <c r="P22" s="679">
        <f t="shared" si="1"/>
        <v>1.4199166675499695E-2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60.581545521867326</v>
      </c>
      <c r="AZ22" s="364">
        <f t="shared" si="3"/>
        <v>62.01265856603473</v>
      </c>
      <c r="BA22" s="364">
        <f t="shared" si="3"/>
        <v>56.04621947299745</v>
      </c>
      <c r="BB22" s="364">
        <f t="shared" si="3"/>
        <v>52.619370244541706</v>
      </c>
      <c r="BC22" s="364">
        <f t="shared" si="3"/>
        <v>51.454609827803253</v>
      </c>
      <c r="BD22" s="364">
        <f t="shared" si="3"/>
        <v>53.012176292777347</v>
      </c>
      <c r="BE22" s="364">
        <f t="shared" si="3"/>
        <v>25.327639450696445</v>
      </c>
      <c r="BF22" s="364">
        <f t="shared" si="3"/>
        <v>27.270961689695405</v>
      </c>
      <c r="BG22" s="364">
        <f t="shared" si="3"/>
        <v>26.242765530780034</v>
      </c>
      <c r="BH22" s="364">
        <f t="shared" si="3"/>
        <v>22.800802595671303</v>
      </c>
      <c r="BI22" s="364">
        <f t="shared" si="3"/>
        <v>20.379712280243851</v>
      </c>
      <c r="BJ22" s="364">
        <f t="shared" si="3"/>
        <v>20.6824170431236</v>
      </c>
      <c r="BK22" s="364">
        <f t="shared" si="3"/>
        <v>25.696384984890212</v>
      </c>
      <c r="BL22" s="364">
        <f t="shared" si="3"/>
        <v>23.857659199532971</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27.465563532148391</v>
      </c>
      <c r="AZ23" s="399">
        <f t="shared" ref="AZ23:BL23" si="4">Y39</f>
        <v>24.916355125268328</v>
      </c>
      <c r="BA23" s="399">
        <f t="shared" si="4"/>
        <v>26.722442625635974</v>
      </c>
      <c r="BB23" s="399">
        <f t="shared" si="4"/>
        <v>30.969475622772084</v>
      </c>
      <c r="BC23" s="399">
        <f t="shared" si="4"/>
        <v>33.550588373599226</v>
      </c>
      <c r="BD23" s="399">
        <f t="shared" si="4"/>
        <v>33.981675092693983</v>
      </c>
      <c r="BE23" s="399">
        <f t="shared" si="4"/>
        <v>31.313982713721369</v>
      </c>
      <c r="BF23" s="399">
        <f t="shared" si="4"/>
        <v>26.497380788664614</v>
      </c>
      <c r="BG23" s="399">
        <f t="shared" si="4"/>
        <v>22.081942486682905</v>
      </c>
      <c r="BH23" s="399">
        <f t="shared" si="4"/>
        <v>21.203481100550455</v>
      </c>
      <c r="BI23" s="399">
        <f t="shared" si="4"/>
        <v>19.163472209235508</v>
      </c>
      <c r="BJ23" s="399">
        <f t="shared" si="4"/>
        <v>19.547364279397446</v>
      </c>
      <c r="BK23" s="399">
        <f t="shared" si="4"/>
        <v>17.772464389874209</v>
      </c>
      <c r="BL23" s="399">
        <f t="shared" si="4"/>
        <v>16.007650842466251</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29.223384494740717</v>
      </c>
      <c r="AZ24" s="364">
        <f t="shared" ref="AZ24:BL24" si="5">Y40</f>
        <v>26.387862924787957</v>
      </c>
      <c r="BA24" s="364">
        <f t="shared" si="5"/>
        <v>29.725956690272685</v>
      </c>
      <c r="BB24" s="364">
        <f t="shared" si="5"/>
        <v>34.04924339668954</v>
      </c>
      <c r="BC24" s="364">
        <f t="shared" si="5"/>
        <v>38.988548717813785</v>
      </c>
      <c r="BD24" s="364">
        <f t="shared" si="5"/>
        <v>37.653693541341447</v>
      </c>
      <c r="BE24" s="364">
        <f t="shared" si="5"/>
        <v>34.730954320272076</v>
      </c>
      <c r="BF24" s="364">
        <f t="shared" si="5"/>
        <v>29.892262950990499</v>
      </c>
      <c r="BG24" s="364">
        <f t="shared" si="5"/>
        <v>27.210869151032245</v>
      </c>
      <c r="BH24" s="364">
        <f t="shared" si="5"/>
        <v>27.139005562375054</v>
      </c>
      <c r="BI24" s="364">
        <f t="shared" si="5"/>
        <v>20.145539020781822</v>
      </c>
      <c r="BJ24" s="364">
        <f t="shared" si="5"/>
        <v>21.344655149630505</v>
      </c>
      <c r="BK24" s="364">
        <f t="shared" si="5"/>
        <v>21.143576420771542</v>
      </c>
      <c r="BL24" s="364">
        <f t="shared" si="5"/>
        <v>17.604676461109662</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58.753165666699672</v>
      </c>
      <c r="AZ25" s="364">
        <f t="shared" ref="AZ25:BL25" si="6">Y41</f>
        <v>57.933898638128568</v>
      </c>
      <c r="BA25" s="364">
        <f t="shared" si="6"/>
        <v>58.407430611592424</v>
      </c>
      <c r="BB25" s="364">
        <f t="shared" si="6"/>
        <v>61.067000940068453</v>
      </c>
      <c r="BC25" s="364">
        <f t="shared" si="6"/>
        <v>64.971148628457541</v>
      </c>
      <c r="BD25" s="364">
        <f t="shared" si="6"/>
        <v>62.642032222321589</v>
      </c>
      <c r="BE25" s="364">
        <f t="shared" si="6"/>
        <v>57.205506937781934</v>
      </c>
      <c r="BF25" s="364">
        <f t="shared" si="6"/>
        <v>59.093135559630134</v>
      </c>
      <c r="BG25" s="364">
        <f t="shared" si="6"/>
        <v>58.467834321157696</v>
      </c>
      <c r="BH25" s="364">
        <f t="shared" si="6"/>
        <v>57.853499932741457</v>
      </c>
      <c r="BI25" s="364">
        <f t="shared" si="6"/>
        <v>52.828917379485787</v>
      </c>
      <c r="BJ25" s="364">
        <f t="shared" si="6"/>
        <v>51.866700621610008</v>
      </c>
      <c r="BK25" s="364">
        <f t="shared" si="6"/>
        <v>48.362528217927519</v>
      </c>
      <c r="BL25" s="364">
        <f t="shared" si="6"/>
        <v>49.619892378720614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2.7526596031800006</v>
      </c>
      <c r="AZ26" s="364">
        <f t="shared" si="7"/>
        <v>2.6828288275600003</v>
      </c>
      <c r="BA26" s="364">
        <f t="shared" si="7"/>
        <v>2.1352264203400004</v>
      </c>
      <c r="BB26" s="364">
        <f t="shared" si="7"/>
        <v>3.1313013211200005</v>
      </c>
      <c r="BC26" s="364">
        <f t="shared" si="7"/>
        <v>2.6900574870000002</v>
      </c>
      <c r="BD26" s="364">
        <f t="shared" si="7"/>
        <v>2.6640850825600002</v>
      </c>
      <c r="BE26" s="364">
        <f t="shared" si="7"/>
        <v>2.5018497980999999</v>
      </c>
      <c r="BF26" s="364">
        <f t="shared" si="7"/>
        <v>3.2192713212800004</v>
      </c>
      <c r="BG26" s="364">
        <f t="shared" si="7"/>
        <v>2.8058625000000008</v>
      </c>
      <c r="BH26" s="364">
        <f t="shared" si="7"/>
        <v>3.0853343700000004</v>
      </c>
      <c r="BI26" s="364">
        <f t="shared" si="7"/>
        <v>2.7967441756799998</v>
      </c>
      <c r="BJ26" s="364">
        <f t="shared" si="7"/>
        <v>2.7865788878400006</v>
      </c>
      <c r="BK26" s="364">
        <f t="shared" si="7"/>
        <v>3.0600656640000001</v>
      </c>
      <c r="BL26" s="364">
        <f t="shared" si="7"/>
        <v>3.2840520192000011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178.77631881863613</v>
      </c>
      <c r="AZ27" s="364">
        <f t="shared" si="8"/>
        <v>173.93360408177958</v>
      </c>
      <c r="BA27" s="364">
        <f t="shared" si="8"/>
        <v>173.03727582083852</v>
      </c>
      <c r="BB27" s="364">
        <f t="shared" si="8"/>
        <v>181.83639152519177</v>
      </c>
      <c r="BC27" s="364">
        <f t="shared" si="8"/>
        <v>191.65495303467378</v>
      </c>
      <c r="BD27" s="364">
        <f t="shared" si="8"/>
        <v>189.95366223169435</v>
      </c>
      <c r="BE27" s="364">
        <f t="shared" si="8"/>
        <v>151.07993322057183</v>
      </c>
      <c r="BF27" s="364">
        <f t="shared" si="8"/>
        <v>145.97301231026063</v>
      </c>
      <c r="BG27" s="364">
        <f t="shared" si="8"/>
        <v>136.80927398965287</v>
      </c>
      <c r="BH27" s="364">
        <f t="shared" si="8"/>
        <v>132.08212356133828</v>
      </c>
      <c r="BI27" s="364">
        <f t="shared" si="8"/>
        <v>115.31438506542698</v>
      </c>
      <c r="BJ27" s="364">
        <f t="shared" si="8"/>
        <v>116.22771598160156</v>
      </c>
      <c r="BK27" s="364">
        <f t="shared" si="8"/>
        <v>116.03501967746348</v>
      </c>
      <c r="BL27" s="364">
        <f t="shared" si="8"/>
        <v>110.3739309010295</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189.95366223169435</v>
      </c>
      <c r="P30" s="500">
        <f>P31+P35+P36+P37+P43</f>
        <v>1.0000000000000002</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53.012176292777347</v>
      </c>
      <c r="P31" s="501">
        <f t="shared" ref="P31:P43" si="9">O31/$O$30</f>
        <v>0.27907951691984861</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2.6892939091906438</v>
      </c>
      <c r="P32" s="502">
        <f t="shared" si="9"/>
        <v>1.4157631274886402E-2</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2.0616977752162597</v>
      </c>
      <c r="P33" s="502">
        <f t="shared" si="9"/>
        <v>1.0853687952072867E-2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48.261184608370442</v>
      </c>
      <c r="P34" s="502">
        <f t="shared" si="9"/>
        <v>0.2540681976928893</v>
      </c>
      <c r="Q34" s="371"/>
      <c r="R34" s="15"/>
      <c r="S34" s="366"/>
      <c r="T34" s="622" t="s">
        <v>29</v>
      </c>
      <c r="U34" s="375"/>
      <c r="V34" s="375"/>
      <c r="W34" s="375"/>
      <c r="X34" s="1012">
        <f>X35+X39+X40+X41+X47</f>
        <v>178.77631881863613</v>
      </c>
      <c r="Y34" s="1013">
        <f t="shared" ref="Y34:AK34" si="10">Y35+Y39+Y40+Y41+Y47</f>
        <v>173.93360408177958</v>
      </c>
      <c r="Z34" s="1013">
        <f t="shared" si="10"/>
        <v>173.03727582083852</v>
      </c>
      <c r="AA34" s="1013">
        <f t="shared" si="10"/>
        <v>181.83639152519177</v>
      </c>
      <c r="AB34" s="1013">
        <f t="shared" si="10"/>
        <v>191.65495303467378</v>
      </c>
      <c r="AC34" s="1013">
        <f t="shared" si="10"/>
        <v>189.95366223169435</v>
      </c>
      <c r="AD34" s="1013">
        <f t="shared" si="10"/>
        <v>151.07993322057183</v>
      </c>
      <c r="AE34" s="1013">
        <f t="shared" si="10"/>
        <v>145.97301231026063</v>
      </c>
      <c r="AF34" s="1013">
        <f t="shared" si="10"/>
        <v>136.80927398965287</v>
      </c>
      <c r="AG34" s="1013">
        <f t="shared" si="10"/>
        <v>132.08212356133828</v>
      </c>
      <c r="AH34" s="1013">
        <f t="shared" si="10"/>
        <v>115.31438506542698</v>
      </c>
      <c r="AI34" s="1013">
        <f t="shared" si="10"/>
        <v>116.22771598160156</v>
      </c>
      <c r="AJ34" s="1013">
        <f t="shared" si="10"/>
        <v>116.03501967746348</v>
      </c>
      <c r="AK34" s="1014">
        <f t="shared" si="10"/>
        <v>110.3739309010295</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33.981675092693983</v>
      </c>
      <c r="P35" s="501">
        <f t="shared" si="9"/>
        <v>0.17889455087865128</v>
      </c>
      <c r="Q35" s="371"/>
      <c r="R35" s="15"/>
      <c r="S35" s="366"/>
      <c r="T35" s="377"/>
      <c r="U35" s="286" t="s">
        <v>31</v>
      </c>
      <c r="V35" s="387"/>
      <c r="W35" s="387"/>
      <c r="X35" s="1015">
        <f>SUM(X36:X38)</f>
        <v>60.581545521867326</v>
      </c>
      <c r="Y35" s="1016">
        <f t="shared" ref="Y35:AK35" si="11">SUM(Y36:Y38)</f>
        <v>62.01265856603473</v>
      </c>
      <c r="Z35" s="1016">
        <f t="shared" si="11"/>
        <v>56.04621947299745</v>
      </c>
      <c r="AA35" s="1016">
        <f t="shared" si="11"/>
        <v>52.619370244541706</v>
      </c>
      <c r="AB35" s="1016">
        <f t="shared" si="11"/>
        <v>51.454609827803253</v>
      </c>
      <c r="AC35" s="1016">
        <f t="shared" si="11"/>
        <v>53.012176292777347</v>
      </c>
      <c r="AD35" s="1016">
        <f t="shared" si="11"/>
        <v>25.327639450696445</v>
      </c>
      <c r="AE35" s="1016">
        <f t="shared" si="11"/>
        <v>27.270961689695405</v>
      </c>
      <c r="AF35" s="1016">
        <f t="shared" si="11"/>
        <v>26.242765530780034</v>
      </c>
      <c r="AG35" s="1016">
        <f t="shared" si="11"/>
        <v>22.800802595671303</v>
      </c>
      <c r="AH35" s="1016">
        <f t="shared" si="11"/>
        <v>20.379712280243851</v>
      </c>
      <c r="AI35" s="1016">
        <f t="shared" si="11"/>
        <v>20.6824170431236</v>
      </c>
      <c r="AJ35" s="1016">
        <f t="shared" si="11"/>
        <v>25.696384984890212</v>
      </c>
      <c r="AK35" s="1017">
        <f t="shared" si="11"/>
        <v>23.857659199532971</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37.653693541341447</v>
      </c>
      <c r="P36" s="501">
        <f t="shared" si="9"/>
        <v>0.19822567829944587</v>
      </c>
      <c r="Q36" s="371"/>
      <c r="R36" s="15"/>
      <c r="S36" s="401" t="s">
        <v>98</v>
      </c>
      <c r="T36" s="378"/>
      <c r="U36" s="389"/>
      <c r="V36" s="379" t="s">
        <v>98</v>
      </c>
      <c r="W36" s="402"/>
      <c r="X36" s="1018">
        <f>VLOOKUP(年度マスタ!$K$4&amp;"_"&amp;X$33,データシート1!$A:$BS,MATCH("aa_"&amp;$S36,データシート1!$A$1:$BS$1,0),0)</f>
        <v>1.0034875512955459</v>
      </c>
      <c r="Y36" s="1019">
        <f>VLOOKUP(年度マスタ!$K$4&amp;"_"&amp;Y$33,データシート1!$A:$BS,MATCH("aa_"&amp;$S36,データシート1!$A$1:$BS$1,0),0)</f>
        <v>1.302759183952062</v>
      </c>
      <c r="Z36" s="1019">
        <f>VLOOKUP(年度マスタ!$K$4&amp;"_"&amp;Z$33,データシート1!$A:$BS,MATCH("aa_"&amp;$S36,データシート1!$A$1:$BS$1,0),0)</f>
        <v>1.0467244978979171</v>
      </c>
      <c r="AA36" s="1019">
        <f>VLOOKUP(年度マスタ!$K$4&amp;"_"&amp;AA$33,データシート1!$A:$BS,MATCH("aa_"&amp;$S36,データシート1!$A$1:$BS$1,0),0)</f>
        <v>1.3074613429948281</v>
      </c>
      <c r="AB36" s="1019">
        <f>VLOOKUP(年度マスタ!$K$4&amp;"_"&amp;AB$33,データシート1!$A:$BS,MATCH("aa_"&amp;$S36,データシート1!$A$1:$BS$1,0),0)</f>
        <v>1.7118649828186492</v>
      </c>
      <c r="AC36" s="1019">
        <f>VLOOKUP(年度マスタ!$K$4&amp;"_"&amp;AC$33,データシート1!$A:$BS,MATCH("aa_"&amp;$S36,データシート1!$A$1:$BS$1,0),0)</f>
        <v>2.6892939091906438</v>
      </c>
      <c r="AD36" s="1019">
        <f>VLOOKUP(年度マスタ!$K$4&amp;"_"&amp;AD$33,データシート1!$A:$BS,MATCH("aa_"&amp;$S36,データシート1!$A$1:$BS$1,0),0)</f>
        <v>1.9487527434095631</v>
      </c>
      <c r="AE36" s="1019">
        <f>VLOOKUP(年度マスタ!$K$4&amp;"_"&amp;AE$33,データシート1!$A:$BS,MATCH("aa_"&amp;$S36,データシート1!$A$1:$BS$1,0),0)</f>
        <v>1.3533071306431728</v>
      </c>
      <c r="AF36" s="1019">
        <f>VLOOKUP(年度マスタ!$K$4&amp;"_"&amp;AF$33,データシート1!$A:$BS,MATCH("aa_"&amp;$S36,データシート1!$A$1:$BS$1,0),0)</f>
        <v>1.4353060601622429</v>
      </c>
      <c r="AG36" s="1019">
        <f>VLOOKUP(年度マスタ!$K$4&amp;"_"&amp;AG$33,データシート1!$A:$BS,MATCH("aa_"&amp;$S36,データシート1!$A$1:$BS$1,0),0)</f>
        <v>1.0994437529288565</v>
      </c>
      <c r="AH36" s="1019">
        <f>VLOOKUP(年度マスタ!$K$4&amp;"_"&amp;AH$33,データシート1!$A:$BS,MATCH("aa_"&amp;$S36,データシート1!$A$1:$BS$1,0),0)</f>
        <v>0.85462154954927716</v>
      </c>
      <c r="AI36" s="1019">
        <f>VLOOKUP(年度マスタ!$K$4&amp;"_"&amp;AI$33,データシート1!$A:$BS,MATCH("aa_"&amp;$S36,データシート1!$A$1:$BS$1,0),0)</f>
        <v>0.93186808662236986</v>
      </c>
      <c r="AJ36" s="1019">
        <f>VLOOKUP(年度マスタ!$K$4&amp;"_"&amp;AJ$33,データシート1!$A:$BS,MATCH("aa_"&amp;$S36,データシート1!$A$1:$BS$1,0),0)</f>
        <v>1.0416706015059309</v>
      </c>
      <c r="AK36" s="1020">
        <f>VLOOKUP(年度マスタ!$K$4&amp;"_"&amp;AK$33,データシート1!$A:$BS,MATCH("aa_"&amp;$S36,データシート1!$A$1:$BS$1,0),0)</f>
        <v>1.0510067411597988</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62.642032222321589</v>
      </c>
      <c r="P37" s="501">
        <f t="shared" si="9"/>
        <v>0.32977533302787554</v>
      </c>
      <c r="Q37" s="371"/>
      <c r="R37" s="15"/>
      <c r="S37" s="401" t="s">
        <v>100</v>
      </c>
      <c r="T37" s="378"/>
      <c r="U37" s="389"/>
      <c r="V37" s="379" t="s">
        <v>107</v>
      </c>
      <c r="W37" s="402"/>
      <c r="X37" s="1018">
        <f>VLOOKUP(年度マスタ!$K$4&amp;"_"&amp;X$33,データシート1!$A:$BS,MATCH("aa_"&amp;$S37,データシート1!$A$1:$BS$1,0),0)</f>
        <v>1.707146999607392</v>
      </c>
      <c r="Y37" s="1019">
        <f>VLOOKUP(年度マスタ!$K$4&amp;"_"&amp;Y$33,データシート1!$A:$BS,MATCH("aa_"&amp;$S37,データシート1!$A$1:$BS$1,0),0)</f>
        <v>1.5583988237955437</v>
      </c>
      <c r="Z37" s="1019">
        <f>VLOOKUP(年度マスタ!$K$4&amp;"_"&amp;Z$33,データシート1!$A:$BS,MATCH("aa_"&amp;$S37,データシート1!$A$1:$BS$1,0),0)</f>
        <v>1.6900903316167204</v>
      </c>
      <c r="AA37" s="1019">
        <f>VLOOKUP(年度マスタ!$K$4&amp;"_"&amp;AA$33,データシート1!$A:$BS,MATCH("aa_"&amp;$S37,データシート1!$A$1:$BS$1,0),0)</f>
        <v>2.2584798308058818</v>
      </c>
      <c r="AB37" s="1019">
        <f>VLOOKUP(年度マスタ!$K$4&amp;"_"&amp;AB$33,データシート1!$A:$BS,MATCH("aa_"&amp;$S37,データシート1!$A$1:$BS$1,0),0)</f>
        <v>2.1828348057167184</v>
      </c>
      <c r="AC37" s="1019">
        <f>VLOOKUP(年度マスタ!$K$4&amp;"_"&amp;AC$33,データシート1!$A:$BS,MATCH("aa_"&amp;$S37,データシート1!$A$1:$BS$1,0),0)</f>
        <v>2.0616977752162597</v>
      </c>
      <c r="AD37" s="1019">
        <f>VLOOKUP(年度マスタ!$K$4&amp;"_"&amp;AD$33,データシート1!$A:$BS,MATCH("aa_"&amp;$S37,データシート1!$A$1:$BS$1,0),0)</f>
        <v>2.1984847201755371</v>
      </c>
      <c r="AE37" s="1019">
        <f>VLOOKUP(年度マスタ!$K$4&amp;"_"&amp;AE$33,データシート1!$A:$BS,MATCH("aa_"&amp;$S37,データシート1!$A$1:$BS$1,0),0)</f>
        <v>1.840757917890973</v>
      </c>
      <c r="AF37" s="1019">
        <f>VLOOKUP(年度マスタ!$K$4&amp;"_"&amp;AF$33,データシート1!$A:$BS,MATCH("aa_"&amp;$S37,データシート1!$A$1:$BS$1,0),0)</f>
        <v>1.8527734568001708</v>
      </c>
      <c r="AG37" s="1019">
        <f>VLOOKUP(年度マスタ!$K$4&amp;"_"&amp;AG$33,データシート1!$A:$BS,MATCH("aa_"&amp;$S37,データシート1!$A$1:$BS$1,0),0)</f>
        <v>1.7751466941623848</v>
      </c>
      <c r="AH37" s="1019">
        <f>VLOOKUP(年度マスタ!$K$4&amp;"_"&amp;AH$33,データシート1!$A:$BS,MATCH("aa_"&amp;$S37,データシート1!$A$1:$BS$1,0),0)</f>
        <v>1.5566889304834146</v>
      </c>
      <c r="AI37" s="1019">
        <f>VLOOKUP(年度マスタ!$K$4&amp;"_"&amp;AI$33,データシート1!$A:$BS,MATCH("aa_"&amp;$S37,データシート1!$A$1:$BS$1,0),0)</f>
        <v>1.4595818089236421</v>
      </c>
      <c r="AJ37" s="1019">
        <f>VLOOKUP(年度マスタ!$K$4&amp;"_"&amp;AJ$33,データシート1!$A:$BS,MATCH("aa_"&amp;$S37,データシート1!$A$1:$BS$1,0),0)</f>
        <v>1.584295359474841</v>
      </c>
      <c r="AK37" s="1020">
        <f>VLOOKUP(年度マスタ!$K$4&amp;"_"&amp;AK$33,データシート1!$A:$BS,MATCH("aa_"&amp;$S37,データシート1!$A$1:$BS$1,0),0)</f>
        <v>1.600205933222306</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33.48336173297313</v>
      </c>
      <c r="P38" s="502">
        <f t="shared" si="9"/>
        <v>0.17627120919696765</v>
      </c>
      <c r="Q38" s="371"/>
      <c r="R38" s="15"/>
      <c r="S38" s="401" t="s">
        <v>101</v>
      </c>
      <c r="T38" s="378"/>
      <c r="U38" s="391"/>
      <c r="V38" s="404" t="s">
        <v>110</v>
      </c>
      <c r="W38" s="404"/>
      <c r="X38" s="1018">
        <f>VLOOKUP(年度マスタ!$K$4&amp;"_"&amp;X$33,データシート1!$A:$BS,MATCH("aa_"&amp;$S38,データシート1!$A$1:$BS$1,0),0)</f>
        <v>57.870910970964388</v>
      </c>
      <c r="Y38" s="1019">
        <f>VLOOKUP(年度マスタ!$K$4&amp;"_"&amp;Y$33,データシート1!$A:$BS,MATCH("aa_"&amp;$S38,データシート1!$A$1:$BS$1,0),0)</f>
        <v>59.151500558287125</v>
      </c>
      <c r="Z38" s="1019">
        <f>VLOOKUP(年度マスタ!$K$4&amp;"_"&amp;Z$33,データシート1!$A:$BS,MATCH("aa_"&amp;$S38,データシート1!$A$1:$BS$1,0),0)</f>
        <v>53.309404643482814</v>
      </c>
      <c r="AA38" s="1019">
        <f>VLOOKUP(年度マスタ!$K$4&amp;"_"&amp;AA$33,データシート1!$A:$BS,MATCH("aa_"&amp;$S38,データシート1!$A$1:$BS$1,0),0)</f>
        <v>49.053429070740997</v>
      </c>
      <c r="AB38" s="1019">
        <f>VLOOKUP(年度マスタ!$K$4&amp;"_"&amp;AB$33,データシート1!$A:$BS,MATCH("aa_"&amp;$S38,データシート1!$A$1:$BS$1,0),0)</f>
        <v>47.559910039267884</v>
      </c>
      <c r="AC38" s="1019">
        <f>VLOOKUP(年度マスタ!$K$4&amp;"_"&amp;AC$33,データシート1!$A:$BS,MATCH("aa_"&amp;$S38,データシート1!$A$1:$BS$1,0),0)</f>
        <v>48.261184608370442</v>
      </c>
      <c r="AD38" s="1019">
        <f>VLOOKUP(年度マスタ!$K$4&amp;"_"&amp;AD$33,データシート1!$A:$BS,MATCH("aa_"&amp;$S38,データシート1!$A$1:$BS$1,0),0)</f>
        <v>21.180401987111345</v>
      </c>
      <c r="AE38" s="1019">
        <f>VLOOKUP(年度マスタ!$K$4&amp;"_"&amp;AE$33,データシート1!$A:$BS,MATCH("aa_"&amp;$S38,データシート1!$A$1:$BS$1,0),0)</f>
        <v>24.076896641161259</v>
      </c>
      <c r="AF38" s="1019">
        <f>VLOOKUP(年度マスタ!$K$4&amp;"_"&amp;AF$33,データシート1!$A:$BS,MATCH("aa_"&amp;$S38,データシート1!$A$1:$BS$1,0),0)</f>
        <v>22.954686013817618</v>
      </c>
      <c r="AG38" s="1019">
        <f>VLOOKUP(年度マスタ!$K$4&amp;"_"&amp;AG$33,データシート1!$A:$BS,MATCH("aa_"&amp;$S38,データシート1!$A$1:$BS$1,0),0)</f>
        <v>19.926212148580063</v>
      </c>
      <c r="AH38" s="1019">
        <f>VLOOKUP(年度マスタ!$K$4&amp;"_"&amp;AH$33,データシート1!$A:$BS,MATCH("aa_"&amp;$S38,データシート1!$A$1:$BS$1,0),0)</f>
        <v>17.968401800211158</v>
      </c>
      <c r="AI38" s="1019">
        <f>VLOOKUP(年度マスタ!$K$4&amp;"_"&amp;AI$33,データシート1!$A:$BS,MATCH("aa_"&amp;$S38,データシート1!$A$1:$BS$1,0),0)</f>
        <v>18.290967147577589</v>
      </c>
      <c r="AJ38" s="1019">
        <f>VLOOKUP(年度マスタ!$K$4&amp;"_"&amp;AJ$33,データシート1!$A:$BS,MATCH("aa_"&amp;$S38,データシート1!$A$1:$BS$1,0),0)</f>
        <v>23.070419023909441</v>
      </c>
      <c r="AK38" s="1020">
        <f>VLOOKUP(年度マスタ!$K$4&amp;"_"&amp;AK$33,データシート1!$A:$BS,MATCH("aa_"&amp;$S38,データシート1!$A$1:$BS$1,0),0)</f>
        <v>21.206446525150866</v>
      </c>
      <c r="AL38" s="373"/>
      <c r="AW38" s="19" t="str">
        <f>年度マスタ!H4</f>
        <v>42</v>
      </c>
      <c r="AX38" s="19" t="s">
        <v>111</v>
      </c>
      <c r="AY38" s="19">
        <f>VLOOKUP($AW38&amp;"_"&amp;$AY$34,データシート1!$A:$BS,MATCH($AY$31&amp;"_"&amp;AY$36,データシート1!$A$1:$BS$1,0),0)</f>
        <v>714.28067464910384</v>
      </c>
      <c r="AZ38" s="19">
        <f>VLOOKUP($AW38&amp;"_"&amp;$AY$34,データシート1!$A:$BS,MATCH($AY$31&amp;"_"&amp;AZ$36,データシート1!$A$1:$BS$1,0),0)</f>
        <v>86.132185414818991</v>
      </c>
      <c r="BA38" s="19">
        <f>VLOOKUP($AW38&amp;"_"&amp;$AY$34,データシート1!$A:$BS,MATCH($AY$31&amp;"_"&amp;BA$36,データシート1!$A$1:$BS$1,0),0)</f>
        <v>608.46188876009785</v>
      </c>
      <c r="BB38" s="19">
        <f>VLOOKUP($AW38&amp;"_"&amp;$AY$34,データシート1!$A:$BS,MATCH($AY$31&amp;"_"&amp;BB$36,データシート1!$A$1:$BS$1,0),0)</f>
        <v>1421.4781964092929</v>
      </c>
      <c r="BC38" s="19">
        <f>VLOOKUP($AW38&amp;"_"&amp;$AY$34,データシート1!$A:$BS,MATCH($AY$31&amp;"_"&amp;BC$36,データシート1!$A$1:$BS$1,0),0)</f>
        <v>1156.3409960282906</v>
      </c>
      <c r="BD38" s="19">
        <f>VLOOKUP($AW38&amp;"_"&amp;$AY$34,データシート1!$A:$BS,MATCH($AY$31&amp;"_"&amp;BD$36,データシート1!$A$1:$BS$1,0),0)</f>
        <v>979.62857700653421</v>
      </c>
      <c r="BE38" s="19">
        <f>VLOOKUP($AW38&amp;"_"&amp;$AY$34,データシート1!$A:$BS,MATCH($AY$31&amp;"_"&amp;BE$36,データシート1!$A$1:$BS$1,0),0)</f>
        <v>923.34423483484966</v>
      </c>
      <c r="BF38" s="19">
        <f>VLOOKUP($AW38&amp;"_"&amp;$AY$34,データシート1!$A:$BS,MATCH($AY$31&amp;"_"&amp;BF$36,データシート1!$A$1:$BS$1,0),0)</f>
        <v>78.768707424391962</v>
      </c>
      <c r="BG38" s="19">
        <f>VLOOKUP($AW38&amp;"_"&amp;$AY$34,データシート1!$A:$BS,MATCH($AY$31&amp;"_"&amp;BG$36,データシート1!$A$1:$BS$1,0),0)</f>
        <v>322.63456747495786</v>
      </c>
      <c r="BH38" s="19">
        <f>VLOOKUP($AW38&amp;"_"&amp;$AY$34,データシート1!$A:$BS,MATCH($AY$31&amp;"_"&amp;BH$36,データシート1!$A$1:$BS$1,0),0)</f>
        <v>139.62054140749606</v>
      </c>
    </row>
    <row r="39" spans="2:64" ht="17.100000000000001" customHeight="1" thickBot="1">
      <c r="B39" s="366"/>
      <c r="C39" s="367"/>
      <c r="D39" s="369"/>
      <c r="E39" s="993"/>
      <c r="F39" s="369"/>
      <c r="G39" s="368"/>
      <c r="H39" s="368"/>
      <c r="I39" s="369"/>
      <c r="J39" s="370"/>
      <c r="K39" s="378"/>
      <c r="L39" s="389"/>
      <c r="M39" s="389"/>
      <c r="N39" s="390" t="s">
        <v>1298</v>
      </c>
      <c r="O39" s="1026">
        <f>AC43</f>
        <v>16.549078823355835</v>
      </c>
      <c r="P39" s="502">
        <f t="shared" si="9"/>
        <v>8.7121662351369866E-2</v>
      </c>
      <c r="Q39" s="371"/>
      <c r="R39" s="15"/>
      <c r="S39" s="401" t="s">
        <v>102</v>
      </c>
      <c r="T39" s="378"/>
      <c r="U39" s="386" t="s">
        <v>112</v>
      </c>
      <c r="V39" s="387"/>
      <c r="W39" s="387"/>
      <c r="X39" s="1015">
        <f>VLOOKUP(年度マスタ!$K$4&amp;"_"&amp;X$33,データシート1!$A:$BS,MATCH("aa_"&amp;$S39,データシート1!$A$1:$BS$1,0),0)</f>
        <v>27.465563532148391</v>
      </c>
      <c r="Y39" s="1016">
        <f>VLOOKUP(年度マスタ!$K$4&amp;"_"&amp;Y$33,データシート1!$A:$BS,MATCH("aa_"&amp;$S39,データシート1!$A$1:$BS$1,0),0)</f>
        <v>24.916355125268328</v>
      </c>
      <c r="Z39" s="1016">
        <f>VLOOKUP(年度マスタ!$K$4&amp;"_"&amp;Z$33,データシート1!$A:$BS,MATCH("aa_"&amp;$S39,データシート1!$A$1:$BS$1,0),0)</f>
        <v>26.722442625635974</v>
      </c>
      <c r="AA39" s="1016">
        <f>VLOOKUP(年度マスタ!$K$4&amp;"_"&amp;AA$33,データシート1!$A:$BS,MATCH("aa_"&amp;$S39,データシート1!$A$1:$BS$1,0),0)</f>
        <v>30.969475622772084</v>
      </c>
      <c r="AB39" s="1016">
        <f>VLOOKUP(年度マスタ!$K$4&amp;"_"&amp;AB$33,データシート1!$A:$BS,MATCH("aa_"&amp;$S39,データシート1!$A$1:$BS$1,0),0)</f>
        <v>33.550588373599226</v>
      </c>
      <c r="AC39" s="1016">
        <f>VLOOKUP(年度マスタ!$K$4&amp;"_"&amp;AC$33,データシート1!$A:$BS,MATCH("aa_"&amp;$S39,データシート1!$A$1:$BS$1,0),0)</f>
        <v>33.981675092693983</v>
      </c>
      <c r="AD39" s="1016">
        <f>VLOOKUP(年度マスタ!$K$4&amp;"_"&amp;AD$33,データシート1!$A:$BS,MATCH("aa_"&amp;$S39,データシート1!$A$1:$BS$1,0),0)</f>
        <v>31.313982713721369</v>
      </c>
      <c r="AE39" s="1016">
        <f>VLOOKUP(年度マスタ!$K$4&amp;"_"&amp;AE$33,データシート1!$A:$BS,MATCH("aa_"&amp;$S39,データシート1!$A$1:$BS$1,0),0)</f>
        <v>26.497380788664614</v>
      </c>
      <c r="AF39" s="1016">
        <f>VLOOKUP(年度マスタ!$K$4&amp;"_"&amp;AF$33,データシート1!$A:$BS,MATCH("aa_"&amp;$S39,データシート1!$A$1:$BS$1,0),0)</f>
        <v>22.081942486682905</v>
      </c>
      <c r="AG39" s="1016">
        <f>VLOOKUP(年度マスタ!$K$4&amp;"_"&amp;AG$33,データシート1!$A:$BS,MATCH("aa_"&amp;$S39,データシート1!$A$1:$BS$1,0),0)</f>
        <v>21.203481100550455</v>
      </c>
      <c r="AH39" s="1016">
        <f>VLOOKUP(年度マスタ!$K$4&amp;"_"&amp;AH$33,データシート1!$A:$BS,MATCH("aa_"&amp;$S39,データシート1!$A$1:$BS$1,0),0)</f>
        <v>19.163472209235508</v>
      </c>
      <c r="AI39" s="1016">
        <f>VLOOKUP(年度マスタ!$K$4&amp;"_"&amp;AI$33,データシート1!$A:$BS,MATCH("aa_"&amp;$S39,データシート1!$A$1:$BS$1,0),0)</f>
        <v>19.547364279397446</v>
      </c>
      <c r="AJ39" s="1016">
        <f>VLOOKUP(年度マスタ!$K$4&amp;"_"&amp;AJ$33,データシート1!$A:$BS,MATCH("aa_"&amp;$S39,データシート1!$A$1:$BS$1,0),0)</f>
        <v>17.772464389874209</v>
      </c>
      <c r="AK39" s="1017">
        <f>VLOOKUP(年度マスタ!$K$4&amp;"_"&amp;AK$33,データシート1!$A:$BS,MATCH("aa_"&amp;$S39,データシート1!$A$1:$BS$1,0),0)</f>
        <v>16.007650842466251</v>
      </c>
      <c r="AL39" s="373"/>
      <c r="AW39" s="19" t="str">
        <f>年度マスタ!K4</f>
        <v>42411</v>
      </c>
      <c r="AX39" s="19" t="s">
        <v>113</v>
      </c>
      <c r="AY39" s="19">
        <f>VLOOKUP($AW39&amp;"_"&amp;$AY$34,データシート1!$A:$BS,MATCH($AY$31&amp;"_"&amp;AY$36,データシート1!$A$1:$BS$1,0),0)</f>
        <v>1.0510067411597988</v>
      </c>
      <c r="AZ39" s="19">
        <f>VLOOKUP($AW39&amp;"_"&amp;$AY$34,データシート1!$A:$BS,MATCH($AY$31&amp;"_"&amp;AZ$36,データシート1!$A$1:$BS$1,0),0)</f>
        <v>1.600205933222306</v>
      </c>
      <c r="BA39" s="19">
        <f>VLOOKUP($AW39&amp;"_"&amp;$AY$34,データシート1!$A:$BS,MATCH($AY$31&amp;"_"&amp;BA$36,データシート1!$A$1:$BS$1,0),0)</f>
        <v>21.206446525150866</v>
      </c>
      <c r="BB39" s="19">
        <f>VLOOKUP($AW39&amp;"_"&amp;$AY$34,データシート1!$A:$BS,MATCH($AY$31&amp;"_"&amp;BB$36,データシート1!$A$1:$BS$1,0),0)</f>
        <v>16.007650842466251</v>
      </c>
      <c r="BC39" s="19">
        <f>VLOOKUP($AW39&amp;"_"&amp;$AY$34,データシート1!$A:$BS,MATCH($AY$31&amp;"_"&amp;BC$36,データシート1!$A$1:$BS$1,0),0)</f>
        <v>17.604676461109662</v>
      </c>
      <c r="BD39" s="19">
        <f>VLOOKUP($AW39&amp;"_"&amp;$AY$34,データシート1!$A:$BS,MATCH($AY$31&amp;"_"&amp;BD$36,データシート1!$A$1:$BS$1,0),0)</f>
        <v>12.415277305090594</v>
      </c>
      <c r="BE39" s="19">
        <f>VLOOKUP($AW39&amp;"_"&amp;$AY$34,データシート1!$A:$BS,MATCH($AY$31&amp;"_"&amp;BE$36,データシート1!$A$1:$BS$1,0),0)</f>
        <v>14.949465097846446</v>
      </c>
      <c r="BF39" s="19">
        <f>VLOOKUP($AW39&amp;"_"&amp;$AY$34,データシート1!$A:$BS,MATCH($AY$31&amp;"_"&amp;BF$36,データシート1!$A$1:$BS$1,0),0)</f>
        <v>1.076162461714784</v>
      </c>
      <c r="BG39" s="19">
        <f>VLOOKUP($AW39&amp;"_"&amp;$AY$34,データシート1!$A:$BS,MATCH($AY$31&amp;"_"&amp;BG$36,データシート1!$A$1:$BS$1,0),0)</f>
        <v>21.17898751406879</v>
      </c>
      <c r="BH39" s="19">
        <f>VLOOKUP($AW39&amp;"_"&amp;$AY$34,データシート1!$A:$BS,MATCH($AY$31&amp;"_"&amp;BH$36,データシート1!$A$1:$BS$1,0),0)</f>
        <v>3.2840520192000011</v>
      </c>
    </row>
    <row r="40" spans="2:64" ht="17.100000000000001" customHeight="1" thickBot="1">
      <c r="B40" s="366"/>
      <c r="C40" s="367"/>
      <c r="D40" s="369"/>
      <c r="E40" s="369"/>
      <c r="F40" s="369"/>
      <c r="G40" s="368"/>
      <c r="H40" s="368"/>
      <c r="I40" s="369"/>
      <c r="J40" s="370"/>
      <c r="K40" s="378"/>
      <c r="L40" s="389"/>
      <c r="M40" s="391"/>
      <c r="N40" s="382" t="s">
        <v>47</v>
      </c>
      <c r="O40" s="1026">
        <f>AC44</f>
        <v>16.934282909617295</v>
      </c>
      <c r="P40" s="502">
        <f t="shared" si="9"/>
        <v>8.9149546845597782E-2</v>
      </c>
      <c r="Q40" s="371"/>
      <c r="R40" s="15"/>
      <c r="S40" s="401" t="s">
        <v>78</v>
      </c>
      <c r="T40" s="378"/>
      <c r="U40" s="386" t="s">
        <v>78</v>
      </c>
      <c r="V40" s="387"/>
      <c r="W40" s="387"/>
      <c r="X40" s="1015">
        <f>VLOOKUP(年度マスタ!$K$4&amp;"_"&amp;X$33,データシート1!$A:$BS,MATCH("aa_"&amp;$S40,データシート1!$A$1:$BS$1,0),0)</f>
        <v>29.223384494740717</v>
      </c>
      <c r="Y40" s="1016">
        <f>VLOOKUP(年度マスタ!$K$4&amp;"_"&amp;Y$33,データシート1!$A:$BS,MATCH("aa_"&amp;$S40,データシート1!$A$1:$BS$1,0),0)</f>
        <v>26.387862924787957</v>
      </c>
      <c r="Z40" s="1016">
        <f>VLOOKUP(年度マスタ!$K$4&amp;"_"&amp;Z$33,データシート1!$A:$BS,MATCH("aa_"&amp;$S40,データシート1!$A$1:$BS$1,0),0)</f>
        <v>29.725956690272685</v>
      </c>
      <c r="AA40" s="1016">
        <f>VLOOKUP(年度マスタ!$K$4&amp;"_"&amp;AA$33,データシート1!$A:$BS,MATCH("aa_"&amp;$S40,データシート1!$A$1:$BS$1,0),0)</f>
        <v>34.04924339668954</v>
      </c>
      <c r="AB40" s="1016">
        <f>VLOOKUP(年度マスタ!$K$4&amp;"_"&amp;AB$33,データシート1!$A:$BS,MATCH("aa_"&amp;$S40,データシート1!$A$1:$BS$1,0),0)</f>
        <v>38.988548717813785</v>
      </c>
      <c r="AC40" s="1016">
        <f>VLOOKUP(年度マスタ!$K$4&amp;"_"&amp;AC$33,データシート1!$A:$BS,MATCH("aa_"&amp;$S40,データシート1!$A$1:$BS$1,0),0)</f>
        <v>37.653693541341447</v>
      </c>
      <c r="AD40" s="1016">
        <f>VLOOKUP(年度マスタ!$K$4&amp;"_"&amp;AD$33,データシート1!$A:$BS,MATCH("aa_"&amp;$S40,データシート1!$A$1:$BS$1,0),0)</f>
        <v>34.730954320272076</v>
      </c>
      <c r="AE40" s="1016">
        <f>VLOOKUP(年度マスタ!$K$4&amp;"_"&amp;AE$33,データシート1!$A:$BS,MATCH("aa_"&amp;$S40,データシート1!$A$1:$BS$1,0),0)</f>
        <v>29.892262950990499</v>
      </c>
      <c r="AF40" s="1016">
        <f>VLOOKUP(年度マスタ!$K$4&amp;"_"&amp;AF$33,データシート1!$A:$BS,MATCH("aa_"&amp;$S40,データシート1!$A$1:$BS$1,0),0)</f>
        <v>27.210869151032245</v>
      </c>
      <c r="AG40" s="1016">
        <f>VLOOKUP(年度マスタ!$K$4&amp;"_"&amp;AG$33,データシート1!$A:$BS,MATCH("aa_"&amp;$S40,データシート1!$A$1:$BS$1,0),0)</f>
        <v>27.139005562375054</v>
      </c>
      <c r="AH40" s="1016">
        <f>VLOOKUP(年度マスタ!$K$4&amp;"_"&amp;AH$33,データシート1!$A:$BS,MATCH("aa_"&amp;$S40,データシート1!$A$1:$BS$1,0),0)</f>
        <v>20.145539020781822</v>
      </c>
      <c r="AI40" s="1016">
        <f>VLOOKUP(年度マスタ!$K$4&amp;"_"&amp;AI$33,データシート1!$A:$BS,MATCH("aa_"&amp;$S40,データシート1!$A$1:$BS$1,0),0)</f>
        <v>21.344655149630505</v>
      </c>
      <c r="AJ40" s="1016">
        <f>VLOOKUP(年度マスタ!$K$4&amp;"_"&amp;AJ$33,データシート1!$A:$BS,MATCH("aa_"&amp;$S40,データシート1!$A$1:$BS$1,0),0)</f>
        <v>21.143576420771542</v>
      </c>
      <c r="AK40" s="1017">
        <f>VLOOKUP(年度マスタ!$K$4&amp;"_"&amp;AK$33,データシート1!$A:$BS,MATCH("aa_"&amp;$S40,データシート1!$A$1:$BS$1,0),0)</f>
        <v>17.604676461109662</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1.6715904635666519</v>
      </c>
      <c r="P41" s="502">
        <f t="shared" si="9"/>
        <v>8.7999907131442595E-3</v>
      </c>
      <c r="Q41" s="371"/>
      <c r="R41" s="15"/>
      <c r="S41" s="401" t="s">
        <v>1276</v>
      </c>
      <c r="T41" s="378"/>
      <c r="U41" s="286" t="s">
        <v>44</v>
      </c>
      <c r="V41" s="387"/>
      <c r="W41" s="387"/>
      <c r="X41" s="1015">
        <f>X42+X45+X46</f>
        <v>58.753165666699672</v>
      </c>
      <c r="Y41" s="1016">
        <f t="shared" ref="Y41:AH41" si="12">Y42+Y45+Y46</f>
        <v>57.933898638128568</v>
      </c>
      <c r="Z41" s="1016">
        <f t="shared" si="12"/>
        <v>58.407430611592424</v>
      </c>
      <c r="AA41" s="1016">
        <f t="shared" si="12"/>
        <v>61.067000940068453</v>
      </c>
      <c r="AB41" s="1016">
        <f t="shared" si="12"/>
        <v>64.971148628457541</v>
      </c>
      <c r="AC41" s="1016">
        <f t="shared" si="12"/>
        <v>62.642032222321589</v>
      </c>
      <c r="AD41" s="1016">
        <f t="shared" si="12"/>
        <v>57.205506937781934</v>
      </c>
      <c r="AE41" s="1016">
        <f t="shared" si="12"/>
        <v>59.093135559630134</v>
      </c>
      <c r="AF41" s="1016">
        <f t="shared" si="12"/>
        <v>58.467834321157696</v>
      </c>
      <c r="AG41" s="1016">
        <f t="shared" si="12"/>
        <v>57.853499932741457</v>
      </c>
      <c r="AH41" s="1016">
        <f t="shared" si="12"/>
        <v>52.828917379485787</v>
      </c>
      <c r="AI41" s="1016">
        <f>AI42+AI45+AI46</f>
        <v>51.866700621610008</v>
      </c>
      <c r="AJ41" s="1016">
        <f>AJ42+AJ45+AJ46</f>
        <v>48.362528217927519</v>
      </c>
      <c r="AK41" s="1017">
        <f>AK42+AK45+AK46</f>
        <v>49.619892378720614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27.487080025781804</v>
      </c>
      <c r="P42" s="502">
        <f t="shared" si="9"/>
        <v>0.14470413311776359</v>
      </c>
      <c r="Q42" s="371"/>
      <c r="R42" s="15"/>
      <c r="S42" s="401"/>
      <c r="T42" s="378"/>
      <c r="U42" s="389"/>
      <c r="V42" s="623" t="s">
        <v>45</v>
      </c>
      <c r="W42" s="379"/>
      <c r="X42" s="1018">
        <f>SUM(X43:X44)</f>
        <v>35.462988480061462</v>
      </c>
      <c r="Y42" s="1019">
        <f t="shared" ref="Y42:AK42" si="13">SUM(Y43:Y44)</f>
        <v>35.23154862630637</v>
      </c>
      <c r="Z42" s="1019">
        <f t="shared" si="13"/>
        <v>35.301462551600437</v>
      </c>
      <c r="AA42" s="1019">
        <f t="shared" si="13"/>
        <v>34.293837666877316</v>
      </c>
      <c r="AB42" s="1019">
        <f t="shared" si="13"/>
        <v>34.211704244436952</v>
      </c>
      <c r="AC42" s="1019">
        <f t="shared" si="13"/>
        <v>33.48336173297313</v>
      </c>
      <c r="AD42" s="1019">
        <f t="shared" si="13"/>
        <v>32.581186256823123</v>
      </c>
      <c r="AE42" s="1019">
        <f t="shared" si="13"/>
        <v>32.345746274563794</v>
      </c>
      <c r="AF42" s="1019">
        <f t="shared" si="13"/>
        <v>32.100643418514004</v>
      </c>
      <c r="AG42" s="1019">
        <f t="shared" si="13"/>
        <v>31.49745209087375</v>
      </c>
      <c r="AH42" s="1019">
        <f t="shared" si="13"/>
        <v>30.799110950352741</v>
      </c>
      <c r="AI42" s="1019">
        <f t="shared" si="13"/>
        <v>29.995423627774954</v>
      </c>
      <c r="AJ42" s="1019">
        <f t="shared" si="13"/>
        <v>27.426509332777286</v>
      </c>
      <c r="AK42" s="1020">
        <f t="shared" si="13"/>
        <v>27.36474240293704</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2.6640850825600002</v>
      </c>
      <c r="P43" s="679">
        <f t="shared" si="9"/>
        <v>1.4024920874178805E-2</v>
      </c>
      <c r="Q43" s="371"/>
      <c r="R43" s="15"/>
      <c r="S43" s="401" t="s">
        <v>46</v>
      </c>
      <c r="T43" s="405"/>
      <c r="U43" s="389"/>
      <c r="V43" s="406"/>
      <c r="W43" s="390" t="s">
        <v>46</v>
      </c>
      <c r="X43" s="1018">
        <f>VLOOKUP(年度マスタ!$K$4&amp;"_"&amp;X$33,データシート1!$A:$BS,MATCH("aa_"&amp;$S43,データシート1!$A$1:$BS$1,0),0)</f>
        <v>16.865902651256285</v>
      </c>
      <c r="Y43" s="1019">
        <f>VLOOKUP(年度マスタ!$K$4&amp;"_"&amp;Y$33,データシート1!$A:$BS,MATCH("aa_"&amp;$S43,データシート1!$A$1:$BS$1,0),0)</f>
        <v>17.186113244033944</v>
      </c>
      <c r="Z43" s="1019">
        <f>VLOOKUP(年度マスタ!$K$4&amp;"_"&amp;Z$33,データシート1!$A:$BS,MATCH("aa_"&amp;$S43,データシート1!$A$1:$BS$1,0),0)</f>
        <v>17.191288953506657</v>
      </c>
      <c r="AA43" s="1019">
        <f>VLOOKUP(年度マスタ!$K$4&amp;"_"&amp;AA$33,データシート1!$A:$BS,MATCH("aa_"&amp;$S43,データシート1!$A$1:$BS$1,0),0)</f>
        <v>17.043514879476593</v>
      </c>
      <c r="AB43" s="1019">
        <f>VLOOKUP(年度マスタ!$K$4&amp;"_"&amp;AB$33,データシート1!$A:$BS,MATCH("aa_"&amp;$S43,データシート1!$A$1:$BS$1,0),0)</f>
        <v>17.112064209531248</v>
      </c>
      <c r="AC43" s="1019">
        <f>VLOOKUP(年度マスタ!$K$4&amp;"_"&amp;AC$33,データシート1!$A:$BS,MATCH("aa_"&amp;$S43,データシート1!$A$1:$BS$1,0),0)</f>
        <v>16.549078823355835</v>
      </c>
      <c r="AD43" s="1019">
        <f>VLOOKUP(年度マスタ!$K$4&amp;"_"&amp;AD$33,データシート1!$A:$BS,MATCH("aa_"&amp;$S43,データシート1!$A$1:$BS$1,0),0)</f>
        <v>15.845043369636585</v>
      </c>
      <c r="AE43" s="1019">
        <f>VLOOKUP(年度マスタ!$K$4&amp;"_"&amp;AE$33,データシート1!$A:$BS,MATCH("aa_"&amp;$S43,データシート1!$A$1:$BS$1,0),0)</f>
        <v>15.747193985664081</v>
      </c>
      <c r="AF43" s="1019">
        <f>VLOOKUP(年度マスタ!$K$4&amp;"_"&amp;AF$33,データシート1!$A:$BS,MATCH("aa_"&amp;$S43,データシート1!$A$1:$BS$1,0),0)</f>
        <v>15.571271398839441</v>
      </c>
      <c r="AG43" s="1019">
        <f>VLOOKUP(年度マスタ!$K$4&amp;"_"&amp;AG$33,データシート1!$A:$BS,MATCH("aa_"&amp;$S43,データシート1!$A$1:$BS$1,0),0)</f>
        <v>15.280389318138981</v>
      </c>
      <c r="AH43" s="1019">
        <f>VLOOKUP(年度マスタ!$K$4&amp;"_"&amp;AH$33,データシート1!$A:$BS,MATCH("aa_"&amp;$S43,データシート1!$A$1:$BS$1,0),0)</f>
        <v>15.058949090804026</v>
      </c>
      <c r="AI43" s="1019">
        <f>VLOOKUP(年度マスタ!$K$4&amp;"_"&amp;AI$33,データシート1!$A:$BS,MATCH("aa_"&amp;$S43,データシート1!$A$1:$BS$1,0),0)</f>
        <v>14.627791808149317</v>
      </c>
      <c r="AJ43" s="1019">
        <f>VLOOKUP(年度マスタ!$K$4&amp;"_"&amp;AJ$33,データシート1!$A:$BS,MATCH("aa_"&amp;$S43,データシート1!$A$1:$BS$1,0),0)</f>
        <v>12.856599061181674</v>
      </c>
      <c r="AK43" s="1020">
        <f>VLOOKUP(年度マスタ!$K$4&amp;"_"&amp;AK$33,データシート1!$A:$BS,MATCH("aa_"&amp;$S43,データシート1!$A$1:$BS$1,0),0)</f>
        <v>12.415277305090594</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18.597085828805177</v>
      </c>
      <c r="Y44" s="1019">
        <f>VLOOKUP(年度マスタ!$K$4&amp;"_"&amp;Y$33,データシート1!$A:$BS,MATCH("aa_"&amp;$S44,データシート1!$A$1:$BS$1,0),0)</f>
        <v>18.045435382272426</v>
      </c>
      <c r="Z44" s="1019">
        <f>VLOOKUP(年度マスタ!$K$4&amp;"_"&amp;Z$33,データシート1!$A:$BS,MATCH("aa_"&amp;$S44,データシート1!$A$1:$BS$1,0),0)</f>
        <v>18.110173598093777</v>
      </c>
      <c r="AA44" s="1019">
        <f>VLOOKUP(年度マスタ!$K$4&amp;"_"&amp;AA$33,データシート1!$A:$BS,MATCH("aa_"&amp;$S44,データシート1!$A$1:$BS$1,0),0)</f>
        <v>17.250322787400723</v>
      </c>
      <c r="AB44" s="1019">
        <f>VLOOKUP(年度マスタ!$K$4&amp;"_"&amp;AB$33,データシート1!$A:$BS,MATCH("aa_"&amp;$S44,データシート1!$A$1:$BS$1,0),0)</f>
        <v>17.099640034905704</v>
      </c>
      <c r="AC44" s="1019">
        <f>VLOOKUP(年度マスタ!$K$4&amp;"_"&amp;AC$33,データシート1!$A:$BS,MATCH("aa_"&amp;$S44,データシート1!$A$1:$BS$1,0),0)</f>
        <v>16.934282909617295</v>
      </c>
      <c r="AD44" s="1019">
        <f>VLOOKUP(年度マスタ!$K$4&amp;"_"&amp;AD$33,データシート1!$A:$BS,MATCH("aa_"&amp;$S44,データシート1!$A$1:$BS$1,0),0)</f>
        <v>16.736142887186539</v>
      </c>
      <c r="AE44" s="1019">
        <f>VLOOKUP(年度マスタ!$K$4&amp;"_"&amp;AE$33,データシート1!$A:$BS,MATCH("aa_"&amp;$S44,データシート1!$A$1:$BS$1,0),0)</f>
        <v>16.598552288899715</v>
      </c>
      <c r="AF44" s="1019">
        <f>VLOOKUP(年度マスタ!$K$4&amp;"_"&amp;AF$33,データシート1!$A:$BS,MATCH("aa_"&amp;$S44,データシート1!$A$1:$BS$1,0),0)</f>
        <v>16.529372019674565</v>
      </c>
      <c r="AG44" s="1019">
        <f>VLOOKUP(年度マスタ!$K$4&amp;"_"&amp;AG$33,データシート1!$A:$BS,MATCH("aa_"&amp;$S44,データシート1!$A$1:$BS$1,0),0)</f>
        <v>16.217062772734771</v>
      </c>
      <c r="AH44" s="1019">
        <f>VLOOKUP(年度マスタ!$K$4&amp;"_"&amp;AH$33,データシート1!$A:$BS,MATCH("aa_"&amp;$S44,データシート1!$A$1:$BS$1,0),0)</f>
        <v>15.740161859548714</v>
      </c>
      <c r="AI44" s="1019">
        <f>VLOOKUP(年度マスタ!$K$4&amp;"_"&amp;AI$33,データシート1!$A:$BS,MATCH("aa_"&amp;$S44,データシート1!$A$1:$BS$1,0),0)</f>
        <v>15.367631819625636</v>
      </c>
      <c r="AJ44" s="1019">
        <f>VLOOKUP(年度マスタ!$K$4&amp;"_"&amp;AJ$33,データシート1!$A:$BS,MATCH("aa_"&amp;$S44,データシート1!$A$1:$BS$1,0),0)</f>
        <v>14.569910271595612</v>
      </c>
      <c r="AK44" s="1020">
        <f>VLOOKUP(年度マスタ!$K$4&amp;"_"&amp;AK$33,データシート1!$A:$BS,MATCH("aa_"&amp;$S44,データシート1!$A$1:$BS$1,0),0)</f>
        <v>14.949465097846446</v>
      </c>
      <c r="AL44" s="373"/>
      <c r="AW44" s="19" t="str">
        <f>AW47</f>
        <v>長崎県</v>
      </c>
      <c r="AX44" s="407">
        <f t="shared" si="14"/>
        <v>0.21908607382322207</v>
      </c>
      <c r="AY44" s="407">
        <f t="shared" si="14"/>
        <v>0.22104596404795557</v>
      </c>
      <c r="AZ44" s="407">
        <f t="shared" si="14"/>
        <v>0.17981599076293484</v>
      </c>
      <c r="BA44" s="407">
        <f t="shared" si="14"/>
        <v>0.35834037757973081</v>
      </c>
      <c r="BB44" s="407">
        <f t="shared" si="14"/>
        <v>2.1711593786156863E-2</v>
      </c>
      <c r="BC44" s="407">
        <f>SUM(AX44:BB44)</f>
        <v>1.0000000000000002</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1.455431683809439</v>
      </c>
      <c r="Y45" s="1019">
        <f>VLOOKUP(年度マスタ!$K$4&amp;"_"&amp;Y$33,データシート1!$A:$BS,MATCH("aa_"&amp;$S45,データシート1!$A$1:$BS$1,0),0)</f>
        <v>1.3566578231133679</v>
      </c>
      <c r="Z45" s="1019">
        <f>VLOOKUP(年度マスタ!$K$4&amp;"_"&amp;Z$33,データシート1!$A:$BS,MATCH("aa_"&amp;$S45,データシート1!$A$1:$BS$1,0),0)</f>
        <v>1.3862684185317602</v>
      </c>
      <c r="AA45" s="1019">
        <f>VLOOKUP(年度マスタ!$K$4&amp;"_"&amp;AA$33,データシート1!$A:$BS,MATCH("aa_"&amp;$S45,データシート1!$A$1:$BS$1,0),0)</f>
        <v>1.5682748225366154</v>
      </c>
      <c r="AB45" s="1019">
        <f>VLOOKUP(年度マスタ!$K$4&amp;"_"&amp;AB$33,データシート1!$A:$BS,MATCH("aa_"&amp;$S45,データシート1!$A$1:$BS$1,0),0)</f>
        <v>1.6696581787860003</v>
      </c>
      <c r="AC45" s="1019">
        <f>VLOOKUP(年度マスタ!$K$4&amp;"_"&amp;AC$33,データシート1!$A:$BS,MATCH("aa_"&amp;$S45,データシート1!$A$1:$BS$1,0),0)</f>
        <v>1.6715904635666519</v>
      </c>
      <c r="AD45" s="1019">
        <f>VLOOKUP(年度マスタ!$K$4&amp;"_"&amp;AD$33,データシート1!$A:$BS,MATCH("aa_"&amp;$S45,データシート1!$A$1:$BS$1,0),0)</f>
        <v>1.5693775825825085</v>
      </c>
      <c r="AE45" s="1019">
        <f>VLOOKUP(年度マスタ!$K$4&amp;"_"&amp;AE$33,データシート1!$A:$BS,MATCH("aa_"&amp;$S45,データシート1!$A$1:$BS$1,0),0)</f>
        <v>1.4939834240996148</v>
      </c>
      <c r="AF45" s="1019">
        <f>VLOOKUP(年度マスタ!$K$4&amp;"_"&amp;AF$33,データシート1!$A:$BS,MATCH("aa_"&amp;$S45,データシート1!$A$1:$BS$1,0),0)</f>
        <v>1.422670304981007</v>
      </c>
      <c r="AG45" s="1019">
        <f>VLOOKUP(年度マスタ!$K$4&amp;"_"&amp;AG$33,データシート1!$A:$BS,MATCH("aa_"&amp;$S45,データシート1!$A$1:$BS$1,0),0)</f>
        <v>1.3468889928266679</v>
      </c>
      <c r="AH45" s="1019">
        <f>VLOOKUP(年度マスタ!$K$4&amp;"_"&amp;AH$33,データシート1!$A:$BS,MATCH("aa_"&amp;$S45,データシート1!$A$1:$BS$1,0),0)</f>
        <v>1.2235424941056638</v>
      </c>
      <c r="AI45" s="1019">
        <f>VLOOKUP(年度マスタ!$K$4&amp;"_"&amp;AI$33,データシート1!$A:$BS,MATCH("aa_"&amp;$S45,データシート1!$A$1:$BS$1,0),0)</f>
        <v>1.1624701845278731</v>
      </c>
      <c r="AJ45" s="1019">
        <f>VLOOKUP(年度マスタ!$K$4&amp;"_"&amp;AJ$33,データシート1!$A:$BS,MATCH("aa_"&amp;$S45,データシート1!$A$1:$BS$1,0),0)</f>
        <v>1.0898752537288288</v>
      </c>
      <c r="AK45" s="1020">
        <f>VLOOKUP(年度マスタ!$K$4&amp;"_"&amp;AK$33,データシート1!$A:$BS,MATCH("aa_"&amp;$S45,データシート1!$A$1:$BS$1,0),0)</f>
        <v>1.076162461714784</v>
      </c>
      <c r="AL45" s="373"/>
      <c r="AW45" s="19" t="str">
        <f>AW48</f>
        <v>新上五島町</v>
      </c>
      <c r="AX45" s="407">
        <f t="shared" ref="AX45:BB45" si="15">AX48/$BC48</f>
        <v>0.21615302639647532</v>
      </c>
      <c r="AY45" s="407">
        <f t="shared" si="15"/>
        <v>0.14503108398685238</v>
      </c>
      <c r="AZ45" s="407">
        <f t="shared" si="15"/>
        <v>0.15950031241430992</v>
      </c>
      <c r="BA45" s="407">
        <f t="shared" si="15"/>
        <v>0.44956170332661216</v>
      </c>
      <c r="BB45" s="407">
        <f t="shared" si="15"/>
        <v>2.9753873875750216E-2</v>
      </c>
      <c r="BC45" s="407">
        <f t="shared" ref="BC45" si="16">SUM(AX45:BB45)</f>
        <v>1</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21.83474550282877</v>
      </c>
      <c r="Y46" s="1019">
        <f>VLOOKUP(年度マスタ!$K$4&amp;"_"&amp;Y$33,データシート1!$A:$BS,MATCH("aa_"&amp;$S46,データシート1!$A$1:$BS$1,0),0)</f>
        <v>21.345692188708828</v>
      </c>
      <c r="Z46" s="1019">
        <f>VLOOKUP(年度マスタ!$K$4&amp;"_"&amp;Z$33,データシート1!$A:$BS,MATCH("aa_"&amp;$S46,データシート1!$A$1:$BS$1,0),0)</f>
        <v>21.719699641460224</v>
      </c>
      <c r="AA46" s="1019">
        <f>VLOOKUP(年度マスタ!$K$4&amp;"_"&amp;AA$33,データシート1!$A:$BS,MATCH("aa_"&amp;$S46,データシート1!$A$1:$BS$1,0),0)</f>
        <v>25.204888450654526</v>
      </c>
      <c r="AB46" s="1019">
        <f>VLOOKUP(年度マスタ!$K$4&amp;"_"&amp;AB$33,データシート1!$A:$BS,MATCH("aa_"&amp;$S46,データシート1!$A$1:$BS$1,0),0)</f>
        <v>29.089786205234592</v>
      </c>
      <c r="AC46" s="1019">
        <f>VLOOKUP(年度マスタ!$K$4&amp;"_"&amp;AC$33,データシート1!$A:$BS,MATCH("aa_"&amp;$S46,データシート1!$A$1:$BS$1,0),0)</f>
        <v>27.487080025781804</v>
      </c>
      <c r="AD46" s="1019">
        <f>VLOOKUP(年度マスタ!$K$4&amp;"_"&amp;AD$33,データシート1!$A:$BS,MATCH("aa_"&amp;$S46,データシート1!$A$1:$BS$1,0),0)</f>
        <v>23.054943098376299</v>
      </c>
      <c r="AE46" s="1019">
        <f>VLOOKUP(年度マスタ!$K$4&amp;"_"&amp;AE$33,データシート1!$A:$BS,MATCH("aa_"&amp;$S46,データシート1!$A$1:$BS$1,0),0)</f>
        <v>25.253405860966723</v>
      </c>
      <c r="AF46" s="1019">
        <f>VLOOKUP(年度マスタ!$K$4&amp;"_"&amp;AF$33,データシート1!$A:$BS,MATCH("aa_"&amp;$S46,データシート1!$A$1:$BS$1,0),0)</f>
        <v>24.944520597662692</v>
      </c>
      <c r="AG46" s="1019">
        <f>VLOOKUP(年度マスタ!$K$4&amp;"_"&amp;AG$33,データシート1!$A:$BS,MATCH("aa_"&amp;$S46,データシート1!$A$1:$BS$1,0),0)</f>
        <v>25.009158849041039</v>
      </c>
      <c r="AH46" s="1019">
        <f>VLOOKUP(年度マスタ!$K$4&amp;"_"&amp;AH$33,データシート1!$A:$BS,MATCH("aa_"&amp;$S46,データシート1!$A$1:$BS$1,0),0)</f>
        <v>20.806263935027378</v>
      </c>
      <c r="AI46" s="1019">
        <f>VLOOKUP(年度マスタ!$K$4&amp;"_"&amp;AI$33,データシート1!$A:$BS,MATCH("aa_"&amp;$S46,データシート1!$A$1:$BS$1,0),0)</f>
        <v>20.708806809307177</v>
      </c>
      <c r="AJ46" s="1019">
        <f>VLOOKUP(年度マスタ!$K$4&amp;"_"&amp;AJ$33,データシート1!$A:$BS,MATCH("aa_"&amp;$S46,データシート1!$A$1:$BS$1,0),0)</f>
        <v>19.846143631421409</v>
      </c>
      <c r="AK46" s="1020">
        <f>VLOOKUP(年度マスタ!$K$4&amp;"_"&amp;AK$33,データシート1!$A:$BS,MATCH("aa_"&amp;$S46,データシート1!$A$1:$BS$1,0),0)</f>
        <v>21.17898751406879</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2.7526596031800006</v>
      </c>
      <c r="Y47" s="1022">
        <f>VLOOKUP(年度マスタ!$K$4&amp;"_"&amp;Y$33,データシート1!$A:$BS,MATCH("aa_"&amp;$S47,データシート1!$A$1:$BS$1,0),0)</f>
        <v>2.6828288275600003</v>
      </c>
      <c r="Z47" s="1022">
        <f>VLOOKUP(年度マスタ!$K$4&amp;"_"&amp;Z$33,データシート1!$A:$BS,MATCH("aa_"&amp;$S47,データシート1!$A$1:$BS$1,0),0)</f>
        <v>2.1352264203400004</v>
      </c>
      <c r="AA47" s="1022">
        <f>VLOOKUP(年度マスタ!$K$4&amp;"_"&amp;AA$33,データシート1!$A:$BS,MATCH("aa_"&amp;$S47,データシート1!$A$1:$BS$1,0),0)</f>
        <v>3.1313013211200005</v>
      </c>
      <c r="AB47" s="1022">
        <f>VLOOKUP(年度マスタ!$K$4&amp;"_"&amp;AB$33,データシート1!$A:$BS,MATCH("aa_"&amp;$S47,データシート1!$A$1:$BS$1,0),0)</f>
        <v>2.6900574870000002</v>
      </c>
      <c r="AC47" s="1022">
        <f>VLOOKUP(年度マスタ!$K$4&amp;"_"&amp;AC$33,データシート1!$A:$BS,MATCH("aa_"&amp;$S47,データシート1!$A$1:$BS$1,0),0)</f>
        <v>2.6640850825600002</v>
      </c>
      <c r="AD47" s="1022">
        <f>VLOOKUP(年度マスタ!$K$4&amp;"_"&amp;AD$33,データシート1!$A:$BS,MATCH("aa_"&amp;$S47,データシート1!$A$1:$BS$1,0),0)</f>
        <v>2.5018497980999999</v>
      </c>
      <c r="AE47" s="1022">
        <f>VLOOKUP(年度マスタ!$K$4&amp;"_"&amp;AE$33,データシート1!$A:$BS,MATCH("aa_"&amp;$S47,データシート1!$A$1:$BS$1,0),0)</f>
        <v>3.2192713212800004</v>
      </c>
      <c r="AF47" s="1022">
        <f>VLOOKUP(年度マスタ!$K$4&amp;"_"&amp;AF$33,データシート1!$A:$BS,MATCH("aa_"&amp;$S47,データシート1!$A$1:$BS$1,0),0)</f>
        <v>2.8058625000000008</v>
      </c>
      <c r="AG47" s="1022">
        <f>VLOOKUP(年度マスタ!$K$4&amp;"_"&amp;AG$33,データシート1!$A:$BS,MATCH("aa_"&amp;$S47,データシート1!$A$1:$BS$1,0),0)</f>
        <v>3.0853343700000004</v>
      </c>
      <c r="AH47" s="1022">
        <f>VLOOKUP(年度マスタ!$K$4&amp;"_"&amp;AH$33,データシート1!$A:$BS,MATCH("aa_"&amp;$S47,データシート1!$A$1:$BS$1,0),0)</f>
        <v>2.7967441756799998</v>
      </c>
      <c r="AI47" s="1022">
        <f>VLOOKUP(年度マスタ!$K$4&amp;"_"&amp;AI$33,データシート1!$A:$BS,MATCH("aa_"&amp;$S47,データシート1!$A$1:$BS$1,0),0)</f>
        <v>2.7865788878400006</v>
      </c>
      <c r="AJ47" s="1022">
        <f>VLOOKUP(年度マスタ!$K$4&amp;"_"&amp;AJ$33,データシート1!$A:$BS,MATCH("aa_"&amp;$S47,データシート1!$A$1:$BS$1,0),0)</f>
        <v>3.0600656640000001</v>
      </c>
      <c r="AK47" s="1023">
        <f>VLOOKUP(年度マスタ!$K$4&amp;"_"&amp;AK$33,データシート1!$A:$BS,MATCH("aa_"&amp;$S47,データシート1!$A$1:$BS$1,0),0)</f>
        <v>3.2840520192000011</v>
      </c>
      <c r="AL47" s="373"/>
      <c r="AW47" s="19" t="str">
        <f>年度マスタ!I4</f>
        <v>長崎県</v>
      </c>
      <c r="AX47" s="408">
        <f>SUM(AY38:BA38)</f>
        <v>1408.8747488240206</v>
      </c>
      <c r="AY47" s="408">
        <f t="shared" si="17"/>
        <v>1421.4781964092929</v>
      </c>
      <c r="AZ47" s="408">
        <f t="shared" si="17"/>
        <v>1156.3409960282906</v>
      </c>
      <c r="BA47" s="408">
        <f>SUM(BD38:BG38)</f>
        <v>2304.3760867407336</v>
      </c>
      <c r="BB47" s="408">
        <f>BH38</f>
        <v>139.62054140749606</v>
      </c>
      <c r="BC47" s="408">
        <f>SUM(AX47:BB47)</f>
        <v>6430.6905694098332</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1644</v>
      </c>
      <c r="AL48" s="411"/>
      <c r="AW48" s="19" t="str">
        <f>年度マスタ!J4</f>
        <v>新上五島町</v>
      </c>
      <c r="AX48" s="408">
        <f>SUM(AY39:BA39)</f>
        <v>23.857659199532971</v>
      </c>
      <c r="AY48" s="408">
        <f>BB39</f>
        <v>16.007650842466251</v>
      </c>
      <c r="AZ48" s="408">
        <f>BC39</f>
        <v>17.604676461109662</v>
      </c>
      <c r="BA48" s="408">
        <f>SUM(BD39:BG39)</f>
        <v>49.619892378720614</v>
      </c>
      <c r="BB48" s="408">
        <f>BH39</f>
        <v>3.2840520192000011</v>
      </c>
      <c r="BC48" s="408">
        <f>SUM(AX48:BB48)</f>
        <v>110.3739309010295</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110.3739309010295</v>
      </c>
      <c r="P51" s="500">
        <f>P52+P56+P57+P58+P64</f>
        <v>1</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23.857659199532971</v>
      </c>
      <c r="P52" s="501">
        <f t="shared" ref="P52:P64" si="18">O52/$O$51</f>
        <v>0.21615302639647532</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1.0510067411597988</v>
      </c>
      <c r="P53" s="502">
        <f t="shared" si="18"/>
        <v>9.5222371132384458E-3</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1.600205933222306</v>
      </c>
      <c r="P54" s="502">
        <f t="shared" si="18"/>
        <v>1.4498042428670812E-2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21.206446525150866</v>
      </c>
      <c r="P55" s="502">
        <f t="shared" si="18"/>
        <v>0.19213274685456605</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16.007650842466251</v>
      </c>
      <c r="P56" s="501">
        <f t="shared" si="18"/>
        <v>0.14503108398685238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17.604676461109662</v>
      </c>
      <c r="P57" s="501">
        <f t="shared" si="18"/>
        <v>0.15950031241430992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49.619892378720614</v>
      </c>
      <c r="P58" s="501">
        <f t="shared" si="18"/>
        <v>0.44956170332661216</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27.36474240293704</v>
      </c>
      <c r="P59" s="502">
        <f t="shared" si="18"/>
        <v>0.24792758742528215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12.415277305090594</v>
      </c>
      <c r="P60" s="502">
        <f t="shared" si="18"/>
        <v>0.11248378311562693</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14.949465097846446</v>
      </c>
      <c r="P61" s="502">
        <f t="shared" si="18"/>
        <v>0.13544380430965522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1.076162461714784</v>
      </c>
      <c r="P62" s="502">
        <f t="shared" si="18"/>
        <v>9.7501507188301681E-3</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21.17898751406879</v>
      </c>
      <c r="P63" s="502">
        <f t="shared" si="18"/>
        <v>0.19188396518249987</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3.2840520192000011</v>
      </c>
      <c r="P64" s="679">
        <f t="shared" si="18"/>
        <v>2.9753873875750216E-2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新上五島町</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21.452999999999999</v>
      </c>
      <c r="AI7" s="88">
        <f>VLOOKUP(年度マスタ!$K$4&amp;"_"&amp;$AG7,データシート1!$A:$BS,MATCH("ab_"&amp;AI$2,データシート1!$A$1:$BS$1,0),0)</f>
        <v>949</v>
      </c>
      <c r="AJ7" s="88">
        <f>VLOOKUP(年度マスタ!$K$4&amp;"_"&amp;$AG7,データシート1!$A:$BS,MATCH("ab_"&amp;AJ$2,データシート1!$A$1:$BS$1,0),0)</f>
        <v>625</v>
      </c>
      <c r="AK7" s="88">
        <f>VLOOKUP(年度マスタ!$K$4&amp;"_"&amp;$AG7,データシート1!$A:$BS,MATCH("ab_"&amp;AK$2,データシート1!$A$1:$BS$1,0),0)</f>
        <v>6846</v>
      </c>
      <c r="AL7" s="88">
        <f>VLOOKUP(年度マスタ!$K$4&amp;"_"&amp;$AG7,データシート1!$A:$BS,MATCH("ab_"&amp;AL$2,データシート1!$A$1:$BS$1,0),0)</f>
        <v>10731</v>
      </c>
      <c r="AM7" s="88">
        <f>VLOOKUP(年度マスタ!$K$4&amp;"_"&amp;$AG7,データシート1!$A:$BS,MATCH("ab_"&amp;AM$2,データシート1!$A$1:$BS$1,0),0)</f>
        <v>8638</v>
      </c>
      <c r="AN7" s="88">
        <f>VLOOKUP(年度マスタ!$K$4&amp;"_"&amp;$AG7,データシート1!$A:$BS,MATCH("ab_"&amp;AN$2,データシート1!$A$1:$BS$1,0),0)</f>
        <v>3646</v>
      </c>
      <c r="AO7" s="88">
        <f>VLOOKUP(年度マスタ!$K$4&amp;"_"&amp;$AG7,データシート1!$A:$BS,MATCH("ab_"&amp;AO$2,データシート1!$A$1:$BS$1,0),0)</f>
        <v>23782</v>
      </c>
      <c r="AP7" s="88">
        <f>VLOOKUP(年度マスタ!$K$4&amp;"_"&amp;$AG7,データシート1!$A:$BS,MATCH("ab_"&amp;AP$2,データシート1!$A$1:$BS$1,0),0)</f>
        <v>4124283</v>
      </c>
      <c r="AQ7" s="1073">
        <f>VLOOKUP(年度マスタ!$K$4&amp;"_"&amp;$AG7,データシート1!$A:$BS,MATCH("ab_"&amp;AQ$2,データシート1!$A$1:$BS$1,0),0)</f>
        <v>2.7526596031800006</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24.075299999999999</v>
      </c>
      <c r="AI8" s="88">
        <f>VLOOKUP(年度マスタ!$K$4&amp;"_"&amp;$AG8,データシート1!$A:$BS,MATCH("ab_"&amp;AI$2,データシート1!$A$1:$BS$1,0),0)</f>
        <v>824</v>
      </c>
      <c r="AJ8" s="88">
        <f>VLOOKUP(年度マスタ!$K$4&amp;"_"&amp;$AG8,データシート1!$A:$BS,MATCH("ab_"&amp;AJ$2,データシート1!$A$1:$BS$1,0),0)</f>
        <v>691</v>
      </c>
      <c r="AK8" s="88">
        <f>VLOOKUP(年度マスタ!$K$4&amp;"_"&amp;$AG8,データシート1!$A:$BS,MATCH("ab_"&amp;AK$2,データシート1!$A$1:$BS$1,0),0)</f>
        <v>6497</v>
      </c>
      <c r="AL8" s="88">
        <f>VLOOKUP(年度マスタ!$K$4&amp;"_"&amp;$AG8,データシート1!$A:$BS,MATCH("ab_"&amp;AL$2,データシート1!$A$1:$BS$1,0),0)</f>
        <v>10651</v>
      </c>
      <c r="AM8" s="88">
        <f>VLOOKUP(年度マスタ!$K$4&amp;"_"&amp;$AG8,データシート1!$A:$BS,MATCH("ab_"&amp;AM$2,データシート1!$A$1:$BS$1,0),0)</f>
        <v>8688</v>
      </c>
      <c r="AN8" s="88">
        <f>VLOOKUP(年度マスタ!$K$4&amp;"_"&amp;$AG8,データシート1!$A:$BS,MATCH("ab_"&amp;AN$2,データシート1!$A$1:$BS$1,0),0)</f>
        <v>3632</v>
      </c>
      <c r="AO8" s="88">
        <f>VLOOKUP(年度マスタ!$K$4&amp;"_"&amp;$AG8,データシート1!$A:$BS,MATCH("ab_"&amp;AO$2,データシート1!$A$1:$BS$1,0),0)</f>
        <v>23271</v>
      </c>
      <c r="AP8" s="88">
        <f>VLOOKUP(年度マスタ!$K$4&amp;"_"&amp;$AG8,データシート1!$A:$BS,MATCH("ab_"&amp;AP$2,データシート1!$A$1:$BS$1,0),0)</f>
        <v>3933449</v>
      </c>
      <c r="AQ8" s="1073">
        <f>VLOOKUP(年度マスタ!$K$4&amp;"_"&amp;$AG8,データシート1!$A:$BS,MATCH("ab_"&amp;AQ$2,データシート1!$A$1:$BS$1,0),0)</f>
        <v>2.6828288275600003</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23.107199999999999</v>
      </c>
      <c r="AI9" s="88">
        <f>VLOOKUP(年度マスタ!$K$4&amp;"_"&amp;$AG9,データシート1!$A:$BS,MATCH("ab_"&amp;AI$2,データシート1!$A$1:$BS$1,0),0)</f>
        <v>824</v>
      </c>
      <c r="AJ9" s="88">
        <f>VLOOKUP(年度マスタ!$K$4&amp;"_"&amp;$AG9,データシート1!$A:$BS,MATCH("ab_"&amp;AJ$2,データシート1!$A$1:$BS$1,0),0)</f>
        <v>691</v>
      </c>
      <c r="AK9" s="88">
        <f>VLOOKUP(年度マスタ!$K$4&amp;"_"&amp;$AG9,データシート1!$A:$BS,MATCH("ab_"&amp;AK$2,データシート1!$A$1:$BS$1,0),0)</f>
        <v>6497</v>
      </c>
      <c r="AL9" s="88">
        <f>VLOOKUP(年度マスタ!$K$4&amp;"_"&amp;$AG9,データシート1!$A:$BS,MATCH("ab_"&amp;AL$2,データシート1!$A$1:$BS$1,0),0)</f>
        <v>10584</v>
      </c>
      <c r="AM9" s="88">
        <f>VLOOKUP(年度マスタ!$K$4&amp;"_"&amp;$AG9,データシート1!$A:$BS,MATCH("ab_"&amp;AM$2,データシート1!$A$1:$BS$1,0),0)</f>
        <v>8731</v>
      </c>
      <c r="AN9" s="88">
        <f>VLOOKUP(年度マスタ!$K$4&amp;"_"&amp;$AG9,データシート1!$A:$BS,MATCH("ab_"&amp;AN$2,データシート1!$A$1:$BS$1,0),0)</f>
        <v>3554</v>
      </c>
      <c r="AO9" s="88">
        <f>VLOOKUP(年度マスタ!$K$4&amp;"_"&amp;$AG9,データシート1!$A:$BS,MATCH("ab_"&amp;AO$2,データシート1!$A$1:$BS$1,0),0)</f>
        <v>22785</v>
      </c>
      <c r="AP9" s="88">
        <f>VLOOKUP(年度マスタ!$K$4&amp;"_"&amp;$AG9,データシート1!$A:$BS,MATCH("ab_"&amp;AP$2,データシート1!$A$1:$BS$1,0),0)</f>
        <v>3792880</v>
      </c>
      <c r="AQ9" s="1073">
        <f>VLOOKUP(年度マスタ!$K$4&amp;"_"&amp;$AG9,データシート1!$A:$BS,MATCH("ab_"&amp;AQ$2,データシート1!$A$1:$BS$1,0),0)</f>
        <v>2.1352264203400004</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20.022300000000001</v>
      </c>
      <c r="AI10" s="88">
        <f>VLOOKUP(年度マスタ!$K$4&amp;"_"&amp;$AG10,データシート1!$A:$BS,MATCH("ab_"&amp;AI$2,データシート1!$A$1:$BS$1,0),0)</f>
        <v>824</v>
      </c>
      <c r="AJ10" s="88">
        <f>VLOOKUP(年度マスタ!$K$4&amp;"_"&amp;$AG10,データシート1!$A:$BS,MATCH("ab_"&amp;AJ$2,データシート1!$A$1:$BS$1,0),0)</f>
        <v>691</v>
      </c>
      <c r="AK10" s="88">
        <f>VLOOKUP(年度マスタ!$K$4&amp;"_"&amp;$AG10,データシート1!$A:$BS,MATCH("ab_"&amp;AK$2,データシート1!$A$1:$BS$1,0),0)</f>
        <v>6497</v>
      </c>
      <c r="AL10" s="88">
        <f>VLOOKUP(年度マスタ!$K$4&amp;"_"&amp;$AG10,データシート1!$A:$BS,MATCH("ab_"&amp;AL$2,データシート1!$A$1:$BS$1,0),0)</f>
        <v>10491</v>
      </c>
      <c r="AM10" s="88">
        <f>VLOOKUP(年度マスタ!$K$4&amp;"_"&amp;$AG10,データシート1!$A:$BS,MATCH("ab_"&amp;AM$2,データシート1!$A$1:$BS$1,0),0)</f>
        <v>8844</v>
      </c>
      <c r="AN10" s="88">
        <f>VLOOKUP(年度マスタ!$K$4&amp;"_"&amp;$AG10,データシート1!$A:$BS,MATCH("ab_"&amp;AN$2,データシート1!$A$1:$BS$1,0),0)</f>
        <v>3486</v>
      </c>
      <c r="AO10" s="88">
        <f>VLOOKUP(年度マスタ!$K$4&amp;"_"&amp;$AG10,データシート1!$A:$BS,MATCH("ab_"&amp;AO$2,データシート1!$A$1:$BS$1,0),0)</f>
        <v>22347</v>
      </c>
      <c r="AP10" s="88">
        <f>VLOOKUP(年度マスタ!$K$4&amp;"_"&amp;$AG10,データシート1!$A:$BS,MATCH("ab_"&amp;AP$2,データシート1!$A$1:$BS$1,0),0)</f>
        <v>4394214</v>
      </c>
      <c r="AQ10" s="1073">
        <f>VLOOKUP(年度マスタ!$K$4&amp;"_"&amp;$AG10,データシート1!$A:$BS,MATCH("ab_"&amp;AQ$2,データシート1!$A$1:$BS$1,0),0)</f>
        <v>3.1313013211200005</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23.476500000000001</v>
      </c>
      <c r="AI11" s="88">
        <f>VLOOKUP(年度マスタ!$K$4&amp;"_"&amp;$AG11,データシート1!$A:$BS,MATCH("ab_"&amp;AI$2,データシート1!$A$1:$BS$1,0),0)</f>
        <v>824</v>
      </c>
      <c r="AJ11" s="88">
        <f>VLOOKUP(年度マスタ!$K$4&amp;"_"&amp;$AG11,データシート1!$A:$BS,MATCH("ab_"&amp;AJ$2,データシート1!$A$1:$BS$1,0),0)</f>
        <v>691</v>
      </c>
      <c r="AK11" s="88">
        <f>VLOOKUP(年度マスタ!$K$4&amp;"_"&amp;$AG11,データシート1!$A:$BS,MATCH("ab_"&amp;AK$2,データシート1!$A$1:$BS$1,0),0)</f>
        <v>6497</v>
      </c>
      <c r="AL11" s="88">
        <f>VLOOKUP(年度マスタ!$K$4&amp;"_"&amp;$AG11,データシート1!$A:$BS,MATCH("ab_"&amp;AL$2,データシート1!$A$1:$BS$1,0),0)</f>
        <v>10382</v>
      </c>
      <c r="AM11" s="88">
        <f>VLOOKUP(年度マスタ!$K$4&amp;"_"&amp;$AG11,データシート1!$A:$BS,MATCH("ab_"&amp;AM$2,データシート1!$A$1:$BS$1,0),0)</f>
        <v>8950</v>
      </c>
      <c r="AN11" s="88">
        <f>VLOOKUP(年度マスタ!$K$4&amp;"_"&amp;$AG11,データシート1!$A:$BS,MATCH("ab_"&amp;AN$2,データシート1!$A$1:$BS$1,0),0)</f>
        <v>3436</v>
      </c>
      <c r="AO11" s="88">
        <f>VLOOKUP(年度マスタ!$K$4&amp;"_"&amp;$AG11,データシート1!$A:$BS,MATCH("ab_"&amp;AO$2,データシート1!$A$1:$BS$1,0),0)</f>
        <v>21898</v>
      </c>
      <c r="AP11" s="88">
        <f>VLOOKUP(年度マスタ!$K$4&amp;"_"&amp;$AG11,データシート1!$A:$BS,MATCH("ab_"&amp;AP$2,データシート1!$A$1:$BS$1,0),0)</f>
        <v>4940150</v>
      </c>
      <c r="AQ11" s="1073">
        <f>VLOOKUP(年度マスタ!$K$4&amp;"_"&amp;$AG11,データシート1!$A:$BS,MATCH("ab_"&amp;AQ$2,データシート1!$A$1:$BS$1,0),0)</f>
        <v>2.6900574870000002</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27.427199999999999</v>
      </c>
      <c r="AI12" s="88">
        <f>VLOOKUP(年度マスタ!$K$4&amp;"_"&amp;$AG12,データシート1!$A:$BS,MATCH("ab_"&amp;AI$2,データシート1!$A$1:$BS$1,0),0)</f>
        <v>824</v>
      </c>
      <c r="AJ12" s="88">
        <f>VLOOKUP(年度マスタ!$K$4&amp;"_"&amp;$AG12,データシート1!$A:$BS,MATCH("ab_"&amp;AJ$2,データシート1!$A$1:$BS$1,0),0)</f>
        <v>691</v>
      </c>
      <c r="AK12" s="88">
        <f>VLOOKUP(年度マスタ!$K$4&amp;"_"&amp;$AG12,データシート1!$A:$BS,MATCH("ab_"&amp;AK$2,データシート1!$A$1:$BS$1,0),0)</f>
        <v>6497</v>
      </c>
      <c r="AL12" s="88">
        <f>VLOOKUP(年度マスタ!$K$4&amp;"_"&amp;$AG12,データシート1!$A:$BS,MATCH("ab_"&amp;AL$2,データシート1!$A$1:$BS$1,0),0)</f>
        <v>10350</v>
      </c>
      <c r="AM12" s="88">
        <f>VLOOKUP(年度マスタ!$K$4&amp;"_"&amp;$AG12,データシート1!$A:$BS,MATCH("ab_"&amp;AM$2,データシート1!$A$1:$BS$1,0),0)</f>
        <v>9042</v>
      </c>
      <c r="AN12" s="88">
        <f>VLOOKUP(年度マスタ!$K$4&amp;"_"&amp;$AG12,データシート1!$A:$BS,MATCH("ab_"&amp;AN$2,データシート1!$A$1:$BS$1,0),0)</f>
        <v>3390</v>
      </c>
      <c r="AO12" s="88">
        <f>VLOOKUP(年度マスタ!$K$4&amp;"_"&amp;$AG12,データシート1!$A:$BS,MATCH("ab_"&amp;AO$2,データシート1!$A$1:$BS$1,0),0)</f>
        <v>21609</v>
      </c>
      <c r="AP12" s="88">
        <f>VLOOKUP(年度マスタ!$K$4&amp;"_"&amp;$AG12,データシート1!$A:$BS,MATCH("ab_"&amp;AP$2,データシート1!$A$1:$BS$1,0),0)</f>
        <v>4556583</v>
      </c>
      <c r="AQ12" s="1073">
        <f>VLOOKUP(年度マスタ!$K$4&amp;"_"&amp;$AG12,データシート1!$A:$BS,MATCH("ab_"&amp;AQ$2,データシート1!$A$1:$BS$1,0),0)</f>
        <v>2.6640850825600002</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22.418700000000001</v>
      </c>
      <c r="AI13" s="88">
        <f>VLOOKUP(年度マスタ!$K$4&amp;"_"&amp;$AG13,データシート1!$A:$BS,MATCH("ab_"&amp;AI$2,データシート1!$A$1:$BS$1,0),0)</f>
        <v>788</v>
      </c>
      <c r="AJ13" s="88">
        <f>VLOOKUP(年度マスタ!$K$4&amp;"_"&amp;$AG13,データシート1!$A:$BS,MATCH("ab_"&amp;AJ$2,データシート1!$A$1:$BS$1,0),0)</f>
        <v>274</v>
      </c>
      <c r="AK13" s="88">
        <f>VLOOKUP(年度マスタ!$K$4&amp;"_"&amp;$AG13,データシート1!$A:$BS,MATCH("ab_"&amp;AK$2,データシート1!$A$1:$BS$1,0),0)</f>
        <v>6026</v>
      </c>
      <c r="AL13" s="88">
        <f>VLOOKUP(年度マスタ!$K$4&amp;"_"&amp;$AG13,データシート1!$A:$BS,MATCH("ab_"&amp;AL$2,データシート1!$A$1:$BS$1,0),0)</f>
        <v>10269</v>
      </c>
      <c r="AM13" s="88">
        <f>VLOOKUP(年度マスタ!$K$4&amp;"_"&amp;$AG13,データシート1!$A:$BS,MATCH("ab_"&amp;AM$2,データシート1!$A$1:$BS$1,0),0)</f>
        <v>9118</v>
      </c>
      <c r="AN13" s="88">
        <f>VLOOKUP(年度マスタ!$K$4&amp;"_"&amp;$AG13,データシート1!$A:$BS,MATCH("ab_"&amp;AN$2,データシート1!$A$1:$BS$1,0),0)</f>
        <v>3333</v>
      </c>
      <c r="AO13" s="88">
        <f>VLOOKUP(年度マスタ!$K$4&amp;"_"&amp;$AG13,データシート1!$A:$BS,MATCH("ab_"&amp;AO$2,データシート1!$A$1:$BS$1,0),0)</f>
        <v>21145</v>
      </c>
      <c r="AP13" s="88">
        <f>VLOOKUP(年度マスタ!$K$4&amp;"_"&amp;$AG13,データシート1!$A:$BS,MATCH("ab_"&amp;AP$2,データシート1!$A$1:$BS$1,0),0)</f>
        <v>3833877</v>
      </c>
      <c r="AQ13" s="1073">
        <f>VLOOKUP(年度マスタ!$K$4&amp;"_"&amp;$AG13,データシート1!$A:$BS,MATCH("ab_"&amp;AQ$2,データシート1!$A$1:$BS$1,0),0)</f>
        <v>2.5018497980999999</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19.7514</v>
      </c>
      <c r="AI14" s="88">
        <f>VLOOKUP(年度マスタ!$K$4&amp;"_"&amp;$AG14,データシート1!$A:$BS,MATCH("ab_"&amp;AI$2,データシート1!$A$1:$BS$1,0),0)</f>
        <v>788</v>
      </c>
      <c r="AJ14" s="88">
        <f>VLOOKUP(年度マスタ!$K$4&amp;"_"&amp;$AG14,データシート1!$A:$BS,MATCH("ab_"&amp;AJ$2,データシート1!$A$1:$BS$1,0),0)</f>
        <v>274</v>
      </c>
      <c r="AK14" s="88">
        <f>VLOOKUP(年度マスタ!$K$4&amp;"_"&amp;$AG14,データシート1!$A:$BS,MATCH("ab_"&amp;AK$2,データシート1!$A$1:$BS$1,0),0)</f>
        <v>6026</v>
      </c>
      <c r="AL14" s="88">
        <f>VLOOKUP(年度マスタ!$K$4&amp;"_"&amp;$AG14,データシート1!$A:$BS,MATCH("ab_"&amp;AL$2,データシート1!$A$1:$BS$1,0),0)</f>
        <v>10134</v>
      </c>
      <c r="AM14" s="88">
        <f>VLOOKUP(年度マスタ!$K$4&amp;"_"&amp;$AG14,データシート1!$A:$BS,MATCH("ab_"&amp;AM$2,データシート1!$A$1:$BS$1,0),0)</f>
        <v>9149</v>
      </c>
      <c r="AN14" s="88">
        <f>VLOOKUP(年度マスタ!$K$4&amp;"_"&amp;$AG14,データシート1!$A:$BS,MATCH("ab_"&amp;AN$2,データシート1!$A$1:$BS$1,0),0)</f>
        <v>3303</v>
      </c>
      <c r="AO14" s="88">
        <f>VLOOKUP(年度マスタ!$K$4&amp;"_"&amp;$AG14,データシート1!$A:$BS,MATCH("ab_"&amp;AO$2,データシート1!$A$1:$BS$1,0),0)</f>
        <v>20562</v>
      </c>
      <c r="AP14" s="88">
        <f>VLOOKUP(年度マスタ!$K$4&amp;"_"&amp;$AG14,データシート1!$A:$BS,MATCH("ab_"&amp;AP$2,データシート1!$A$1:$BS$1,0),0)</f>
        <v>4325979</v>
      </c>
      <c r="AQ14" s="1073">
        <f>VLOOKUP(年度マスタ!$K$4&amp;"_"&amp;$AG14,データシート1!$A:$BS,MATCH("ab_"&amp;AQ$2,データシート1!$A$1:$BS$1,0),0)</f>
        <v>3.2192713212800004</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23.514199999999999</v>
      </c>
      <c r="AI15" s="88">
        <f>VLOOKUP(年度マスタ!$K$4&amp;"_"&amp;$AG15,データシート1!$A:$BS,MATCH("ab_"&amp;AI$2,データシート1!$A$1:$BS$1,0),0)</f>
        <v>788</v>
      </c>
      <c r="AJ15" s="88">
        <f>VLOOKUP(年度マスタ!$K$4&amp;"_"&amp;$AG15,データシート1!$A:$BS,MATCH("ab_"&amp;AJ$2,データシート1!$A$1:$BS$1,0),0)</f>
        <v>274</v>
      </c>
      <c r="AK15" s="88">
        <f>VLOOKUP(年度マスタ!$K$4&amp;"_"&amp;$AG15,データシート1!$A:$BS,MATCH("ab_"&amp;AK$2,データシート1!$A$1:$BS$1,0),0)</f>
        <v>6026</v>
      </c>
      <c r="AL15" s="88">
        <f>VLOOKUP(年度マスタ!$K$4&amp;"_"&amp;$AG15,データシート1!$A:$BS,MATCH("ab_"&amp;AL$2,データシート1!$A$1:$BS$1,0),0)</f>
        <v>10049</v>
      </c>
      <c r="AM15" s="88">
        <f>VLOOKUP(年度マスタ!$K$4&amp;"_"&amp;$AG15,データシート1!$A:$BS,MATCH("ab_"&amp;AM$2,データシート1!$A$1:$BS$1,0),0)</f>
        <v>9158</v>
      </c>
      <c r="AN15" s="88">
        <f>VLOOKUP(年度マスタ!$K$4&amp;"_"&amp;$AG15,データシート1!$A:$BS,MATCH("ab_"&amp;AN$2,データシート1!$A$1:$BS$1,0),0)</f>
        <v>3402</v>
      </c>
      <c r="AO15" s="88">
        <f>VLOOKUP(年度マスタ!$K$4&amp;"_"&amp;$AG15,データシート1!$A:$BS,MATCH("ab_"&amp;AO$2,データシート1!$A$1:$BS$1,0),0)</f>
        <v>20142</v>
      </c>
      <c r="AP15" s="88">
        <f>VLOOKUP(年度マスタ!$K$4&amp;"_"&amp;$AG15,データシート1!$A:$BS,MATCH("ab_"&amp;AP$2,データシート1!$A$1:$BS$1,0),0)</f>
        <v>4260278.5771899922</v>
      </c>
      <c r="AQ15" s="1073">
        <f>VLOOKUP(年度マスタ!$K$4&amp;"_"&amp;$AG15,データシート1!$A:$BS,MATCH("ab_"&amp;AQ$2,データシート1!$A$1:$BS$1,0),0)</f>
        <v>2.8058625000000008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21.672999999999998</v>
      </c>
      <c r="AI16" s="88">
        <f>VLOOKUP(年度マスタ!$K$4&amp;"_"&amp;$AG16,データシート1!$A:$BS,MATCH("ab_"&amp;AI$2,データシート1!$A$1:$BS$1,0),0)</f>
        <v>788</v>
      </c>
      <c r="AJ16" s="88">
        <f>VLOOKUP(年度マスタ!$K$4&amp;"_"&amp;$AG16,データシート1!$A:$BS,MATCH("ab_"&amp;AJ$2,データシート1!$A$1:$BS$1,0),0)</f>
        <v>274</v>
      </c>
      <c r="AK16" s="88">
        <f>VLOOKUP(年度マスタ!$K$4&amp;"_"&amp;$AG16,データシート1!$A:$BS,MATCH("ab_"&amp;AK$2,データシート1!$A$1:$BS$1,0),0)</f>
        <v>6026</v>
      </c>
      <c r="AL16" s="88">
        <f>VLOOKUP(年度マスタ!$K$4&amp;"_"&amp;$AG16,データシート1!$A:$BS,MATCH("ab_"&amp;AL$2,データシート1!$A$1:$BS$1,0),0)</f>
        <v>9944</v>
      </c>
      <c r="AM16" s="88">
        <f>VLOOKUP(年度マスタ!$K$4&amp;"_"&amp;$AG16,データシート1!$A:$BS,MATCH("ab_"&amp;AM$2,データシート1!$A$1:$BS$1,0),0)</f>
        <v>9136</v>
      </c>
      <c r="AN16" s="88">
        <f>VLOOKUP(年度マスタ!$K$4&amp;"_"&amp;$AG16,データシート1!$A:$BS,MATCH("ab_"&amp;AN$2,データシート1!$A$1:$BS$1,0),0)</f>
        <v>3359</v>
      </c>
      <c r="AO16" s="88">
        <f>VLOOKUP(年度マスタ!$K$4&amp;"_"&amp;$AG16,データシート1!$A:$BS,MATCH("ab_"&amp;AO$2,データシート1!$A$1:$BS$1,0),0)</f>
        <v>19720</v>
      </c>
      <c r="AP16" s="88">
        <f>VLOOKUP(年度マスタ!$K$4&amp;"_"&amp;$AG16,データシート1!$A:$BS,MATCH("ab_"&amp;AP$2,データシート1!$A$1:$BS$1,0),0)</f>
        <v>4356069.9999999991</v>
      </c>
      <c r="AQ16" s="1073">
        <f>VLOOKUP(年度マスタ!$K$4&amp;"_"&amp;$AG16,データシート1!$A:$BS,MATCH("ab_"&amp;AQ$2,データシート1!$A$1:$BS$1,0),0)</f>
        <v>3.08533437</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22.880500000000001</v>
      </c>
      <c r="AI17" s="187">
        <f>VLOOKUP(年度マスタ!$K$4&amp;"_"&amp;$AG17,データシート1!$A:$BS,MATCH("ab_"&amp;AI$2,データシート1!$A$1:$BS$1,0),0)</f>
        <v>788</v>
      </c>
      <c r="AJ17" s="187">
        <f>VLOOKUP(年度マスタ!$K$4&amp;"_"&amp;$AG17,データシート1!$A:$BS,MATCH("ab_"&amp;AJ$2,データシート1!$A$1:$BS$1,0),0)</f>
        <v>274</v>
      </c>
      <c r="AK17" s="187">
        <f>VLOOKUP(年度マスタ!$K$4&amp;"_"&amp;$AG17,データシート1!$A:$BS,MATCH("ab_"&amp;AK$2,データシート1!$A$1:$BS$1,0),0)</f>
        <v>6026</v>
      </c>
      <c r="AL17" s="187">
        <f>VLOOKUP(年度マスタ!$K$4&amp;"_"&amp;$AG17,データシート1!$A:$BS,MATCH("ab_"&amp;AL$2,データシート1!$A$1:$BS$1,0),0)</f>
        <v>9850</v>
      </c>
      <c r="AM17" s="187">
        <f>VLOOKUP(年度マスタ!$K$4&amp;"_"&amp;$AG17,データシート1!$A:$BS,MATCH("ab_"&amp;AM$2,データシート1!$A$1:$BS$1,0),0)</f>
        <v>9176</v>
      </c>
      <c r="AN17" s="187">
        <f>VLOOKUP(年度マスタ!$K$4&amp;"_"&amp;$AG17,データシート1!$A:$BS,MATCH("ab_"&amp;AN$2,データシート1!$A$1:$BS$1,0),0)</f>
        <v>3293</v>
      </c>
      <c r="AO17" s="187">
        <f>VLOOKUP(年度マスタ!$K$4&amp;"_"&amp;$AG17,データシート1!$A:$BS,MATCH("ab_"&amp;AO$2,データシート1!$A$1:$BS$1,0),0)</f>
        <v>19305</v>
      </c>
      <c r="AP17" s="187">
        <f>VLOOKUP(年度マスタ!$K$4&amp;"_"&amp;$AG17,データシート1!$A:$BS,MATCH("ab_"&amp;AP$2,データシート1!$A$1:$BS$1,0),0)</f>
        <v>3609811</v>
      </c>
      <c r="AQ17" s="1074">
        <f>VLOOKUP(年度マスタ!$K$4&amp;"_"&amp;$AG17,データシート1!$A:$BS,MATCH("ab_"&amp;AQ$2,データシート1!$A$1:$BS$1,0),0)</f>
        <v>2.7967441756800002</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20.8431</v>
      </c>
      <c r="AI18" s="88">
        <f>VLOOKUP(年度マスタ!$K$4&amp;"_"&amp;$AG18,データシート1!$A:$BS,MATCH("ab_"&amp;AI$2,データシート1!$A$1:$BS$1,0),0)</f>
        <v>788</v>
      </c>
      <c r="AJ18" s="88">
        <f>VLOOKUP(年度マスタ!$K$4&amp;"_"&amp;$AG18,データシート1!$A:$BS,MATCH("ab_"&amp;AJ$2,データシート1!$A$1:$BS$1,0),0)</f>
        <v>274</v>
      </c>
      <c r="AK18" s="88">
        <f>VLOOKUP(年度マスタ!$K$4&amp;"_"&amp;$AG18,データシート1!$A:$BS,MATCH("ab_"&amp;AK$2,データシート1!$A$1:$BS$1,0),0)</f>
        <v>6026</v>
      </c>
      <c r="AL18" s="88">
        <f>VLOOKUP(年度マスタ!$K$4&amp;"_"&amp;$AG18,データシート1!$A:$BS,MATCH("ab_"&amp;AL$2,データシート1!$A$1:$BS$1,0),0)</f>
        <v>9761</v>
      </c>
      <c r="AM18" s="88">
        <f>VLOOKUP(年度マスタ!$K$4&amp;"_"&amp;$AG18,データシート1!$A:$BS,MATCH("ab_"&amp;AM$2,データシート1!$A$1:$BS$1,0),0)</f>
        <v>9158</v>
      </c>
      <c r="AN18" s="88">
        <f>VLOOKUP(年度マスタ!$K$4&amp;"_"&amp;$AG18,データシート1!$A:$BS,MATCH("ab_"&amp;AN$2,データシート1!$A$1:$BS$1,0),0)</f>
        <v>3191</v>
      </c>
      <c r="AO18" s="88">
        <f>VLOOKUP(年度マスタ!$K$4&amp;"_"&amp;$AG18,データシート1!$A:$BS,MATCH("ab_"&amp;AO$2,データシート1!$A$1:$BS$1,0),0)</f>
        <v>18838</v>
      </c>
      <c r="AP18" s="88">
        <f>VLOOKUP(年度マスタ!$K$4&amp;"_"&amp;$AG18,データシート1!$A:$BS,MATCH("ab_"&amp;AP$2,データシート1!$A$1:$BS$1,0),0)</f>
        <v>3651750</v>
      </c>
      <c r="AQ18" s="1073">
        <f>VLOOKUP(年度マスタ!$K$4&amp;"_"&amp;$AG18,データシート1!$A:$BS,MATCH("ab_"&amp;AQ$2,データシート1!$A$1:$BS$1,0),0)</f>
        <v>2.7865788878400011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21.282499999999999</v>
      </c>
      <c r="AI19" s="88">
        <f>VLOOKUP(年度マスタ!$K$4&amp;"_"&amp;$AG19,データシート1!$A:$BS,MATCH("ab_"&amp;AI$2,データシート1!$A$1:$BS$1,0),0)</f>
        <v>763</v>
      </c>
      <c r="AJ19" s="88">
        <f>VLOOKUP(年度マスタ!$K$4&amp;"_"&amp;$AG19,データシート1!$A:$BS,MATCH("ab_"&amp;AJ$2,データシート1!$A$1:$BS$1,0),0)</f>
        <v>312</v>
      </c>
      <c r="AK19" s="88">
        <f>VLOOKUP(年度マスタ!$K$4&amp;"_"&amp;$AG19,データシート1!$A:$BS,MATCH("ab_"&amp;AK$2,データシート1!$A$1:$BS$1,0),0)</f>
        <v>5343</v>
      </c>
      <c r="AL19" s="88">
        <f>VLOOKUP(年度マスタ!$K$4&amp;"_"&amp;$AG19,データシート1!$A:$BS,MATCH("ab_"&amp;AL$2,データシート1!$A$1:$BS$1,0),0)</f>
        <v>9708</v>
      </c>
      <c r="AM19" s="88">
        <f>VLOOKUP(年度マスタ!$K$4&amp;"_"&amp;$AG19,データシート1!$A:$BS,MATCH("ab_"&amp;AM$2,データシート1!$A$1:$BS$1,0),0)</f>
        <v>9187</v>
      </c>
      <c r="AN19" s="88">
        <f>VLOOKUP(年度マスタ!$K$4&amp;"_"&amp;$AG19,データシート1!$A:$BS,MATCH("ab_"&amp;AN$2,データシート1!$A$1:$BS$1,0),0)</f>
        <v>3287</v>
      </c>
      <c r="AO19" s="88">
        <f>VLOOKUP(年度マスタ!$K$4&amp;"_"&amp;$AG19,データシート1!$A:$BS,MATCH("ab_"&amp;AO$2,データシート1!$A$1:$BS$1,0),0)</f>
        <v>18484</v>
      </c>
      <c r="AP19" s="88">
        <f>VLOOKUP(年度マスタ!$K$4&amp;"_"&amp;$AG19,データシート1!$A:$BS,MATCH("ab_"&amp;AP$2,データシート1!$A$1:$BS$1,0),0)</f>
        <v>3517887</v>
      </c>
      <c r="AQ19" s="1073">
        <f>VLOOKUP(年度マスタ!$K$4&amp;"_"&amp;$AG19,データシート1!$A:$BS,MATCH("ab_"&amp;AQ$2,データシート1!$A$1:$BS$1,0),0)</f>
        <v>3.0600656640000001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22.331099999999999</v>
      </c>
      <c r="AI20" s="88">
        <f>VLOOKUP(年度マスタ!$K$4&amp;"_"&amp;$AG20,データシート1!$A:$BS,MATCH("ab_"&amp;AI$2,データシート1!$A$1:$BS$1,0),0)</f>
        <v>763</v>
      </c>
      <c r="AJ20" s="88">
        <f>VLOOKUP(年度マスタ!$K$4&amp;"_"&amp;$AG20,データシート1!$A:$BS,MATCH("ab_"&amp;AJ$2,データシート1!$A$1:$BS$1,0),0)</f>
        <v>312</v>
      </c>
      <c r="AK20" s="88">
        <f>VLOOKUP(年度マスタ!$K$4&amp;"_"&amp;$AG20,データシート1!$A:$BS,MATCH("ab_"&amp;AK$2,データシート1!$A$1:$BS$1,0),0)</f>
        <v>5343</v>
      </c>
      <c r="AL20" s="88">
        <f>VLOOKUP(年度マスタ!$K$4&amp;"_"&amp;$AG20,データシート1!$A:$BS,MATCH("ab_"&amp;AL$2,データシート1!$A$1:$BS$1,0),0)</f>
        <v>9625</v>
      </c>
      <c r="AM20" s="88">
        <f>VLOOKUP(年度マスタ!$K$4&amp;"_"&amp;$AG20,データシート1!$A:$BS,MATCH("ab_"&amp;AM$2,データシート1!$A$1:$BS$1,0),0)</f>
        <v>9135</v>
      </c>
      <c r="AN20" s="88">
        <f>VLOOKUP(年度マスタ!$K$4&amp;"_"&amp;$AG20,データシート1!$A:$BS,MATCH("ab_"&amp;AN$2,データシート1!$A$1:$BS$1,0),0)</f>
        <v>3289</v>
      </c>
      <c r="AO20" s="88">
        <f>VLOOKUP(年度マスタ!$K$4&amp;"_"&amp;$AG20,データシート1!$A:$BS,MATCH("ab_"&amp;AO$2,データシート1!$A$1:$BS$1,0),0)</f>
        <v>18035</v>
      </c>
      <c r="AP20" s="88">
        <f>VLOOKUP(年度マスタ!$K$4&amp;"_"&amp;$AG20,データシート1!$A:$BS,MATCH("ab_"&amp;AP$2,データシート1!$A$1:$BS$1,0),0)</f>
        <v>3638755.9999999995</v>
      </c>
      <c r="AQ20" s="1073">
        <f>VLOOKUP(年度マスタ!$K$4&amp;"_"&amp;$AG20,データシート1!$A:$BS,MATCH("ab_"&amp;AQ$2,データシート1!$A$1:$BS$1,0),0)</f>
        <v>3.2840520192000011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新上五島町</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0</v>
      </c>
      <c r="BE13" s="80" t="str">
        <f>年度マスタ!K4</f>
        <v>42411</v>
      </c>
      <c r="BF13" s="80" t="str">
        <f>年度マスタ!K4</f>
        <v>42411</v>
      </c>
      <c r="BG13" s="80" t="str">
        <f>年度マスタ!K4</f>
        <v>42411</v>
      </c>
      <c r="BH13" s="318" t="s">
        <v>108</v>
      </c>
      <c r="BI13" s="318" t="s">
        <v>108</v>
      </c>
      <c r="BJ13" s="318" t="s">
        <v>108</v>
      </c>
      <c r="BK13" s="318" t="str">
        <f>年度マスタ!K4</f>
        <v>42411</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0</v>
      </c>
      <c r="AY14" s="80"/>
      <c r="BE14" s="80" t="str">
        <f>AP2</f>
        <v>新上五島町</v>
      </c>
      <c r="BF14" s="80" t="str">
        <f>AP2</f>
        <v>新上五島町</v>
      </c>
      <c r="BG14" s="80" t="str">
        <f>AP2</f>
        <v>新上五島町</v>
      </c>
      <c r="BH14" s="80" t="s">
        <v>118</v>
      </c>
      <c r="BI14" s="80" t="s">
        <v>118</v>
      </c>
      <c r="BJ14" s="80" t="s">
        <v>118</v>
      </c>
      <c r="BK14" s="80" t="str">
        <f>AP2</f>
        <v>新上五島町</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4.5119999999999996</v>
      </c>
      <c r="AY17" s="201">
        <f>AX17</f>
        <v>4.5119999999999996</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1.9690000000000001</v>
      </c>
      <c r="AY19" s="201">
        <f>AX19</f>
        <v>1.9690000000000001</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3.4430000000000001</v>
      </c>
      <c r="G21" s="996">
        <f t="shared" ref="G21:O21" si="5">SUM(G22,G26,G27,G28)</f>
        <v>4.7220000000000004</v>
      </c>
      <c r="H21" s="996">
        <f t="shared" si="5"/>
        <v>13.423000000000002</v>
      </c>
      <c r="I21" s="996">
        <f t="shared" si="5"/>
        <v>7.8109999999999999</v>
      </c>
      <c r="J21" s="996">
        <f t="shared" si="5"/>
        <v>7.5129999999999999</v>
      </c>
      <c r="K21" s="996">
        <f t="shared" si="5"/>
        <v>7.5060000000000002</v>
      </c>
      <c r="L21" s="996">
        <f t="shared" si="5"/>
        <v>7.8949999999999996</v>
      </c>
      <c r="M21" s="996">
        <f t="shared" si="5"/>
        <v>9.9110000000000014</v>
      </c>
      <c r="N21" s="996">
        <f t="shared" si="5"/>
        <v>6.83</v>
      </c>
      <c r="O21" s="996">
        <f t="shared" si="5"/>
        <v>5.8500000000000005</v>
      </c>
      <c r="P21" s="997">
        <f>SUM(P22,P26,P27,P28)</f>
        <v>6.4809999999999999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0</v>
      </c>
      <c r="G22" s="998">
        <f t="shared" ref="G22:P22" si="6">SUM(G23:G25)</f>
        <v>0</v>
      </c>
      <c r="H22" s="998">
        <f t="shared" si="6"/>
        <v>0</v>
      </c>
      <c r="I22" s="998">
        <f t="shared" si="6"/>
        <v>0</v>
      </c>
      <c r="J22" s="998">
        <f t="shared" si="6"/>
        <v>0</v>
      </c>
      <c r="K22" s="998">
        <f t="shared" si="6"/>
        <v>0</v>
      </c>
      <c r="L22" s="998">
        <f t="shared" si="6"/>
        <v>0</v>
      </c>
      <c r="M22" s="998">
        <f t="shared" si="6"/>
        <v>0</v>
      </c>
      <c r="N22" s="998">
        <f t="shared" si="6"/>
        <v>0</v>
      </c>
      <c r="O22" s="998">
        <f t="shared" si="6"/>
        <v>0</v>
      </c>
      <c r="P22" s="999">
        <f t="shared" si="6"/>
        <v>0</v>
      </c>
      <c r="Z22" s="313"/>
      <c r="AB22" s="312"/>
      <c r="AC22" s="571" t="s">
        <v>1377</v>
      </c>
      <c r="AP22" s="18" t="s">
        <v>1387</v>
      </c>
      <c r="AQ22" s="313"/>
      <c r="AV22" s="80" t="str">
        <f>AW22</f>
        <v>エネルギー起源CO2</v>
      </c>
      <c r="AW22" s="80" t="str">
        <f>D56</f>
        <v>エネルギー起源CO2</v>
      </c>
      <c r="AX22" s="201">
        <f>P56</f>
        <v>1.9690000000000001</v>
      </c>
      <c r="AY22" s="201">
        <f>AX22</f>
        <v>1.9690000000000001</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0</v>
      </c>
      <c r="G23" s="1000">
        <f>IFERROR(VLOOKUP(年度マスタ!$K$4&amp;"_"&amp;G$20,データシート1!$A:$BT,MATCH("ba_"&amp;$E23,データシート1!$A$1:$BT$1,0),0),0)</f>
        <v>0</v>
      </c>
      <c r="H23" s="1000">
        <f>IFERROR(VLOOKUP(年度マスタ!$K$4&amp;"_"&amp;H$20,データシート1!$A:$BT,MATCH("ba_"&amp;$E23,データシート1!$A$1:$BT$1,0),0),0)</f>
        <v>0</v>
      </c>
      <c r="I23" s="1000">
        <f>IFERROR(VLOOKUP(年度マスタ!$K$4&amp;"_"&amp;I$20,データシート1!$A:$BT,MATCH("ba_"&amp;$E23,データシート1!$A$1:$BT$1,0),0),0)</f>
        <v>0</v>
      </c>
      <c r="J23" s="1000">
        <f>IFERROR(VLOOKUP(年度マスタ!$K$4&amp;"_"&amp;J$20,データシート1!$A:$BT,MATCH("ba_"&amp;$E23,データシート1!$A$1:$BT$1,0),0),0)</f>
        <v>0</v>
      </c>
      <c r="K23" s="1000">
        <f>IFERROR(VLOOKUP(年度マスタ!$K$4&amp;"_"&amp;K$20,データシート1!$A:$BT,MATCH("ba_"&amp;$E23,データシート1!$A$1:$BT$1,0),0),0)</f>
        <v>0</v>
      </c>
      <c r="L23" s="1000">
        <f>IFERROR(VLOOKUP(年度マスタ!$K$4&amp;"_"&amp;L$20,データシート1!$A:$BT,MATCH("ba_"&amp;$E23,データシート1!$A$1:$BT$1,0),0),0)</f>
        <v>0</v>
      </c>
      <c r="M23" s="1000">
        <f>IFERROR(VLOOKUP(年度マスタ!$K$4&amp;"_"&amp;M$20,データシート1!$A:$BT,MATCH("ba_"&amp;$E23,データシート1!$A$1:$BT$1,0),0),0)</f>
        <v>0</v>
      </c>
      <c r="N23" s="1000">
        <f>IFERROR(VLOOKUP(年度マスタ!$K$4&amp;"_"&amp;N$20,データシート1!$A:$BT,MATCH("ba_"&amp;$E23,データシート1!$A$1:$BT$1,0),0),0)</f>
        <v>0</v>
      </c>
      <c r="O23" s="1000">
        <f>IFERROR(VLOOKUP(年度マスタ!$K$4&amp;"_"&amp;O$20,データシート1!$A:$BT,MATCH("ba_"&amp;$E23,データシート1!$A$1:$BT$1,0),0),0)</f>
        <v>0</v>
      </c>
      <c r="P23" s="1001">
        <f>IFERROR(VLOOKUP(年度マスタ!$K$4&amp;"_"&amp;P$20,データシート1!$A:$BT,MATCH("ba_"&amp;$E23,データシート1!$A$1:$BT$1,0),0),0)</f>
        <v>0</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4.5119999999999996</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82.768662098633428</v>
      </c>
      <c r="AG24" s="996">
        <f t="shared" ref="AG24:AP24" si="7">AG25+AG29</f>
        <v>83.588845867313793</v>
      </c>
      <c r="AH24" s="996">
        <f t="shared" si="7"/>
        <v>85.005198201402479</v>
      </c>
      <c r="AI24" s="996">
        <f t="shared" si="7"/>
        <v>86.993851385471331</v>
      </c>
      <c r="AJ24" s="996">
        <f t="shared" si="7"/>
        <v>56.641622164417811</v>
      </c>
      <c r="AK24" s="996">
        <f t="shared" si="7"/>
        <v>53.768342478360019</v>
      </c>
      <c r="AL24" s="996">
        <f t="shared" si="7"/>
        <v>48.324708017462939</v>
      </c>
      <c r="AM24" s="996">
        <f t="shared" si="7"/>
        <v>44.004283696221762</v>
      </c>
      <c r="AN24" s="996">
        <f t="shared" si="7"/>
        <v>39.543184489479358</v>
      </c>
      <c r="AO24" s="996">
        <f>AO25+AO29</f>
        <v>40.229781322521049</v>
      </c>
      <c r="AP24" s="997">
        <f t="shared" si="7"/>
        <v>43.468849374764417</v>
      </c>
      <c r="AQ24" s="313"/>
      <c r="AV24" s="80" t="str">
        <f>AW24</f>
        <v>廃棄物原燃料</v>
      </c>
      <c r="AW24" s="80" t="str">
        <f>E58</f>
        <v>廃棄物原燃料</v>
      </c>
      <c r="AX24" s="327">
        <f t="shared" ref="AX24:AX31" si="8">P58</f>
        <v>4.5119999999999996</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56.04621947299745</v>
      </c>
      <c r="AG25" s="998">
        <f>①CO2排出量の現状把握!AA35</f>
        <v>52.619370244541706</v>
      </c>
      <c r="AH25" s="998">
        <f>①CO2排出量の現状把握!AB35</f>
        <v>51.454609827803253</v>
      </c>
      <c r="AI25" s="998">
        <f>①CO2排出量の現状把握!AC35</f>
        <v>53.012176292777347</v>
      </c>
      <c r="AJ25" s="998">
        <f>①CO2排出量の現状把握!AD35</f>
        <v>25.327639450696445</v>
      </c>
      <c r="AK25" s="998">
        <f>①CO2排出量の現状把握!AE35</f>
        <v>27.270961689695405</v>
      </c>
      <c r="AL25" s="998">
        <f>①CO2排出量の現状把握!AF35</f>
        <v>26.242765530780034</v>
      </c>
      <c r="AM25" s="998">
        <f>①CO2排出量の現状把握!AG35</f>
        <v>22.800802595671303</v>
      </c>
      <c r="AN25" s="998">
        <f>①CO2排出量の現状把握!AH35</f>
        <v>20.379712280243851</v>
      </c>
      <c r="AO25" s="998">
        <f>①CO2排出量の現状把握!AI35</f>
        <v>20.6824170431236</v>
      </c>
      <c r="AP25" s="999">
        <f>①CO2排出量の現状把握!AJ35</f>
        <v>25.696384984890212</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3.4430000000000001</v>
      </c>
      <c r="G26" s="998">
        <f>IFERROR(VLOOKUP(年度マスタ!$K$4&amp;"_"&amp;G$20,データシート1!$A:$BT,MATCH("ba_"&amp;$D26,データシート1!$A$1:$BT$1,0),0),0)</f>
        <v>4.7220000000000004</v>
      </c>
      <c r="H26" s="998">
        <f>IFERROR(VLOOKUP(年度マスタ!$K$4&amp;"_"&amp;H$20,データシート1!$A:$BT,MATCH("ba_"&amp;$D26,データシート1!$A$1:$BT$1,0),0),0)</f>
        <v>4.6980000000000004</v>
      </c>
      <c r="I26" s="998">
        <f>IFERROR(VLOOKUP(年度マスタ!$K$4&amp;"_"&amp;I$20,データシート1!$A:$BT,MATCH("ba_"&amp;$D26,データシート1!$A$1:$BT$1,0),0),0)</f>
        <v>3.6589999999999998</v>
      </c>
      <c r="J26" s="998">
        <f>IFERROR(VLOOKUP(年度マスタ!$K$4&amp;"_"&amp;J$20,データシート1!$A:$BT,MATCH("ba_"&amp;$D26,データシート1!$A$1:$BT$1,0),0),0)</f>
        <v>3.996</v>
      </c>
      <c r="K26" s="998">
        <f>IFERROR(VLOOKUP(年度マスタ!$K$4&amp;"_"&amp;K$20,データシート1!$A:$BT,MATCH("ba_"&amp;$D26,データシート1!$A$1:$BT$1,0),0),0)</f>
        <v>4.694</v>
      </c>
      <c r="L26" s="998">
        <f>IFERROR(VLOOKUP(年度マスタ!$K$4&amp;"_"&amp;L$20,データシート1!$A:$BT,MATCH("ba_"&amp;$D26,データシート1!$A$1:$BT$1,0),0),0)</f>
        <v>4.0750000000000002</v>
      </c>
      <c r="M26" s="998">
        <f>IFERROR(VLOOKUP(年度マスタ!$K$4&amp;"_"&amp;M$20,データシート1!$A:$BT,MATCH("ba_"&amp;$D26,データシート1!$A$1:$BT$1,0),0),0)</f>
        <v>4.6230000000000002</v>
      </c>
      <c r="N26" s="998">
        <f>IFERROR(VLOOKUP(年度マスタ!$K$4&amp;"_"&amp;N$20,データシート1!$A:$BT,MATCH("ba_"&amp;$D26,データシート1!$A$1:$BT$1,0),0),0)</f>
        <v>4.6230000000000002</v>
      </c>
      <c r="O26" s="998">
        <f>IFERROR(VLOOKUP(年度マスタ!$K$4&amp;"_"&amp;O$20,データシート1!$A:$BT,MATCH("ba_"&amp;$D26,データシート1!$A$1:$BT$1,0),0),0)</f>
        <v>4.0250000000000004</v>
      </c>
      <c r="P26" s="999">
        <f>IFERROR(VLOOKUP(年度マスタ!$K$4&amp;"_"&amp;P$20,データシート1!$A:$BT,MATCH("ba_"&amp;$D26,データシート1!$A$1:$BT$1,0),0),0)</f>
        <v>4.5119999999999996</v>
      </c>
      <c r="Z26" s="313"/>
      <c r="AB26" s="312"/>
      <c r="AC26" s="572"/>
      <c r="AD26" s="458"/>
      <c r="AE26" s="457" t="s">
        <v>98</v>
      </c>
      <c r="AF26" s="1000">
        <f>①CO2排出量の現状把握!Z36</f>
        <v>1.0467244978979171</v>
      </c>
      <c r="AG26" s="1000">
        <f>①CO2排出量の現状把握!AA36</f>
        <v>1.3074613429948281</v>
      </c>
      <c r="AH26" s="1000">
        <f>①CO2排出量の現状把握!AB36</f>
        <v>1.7118649828186492</v>
      </c>
      <c r="AI26" s="1000">
        <f>①CO2排出量の現状把握!AC36</f>
        <v>2.6892939091906438</v>
      </c>
      <c r="AJ26" s="1000">
        <f>①CO2排出量の現状把握!AD36</f>
        <v>1.9487527434095631</v>
      </c>
      <c r="AK26" s="1000">
        <f>①CO2排出量の現状把握!AE36</f>
        <v>1.3533071306431728</v>
      </c>
      <c r="AL26" s="1000">
        <f>①CO2排出量の現状把握!AF36</f>
        <v>1.4353060601622429</v>
      </c>
      <c r="AM26" s="1000">
        <f>①CO2排出量の現状把握!AG36</f>
        <v>1.0994437529288565</v>
      </c>
      <c r="AN26" s="1000">
        <f>①CO2排出量の現状把握!AH36</f>
        <v>0.85462154954927716</v>
      </c>
      <c r="AO26" s="1000">
        <f>①CO2排出量の現状把握!AI36</f>
        <v>0.93186808662236986</v>
      </c>
      <c r="AP26" s="1001">
        <f>①CO2排出量の現状把握!AJ36</f>
        <v>1.0416706015059309</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2.8740000000000001</v>
      </c>
      <c r="I27" s="998">
        <f>IFERROR(VLOOKUP(年度マスタ!$K$4&amp;"_"&amp;I$20,データシート1!$A:$BT,MATCH("ba_"&amp;$D27,データシート1!$A$1:$BT$1,0),0),0)</f>
        <v>1.3979999999999999</v>
      </c>
      <c r="J27" s="998">
        <f>IFERROR(VLOOKUP(年度マスタ!$K$4&amp;"_"&amp;J$20,データシート1!$A:$BT,MATCH("ba_"&amp;$D27,データシート1!$A$1:$BT$1,0),0),0)</f>
        <v>0.81599999999999995</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1.6900903316167204</v>
      </c>
      <c r="AG27" s="1000">
        <f>①CO2排出量の現状把握!AA37</f>
        <v>2.2584798308058818</v>
      </c>
      <c r="AH27" s="1000">
        <f>①CO2排出量の現状把握!AB37</f>
        <v>2.1828348057167184</v>
      </c>
      <c r="AI27" s="1000">
        <f>①CO2排出量の現状把握!AC37</f>
        <v>2.0616977752162597</v>
      </c>
      <c r="AJ27" s="1000">
        <f>①CO2排出量の現状把握!AD37</f>
        <v>2.1984847201755371</v>
      </c>
      <c r="AK27" s="1000">
        <f>①CO2排出量の現状把握!AE37</f>
        <v>1.840757917890973</v>
      </c>
      <c r="AL27" s="1000">
        <f>①CO2排出量の現状把握!AF37</f>
        <v>1.8527734568001708</v>
      </c>
      <c r="AM27" s="1000">
        <f>①CO2排出量の現状把握!AG37</f>
        <v>1.7751466941623848</v>
      </c>
      <c r="AN27" s="1000">
        <f>①CO2排出量の現状把握!AH37</f>
        <v>1.5566889304834146</v>
      </c>
      <c r="AO27" s="1000">
        <f>①CO2排出量の現状把握!AI37</f>
        <v>1.4595818089236421</v>
      </c>
      <c r="AP27" s="1001">
        <f>①CO2排出量の現状把握!AJ37</f>
        <v>1.584295359474841</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5.851</v>
      </c>
      <c r="I28" s="1002">
        <f>IFERROR(VLOOKUP(年度マスタ!$K$4&amp;"_"&amp;I$20,データシート1!$A:$BT,MATCH("ba_"&amp;$D28,データシート1!$A$1:$BT$1,0),0),0)</f>
        <v>2.754</v>
      </c>
      <c r="J28" s="1002">
        <f>IFERROR(VLOOKUP(年度マスタ!$K$4&amp;"_"&amp;J$20,データシート1!$A:$BT,MATCH("ba_"&amp;$D28,データシート1!$A$1:$BT$1,0),0),0)</f>
        <v>2.7010000000000001</v>
      </c>
      <c r="K28" s="1002">
        <f>IFERROR(VLOOKUP(年度マスタ!$K$4&amp;"_"&amp;K$20,データシート1!$A:$BT,MATCH("ba_"&amp;$D28,データシート1!$A$1:$BT$1,0),0),0)</f>
        <v>2.8119999999999998</v>
      </c>
      <c r="L28" s="1002">
        <f>IFERROR(VLOOKUP(年度マスタ!$K$4&amp;"_"&amp;L$20,データシート1!$A:$BT,MATCH("ba_"&amp;$D28,データシート1!$A$1:$BT$1,0),0),0)</f>
        <v>3.82</v>
      </c>
      <c r="M28" s="1002">
        <f>IFERROR(VLOOKUP(年度マスタ!$K$4&amp;"_"&amp;M$20,データシート1!$A:$BT,MATCH("ba_"&amp;$D28,データシート1!$A$1:$BT$1,0),0),0)</f>
        <v>5.2880000000000003</v>
      </c>
      <c r="N28" s="1002">
        <f>IFERROR(VLOOKUP(年度マスタ!$K$4&amp;"_"&amp;N$20,データシート1!$A:$BT,MATCH("ba_"&amp;$D28,データシート1!$A$1:$BT$1,0),0),0)</f>
        <v>2.2069999999999999</v>
      </c>
      <c r="O28" s="1002">
        <f>IFERROR(VLOOKUP(年度マスタ!$K$4&amp;"_"&amp;O$20,データシート1!$A:$BT,MATCH("ba_"&amp;$D28,データシート1!$A$1:$BT$1,0),0),0)</f>
        <v>1.825</v>
      </c>
      <c r="P28" s="1003">
        <f>IFERROR(VLOOKUP(年度マスタ!$K$4&amp;"_"&amp;P$20,データシート1!$A:$BT,MATCH("ba_"&amp;$D28,データシート1!$A$1:$BT$1,0),0),0)</f>
        <v>1.9690000000000001</v>
      </c>
      <c r="Z28" s="313"/>
      <c r="AB28" s="312"/>
      <c r="AC28" s="572"/>
      <c r="AD28" s="459"/>
      <c r="AE28" s="457" t="s">
        <v>110</v>
      </c>
      <c r="AF28" s="1000">
        <f>①CO2排出量の現状把握!Z38</f>
        <v>53.309404643482814</v>
      </c>
      <c r="AG28" s="1000">
        <f>①CO2排出量の現状把握!AA38</f>
        <v>49.053429070740997</v>
      </c>
      <c r="AH28" s="1000">
        <f>①CO2排出量の現状把握!AB38</f>
        <v>47.559910039267884</v>
      </c>
      <c r="AI28" s="1000">
        <f>①CO2排出量の現状把握!AC38</f>
        <v>48.261184608370442</v>
      </c>
      <c r="AJ28" s="1000">
        <f>①CO2排出量の現状把握!AD38</f>
        <v>21.180401987111345</v>
      </c>
      <c r="AK28" s="1000">
        <f>①CO2排出量の現状把握!AE38</f>
        <v>24.076896641161259</v>
      </c>
      <c r="AL28" s="1000">
        <f>①CO2排出量の現状把握!AF38</f>
        <v>22.954686013817618</v>
      </c>
      <c r="AM28" s="1000">
        <f>①CO2排出量の現状把握!AG38</f>
        <v>19.926212148580063</v>
      </c>
      <c r="AN28" s="1000">
        <f>①CO2排出量の現状把握!AH38</f>
        <v>17.968401800211158</v>
      </c>
      <c r="AO28" s="1000">
        <f>①CO2排出量の現状把握!AI38</f>
        <v>18.290967147577589</v>
      </c>
      <c r="AP28" s="1001">
        <f>①CO2排出量の現状把握!AJ38</f>
        <v>23.070419023909441</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26.722442625635974</v>
      </c>
      <c r="AG29" s="1002">
        <f>①CO2排出量の現状把握!AA39</f>
        <v>30.969475622772084</v>
      </c>
      <c r="AH29" s="1002">
        <f>①CO2排出量の現状把握!AB39</f>
        <v>33.550588373599226</v>
      </c>
      <c r="AI29" s="1002">
        <f>①CO2排出量の現状把握!AC39</f>
        <v>33.981675092693983</v>
      </c>
      <c r="AJ29" s="1002">
        <f>①CO2排出量の現状把握!AD39</f>
        <v>31.313982713721369</v>
      </c>
      <c r="AK29" s="1002">
        <f>①CO2排出量の現状把握!AE39</f>
        <v>26.497380788664614</v>
      </c>
      <c r="AL29" s="1002">
        <f>①CO2排出量の現状把握!AF39</f>
        <v>22.081942486682905</v>
      </c>
      <c r="AM29" s="1002">
        <f>①CO2排出量の現状把握!AG39</f>
        <v>21.203481100550455</v>
      </c>
      <c r="AN29" s="1002">
        <f>①CO2排出量の現状把握!AH39</f>
        <v>19.163472209235508</v>
      </c>
      <c r="AO29" s="1002">
        <f>①CO2排出量の現状把握!AI39</f>
        <v>19.547364279397446</v>
      </c>
      <c r="AP29" s="1003">
        <f>①CO2排出量の現状把握!AJ39</f>
        <v>17.772464389874209</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4.1597869443595205E-2</v>
      </c>
      <c r="AG32" s="509">
        <f t="shared" si="12"/>
        <v>5.6490790738940803E-2</v>
      </c>
      <c r="AH32" s="509">
        <f t="shared" si="12"/>
        <v>5.5267208352000399E-2</v>
      </c>
      <c r="AI32" s="509">
        <f t="shared" si="12"/>
        <v>4.2060443832827962E-2</v>
      </c>
      <c r="AJ32" s="509">
        <f t="shared" si="12"/>
        <v>7.0548826945678156E-2</v>
      </c>
      <c r="AK32" s="509">
        <f t="shared" si="12"/>
        <v>8.7300440810299848E-2</v>
      </c>
      <c r="AL32" s="509">
        <f t="shared" si="12"/>
        <v>8.4325393099683732E-2</v>
      </c>
      <c r="AM32" s="509">
        <f t="shared" si="12"/>
        <v>0.10505795371910426</v>
      </c>
      <c r="AN32" s="509">
        <f t="shared" si="12"/>
        <v>0.11691015935325012</v>
      </c>
      <c r="AO32" s="509">
        <f t="shared" si="12"/>
        <v>0.10005025798504064</v>
      </c>
      <c r="AP32" s="509">
        <f t="shared" si="12"/>
        <v>0.10379846867120929</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v>
      </c>
      <c r="AG33" s="506">
        <f t="shared" ref="AG33:AP33" si="13">IFERROR(IF(G22/AG25&gt;1,1,G22/AG25),0)</f>
        <v>0</v>
      </c>
      <c r="AH33" s="506">
        <f t="shared" si="13"/>
        <v>0</v>
      </c>
      <c r="AI33" s="506">
        <f t="shared" si="13"/>
        <v>0</v>
      </c>
      <c r="AJ33" s="506">
        <f t="shared" si="13"/>
        <v>0</v>
      </c>
      <c r="AK33" s="506">
        <f t="shared" si="13"/>
        <v>0</v>
      </c>
      <c r="AL33" s="506">
        <f t="shared" si="13"/>
        <v>0</v>
      </c>
      <c r="AM33" s="506">
        <f t="shared" si="13"/>
        <v>0</v>
      </c>
      <c r="AN33" s="506">
        <f t="shared" si="13"/>
        <v>0</v>
      </c>
      <c r="AO33" s="506">
        <f t="shared" si="13"/>
        <v>0</v>
      </c>
      <c r="AP33" s="506">
        <f t="shared" si="13"/>
        <v>0</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v>
      </c>
      <c r="AG34" s="507">
        <f t="shared" ref="AG34:AP36" si="14">IFERROR(IF(G23/AG26&gt;1,1,G23/AG26),0)</f>
        <v>0</v>
      </c>
      <c r="AH34" s="507">
        <f t="shared" si="14"/>
        <v>0</v>
      </c>
      <c r="AI34" s="507">
        <f t="shared" si="14"/>
        <v>0</v>
      </c>
      <c r="AJ34" s="507">
        <f t="shared" si="14"/>
        <v>0</v>
      </c>
      <c r="AK34" s="507">
        <f t="shared" si="14"/>
        <v>0</v>
      </c>
      <c r="AL34" s="507">
        <f t="shared" si="14"/>
        <v>0</v>
      </c>
      <c r="AM34" s="507">
        <f t="shared" si="14"/>
        <v>0</v>
      </c>
      <c r="AN34" s="507">
        <f t="shared" si="14"/>
        <v>0</v>
      </c>
      <c r="AO34" s="507">
        <f t="shared" si="14"/>
        <v>0</v>
      </c>
      <c r="AP34" s="507">
        <f t="shared" si="14"/>
        <v>0</v>
      </c>
      <c r="AQ34" s="313"/>
      <c r="BA34" s="80">
        <v>28</v>
      </c>
      <c r="BB34" s="80"/>
      <c r="BC34" s="80" t="s">
        <v>1357</v>
      </c>
      <c r="BD34" s="80" t="str">
        <f t="shared" si="1"/>
        <v>28：電子部品等製造業(N=0)</v>
      </c>
      <c r="BE34" s="961">
        <f>VLOOKUP(BE$13&amp;"_"&amp;$AV$8,データシート2!$A:$SI,MATCH($AV$5&amp;"_"&amp;$BA34&amp;$AV$6,データシート2!$A$1:$SI$1,0),0)</f>
        <v>0</v>
      </c>
      <c r="BF34" s="1071">
        <f>VLOOKUP(BF$13&amp;"_"&amp;$AW$8,データシート2!$A:$SI,MATCH($AW$5&amp;"_"&amp;$BA34&amp;$AW$6,データシート2!$A$1:$SI$1,0),0)</f>
        <v>0</v>
      </c>
      <c r="BG34" s="1071" t="e">
        <f t="shared" si="2"/>
        <v>#DIV/0!</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t="e">
        <f t="shared" si="4"/>
        <v>#DIV/0!</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0.12884301215402308</v>
      </c>
      <c r="AG37" s="508">
        <f t="shared" ref="AG37:AP37" si="17">IFERROR(IF(G26/AG29&gt;1,1,G26/AG29),0)</f>
        <v>0.15247271402063647</v>
      </c>
      <c r="AH37" s="508">
        <f t="shared" si="17"/>
        <v>0.14002735056941151</v>
      </c>
      <c r="AI37" s="508">
        <f t="shared" si="17"/>
        <v>0.10767568079028218</v>
      </c>
      <c r="AJ37" s="508">
        <f t="shared" si="17"/>
        <v>0.12761072382686747</v>
      </c>
      <c r="AK37" s="508">
        <f t="shared" si="17"/>
        <v>0.17714958461132349</v>
      </c>
      <c r="AL37" s="508">
        <f t="shared" si="17"/>
        <v>0.18453992453143719</v>
      </c>
      <c r="AM37" s="508">
        <f t="shared" si="17"/>
        <v>0.21803023654827999</v>
      </c>
      <c r="AN37" s="508">
        <f t="shared" si="17"/>
        <v>0.24124020686460068</v>
      </c>
      <c r="AO37" s="508">
        <f t="shared" si="17"/>
        <v>0.20591011363318557</v>
      </c>
      <c r="AP37" s="508">
        <f t="shared" si="17"/>
        <v>0.25387587793230826</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R：ｻｰﾋﾞｽ業(他に分類されない)(N=1)</v>
      </c>
      <c r="BE51" s="961">
        <f>VLOOKUP(BE$13&amp;"_"&amp;$AV$8,データシート2!$A:$SI,MATCH($AV$5&amp;"_"&amp;$BA51&amp;$AV$6,データシート2!$A$1:$SI$1,0),0)</f>
        <v>1</v>
      </c>
      <c r="BF51" s="1071">
        <f>VLOOKUP(BF$13&amp;"_"&amp;$AW$8,データシート2!$A:$SI,MATCH($AW$5&amp;"_"&amp;$BA51&amp;$AW$6,データシート2!$A$1:$SI$1,0),0)</f>
        <v>4.5119999999999996</v>
      </c>
      <c r="BG51" s="1071">
        <f t="shared" ref="BG51" si="22">BF51/BE51</f>
        <v>4.5119999999999996</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0.1740310185218934</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3.4430000000000001</v>
      </c>
      <c r="G55" s="1004">
        <f t="shared" ref="G55:P55" si="29">SUM(G56,G57,G60,G61,G62,G63,G64,G65,)</f>
        <v>4.7220000000000004</v>
      </c>
      <c r="H55" s="1004">
        <f t="shared" si="29"/>
        <v>13.423</v>
      </c>
      <c r="I55" s="1004">
        <f t="shared" si="29"/>
        <v>7.8109999999999999</v>
      </c>
      <c r="J55" s="1004">
        <f t="shared" si="29"/>
        <v>7.5129999999999999</v>
      </c>
      <c r="K55" s="1004">
        <f t="shared" si="29"/>
        <v>7.5060000000000002</v>
      </c>
      <c r="L55" s="1004">
        <f t="shared" si="29"/>
        <v>7.8949999999999996</v>
      </c>
      <c r="M55" s="1004">
        <f t="shared" si="29"/>
        <v>9.9110000000000014</v>
      </c>
      <c r="N55" s="1004">
        <f t="shared" si="29"/>
        <v>6.83</v>
      </c>
      <c r="O55" s="1004">
        <f t="shared" si="29"/>
        <v>5.8500000000000005</v>
      </c>
      <c r="P55" s="1005">
        <f t="shared" si="29"/>
        <v>6.4809999999999999</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0</v>
      </c>
      <c r="G56" s="1006">
        <f>IFERROR(VLOOKUP(年度マスタ!$K$4&amp;"_"&amp;G$54,データシート1!$A:$CD,MATCH("bc_"&amp;$C56,データシート1!$A$1:$CD$1,0),0),0)</f>
        <v>0</v>
      </c>
      <c r="H56" s="1006">
        <f>IFERROR(VLOOKUP(年度マスタ!$K$4&amp;"_"&amp;H$54,データシート1!$A:$CD,MATCH("bc_"&amp;$C56,データシート1!$A$1:$CD$1,0),0),0)</f>
        <v>8.7249999999999996</v>
      </c>
      <c r="I56" s="1006">
        <f>IFERROR(VLOOKUP(年度マスタ!$K$4&amp;"_"&amp;I$54,データシート1!$A:$CD,MATCH("bc_"&amp;$C56,データシート1!$A$1:$CD$1,0),0),0)</f>
        <v>4.1520000000000001</v>
      </c>
      <c r="J56" s="1006">
        <f>IFERROR(VLOOKUP(年度マスタ!$K$4&amp;"_"&amp;J$54,データシート1!$A:$CD,MATCH("bc_"&amp;$C56,データシート1!$A$1:$CD$1,0),0),0)</f>
        <v>3.5169999999999999</v>
      </c>
      <c r="K56" s="1006">
        <f>IFERROR(VLOOKUP(年度マスタ!$K$4&amp;"_"&amp;K$54,データシート1!$A:$CD,MATCH("bc_"&amp;$C56,データシート1!$A$1:$CD$1,0),0),0)</f>
        <v>2.8119999999999998</v>
      </c>
      <c r="L56" s="1006">
        <f>IFERROR(VLOOKUP(年度マスタ!$K$4&amp;"_"&amp;L$54,データシート1!$A:$CD,MATCH("bc_"&amp;$C56,データシート1!$A$1:$CD$1,0),0),0)</f>
        <v>3.82</v>
      </c>
      <c r="M56" s="1006">
        <f>IFERROR(VLOOKUP(年度マスタ!$K$4&amp;"_"&amp;M$54,データシート1!$A:$CD,MATCH("bc_"&amp;$C56,データシート1!$A$1:$CD$1,0),0),0)</f>
        <v>5.2880000000000003</v>
      </c>
      <c r="N56" s="1006">
        <f>IFERROR(VLOOKUP(年度マスタ!$K$4&amp;"_"&amp;N$54,データシート1!$A:$CD,MATCH("bc_"&amp;$C56,データシート1!$A$1:$CD$1,0),0),0)</f>
        <v>2.2069999999999999</v>
      </c>
      <c r="O56" s="1006">
        <f>IFERROR(VLOOKUP(年度マスタ!$K$4&amp;"_"&amp;O$54,データシート1!$A:$CD,MATCH("bc_"&amp;$C56,データシート1!$A$1:$CD$1,0),0),0)</f>
        <v>1.825</v>
      </c>
      <c r="P56" s="1007">
        <f>IFERROR(VLOOKUP(年度マスタ!$K$4&amp;"_"&amp;P$54,データシート1!$A:$CD,MATCH("bc_"&amp;$C56,データシート1!$A$1:$CD$1,0),0),0)</f>
        <v>1.9690000000000001</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3.4430000000000001</v>
      </c>
      <c r="G57" s="1006">
        <f t="shared" ref="G57:J57" si="30">SUM(G58:G59)</f>
        <v>4.7220000000000004</v>
      </c>
      <c r="H57" s="1006">
        <f t="shared" si="30"/>
        <v>4.6980000000000004</v>
      </c>
      <c r="I57" s="1006">
        <f t="shared" si="30"/>
        <v>3.6589999999999998</v>
      </c>
      <c r="J57" s="1006">
        <f t="shared" si="30"/>
        <v>3.996</v>
      </c>
      <c r="K57" s="1006">
        <f t="shared" ref="K57:O57" si="31">SUM(K58:K59)</f>
        <v>4.694</v>
      </c>
      <c r="L57" s="1006">
        <f t="shared" si="31"/>
        <v>4.0750000000000002</v>
      </c>
      <c r="M57" s="1006">
        <f t="shared" si="31"/>
        <v>4.6230000000000002</v>
      </c>
      <c r="N57" s="1006">
        <f t="shared" si="31"/>
        <v>4.6230000000000002</v>
      </c>
      <c r="O57" s="1006">
        <f t="shared" si="31"/>
        <v>4.0250000000000004</v>
      </c>
      <c r="P57" s="1007">
        <f>SUM(P58:P59)</f>
        <v>4.5119999999999996</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3.4430000000000001</v>
      </c>
      <c r="G58" s="1008">
        <f>IFERROR(VLOOKUP(年度マスタ!$K$4&amp;"_"&amp;G$54,データシート1!$A:$CD,MATCH("bc_"&amp;$C58,データシート1!$A$1:$CD$1,0),0),0)</f>
        <v>4.7220000000000004</v>
      </c>
      <c r="H58" s="1008">
        <f>IFERROR(VLOOKUP(年度マスタ!$K$4&amp;"_"&amp;H$54,データシート1!$A:$CD,MATCH("bc_"&amp;$C58,データシート1!$A$1:$CD$1,0),0),0)</f>
        <v>4.6980000000000004</v>
      </c>
      <c r="I58" s="1008">
        <f>IFERROR(VLOOKUP(年度マスタ!$K$4&amp;"_"&amp;I$54,データシート1!$A:$CD,MATCH("bc_"&amp;$C58,データシート1!$A$1:$CD$1,0),0),0)</f>
        <v>3.6589999999999998</v>
      </c>
      <c r="J58" s="1008">
        <f>IFERROR(VLOOKUP(年度マスタ!$K$4&amp;"_"&amp;J$54,データシート1!$A:$CD,MATCH("bc_"&amp;$C58,データシート1!$A$1:$CD$1,0),0),0)</f>
        <v>3.996</v>
      </c>
      <c r="K58" s="1008">
        <f>IFERROR(VLOOKUP(年度マスタ!$K$4&amp;"_"&amp;K$54,データシート1!$A:$CD,MATCH("bc_"&amp;$C58,データシート1!$A$1:$CD$1,0),0),0)</f>
        <v>4.694</v>
      </c>
      <c r="L58" s="1008">
        <f>IFERROR(VLOOKUP(年度マスタ!$K$4&amp;"_"&amp;L$54,データシート1!$A:$CD,MATCH("bc_"&amp;$C58,データシート1!$A$1:$CD$1,0),0),0)</f>
        <v>4.0750000000000002</v>
      </c>
      <c r="M58" s="1008">
        <f>IFERROR(VLOOKUP(年度マスタ!$K$4&amp;"_"&amp;M$54,データシート1!$A:$CD,MATCH("bc_"&amp;$C58,データシート1!$A$1:$CD$1,0),0),0)</f>
        <v>4.6230000000000002</v>
      </c>
      <c r="N58" s="1008">
        <f>IFERROR(VLOOKUP(年度マスタ!$K$4&amp;"_"&amp;N$54,データシート1!$A:$CD,MATCH("bc_"&amp;$C58,データシート1!$A$1:$CD$1,0),0),0)</f>
        <v>4.6230000000000002</v>
      </c>
      <c r="O58" s="1008">
        <f>IFERROR(VLOOKUP(年度マスタ!$K$4&amp;"_"&amp;O$54,データシート1!$A:$CD,MATCH("bc_"&amp;$C58,データシート1!$A$1:$CD$1,0),0),0)</f>
        <v>4.0250000000000004</v>
      </c>
      <c r="P58" s="1009">
        <f>IFERROR(VLOOKUP(年度マスタ!$K$4&amp;"_"&amp;P$54,データシート1!$A:$CD,MATCH("bc_"&amp;$C58,データシート1!$A$1:$CD$1,0),0),0)</f>
        <v>4.5119999999999996</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新上五島町</v>
      </c>
      <c r="AF1" s="345"/>
      <c r="AG1" s="203"/>
      <c r="AH1" s="188"/>
      <c r="AI1" s="188"/>
      <c r="AJ1" s="188"/>
      <c r="AK1" s="188"/>
      <c r="AL1" s="189"/>
      <c r="AM1" s="189"/>
      <c r="AN1" s="189"/>
      <c r="AO1" s="189"/>
      <c r="AP1" s="189"/>
      <c r="AQ1" s="189"/>
      <c r="AR1" s="189"/>
      <c r="AS1" s="189"/>
      <c r="AT1" s="190"/>
    </row>
    <row r="2" spans="1:47" s="577" customFormat="1" ht="27.95" customHeight="1">
      <c r="A2" s="576"/>
      <c r="B2" s="576" t="s">
        <v>1641</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1645</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1009.9</v>
      </c>
      <c r="K6" s="688">
        <f>VLOOKUP(年度マスタ!$K$4&amp;"_"&amp;K$5,データシート1!$A:$BS,MATCH("cb_"&amp;$G6,データシート1!$A$1:$BS$1,0),0)</f>
        <v>1174.5</v>
      </c>
      <c r="L6" s="688">
        <f>VLOOKUP(年度マスタ!$K$4&amp;"_"&amp;L$5,データシート1!$A:$BS,MATCH("cb_"&amp;$G6,データシート1!$A$1:$BS$1,0),0)</f>
        <v>1304.5999999999999</v>
      </c>
      <c r="M6" s="688">
        <f>VLOOKUP(年度マスタ!$K$4&amp;"_"&amp;M$5,データシート1!$A:$BS,MATCH("cb_"&amp;$G6,データシート1!$A$1:$BS$1,0),0)</f>
        <v>1366.2</v>
      </c>
      <c r="N6" s="688">
        <f>VLOOKUP(年度マスタ!$K$4&amp;"_"&amp;N$5,データシート1!$A:$BS,MATCH("cb_"&amp;$G6,データシート1!$A$1:$BS$1,0),0)</f>
        <v>1409.5</v>
      </c>
      <c r="O6" s="688">
        <f>VLOOKUP(年度マスタ!$K$4&amp;"_"&amp;O$5,データシート1!$A:$BS,MATCH("cb_"&amp;$G6,データシート1!$A$1:$BS$1,0),0)</f>
        <v>1418.4</v>
      </c>
      <c r="P6" s="688">
        <f>VLOOKUP(年度マスタ!$K$4&amp;"_"&amp;P$5,データシート1!$A:$BS,MATCH("cb_"&amp;$G6,データシート1!$A$1:$BS$1,0),0)</f>
        <v>1419.4</v>
      </c>
      <c r="Q6" s="688">
        <f>VLOOKUP(年度マスタ!$K$4&amp;"_"&amp;Q$5,データシート1!$A:$BS,MATCH("cb_"&amp;$G6,データシート1!$A$1:$BS$1,0),0)</f>
        <v>1423.77</v>
      </c>
      <c r="R6" s="704">
        <f>VLOOKUP(年度マスタ!$K$4&amp;"_"&amp;R$5,データシート1!$A:$BS,MATCH("cb_"&amp;$G6,データシート1!$A$1:$BS$1,0),0)</f>
        <v>1460.4699999999998</v>
      </c>
      <c r="S6" s="627"/>
      <c r="T6" s="226"/>
      <c r="U6" s="640"/>
      <c r="V6" s="231"/>
      <c r="W6" s="231"/>
      <c r="X6" s="231"/>
      <c r="Y6" s="232" t="s">
        <v>233</v>
      </c>
      <c r="Z6" s="734" t="s">
        <v>234</v>
      </c>
      <c r="AA6" s="734"/>
      <c r="AB6" s="734"/>
      <c r="AC6" s="735">
        <f>SUM(AC7:AC8)</f>
        <v>202713</v>
      </c>
      <c r="AD6" s="735">
        <f>SUM(AD7:AD8)</f>
        <v>249357.32399999999</v>
      </c>
      <c r="AE6" s="736">
        <f>$AD6*3600/100000000</f>
        <v>8.9768636639999997</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1618.5</v>
      </c>
      <c r="K7" s="684">
        <f>VLOOKUP(年度マスタ!$K$4&amp;"_"&amp;K$5,データシート1!$A:$BS,MATCH("cb_"&amp;$G7,データシート1!$A$1:$BS$1,0),0)</f>
        <v>3905.3</v>
      </c>
      <c r="L7" s="684">
        <f>VLOOKUP(年度マスタ!$K$4&amp;"_"&amp;L$5,データシート1!$A:$BS,MATCH("cb_"&amp;$G7,データシート1!$A$1:$BS$1,0),0)</f>
        <v>4567.5</v>
      </c>
      <c r="M7" s="684">
        <f>VLOOKUP(年度マスタ!$K$4&amp;"_"&amp;M$5,データシート1!$A:$BS,MATCH("cb_"&amp;$G7,データシート1!$A$1:$BS$1,0),0)</f>
        <v>4567.5</v>
      </c>
      <c r="N7" s="684">
        <f>VLOOKUP(年度マスタ!$K$4&amp;"_"&amp;N$5,データシート1!$A:$BS,MATCH("cb_"&amp;$G7,データシート1!$A$1:$BS$1,0),0)</f>
        <v>4579</v>
      </c>
      <c r="O7" s="684">
        <f>VLOOKUP(年度マスタ!$K$4&amp;"_"&amp;O$5,データシート1!$A:$BS,MATCH("cb_"&amp;$G7,データシート1!$A$1:$BS$1,0),0)</f>
        <v>4578.5</v>
      </c>
      <c r="P7" s="684">
        <f>VLOOKUP(年度マスタ!$K$4&amp;"_"&amp;P$5,データシート1!$A:$BS,MATCH("cb_"&amp;$G7,データシート1!$A$1:$BS$1,0),0)</f>
        <v>4578.4999999999982</v>
      </c>
      <c r="Q7" s="684">
        <f>VLOOKUP(年度マスタ!$K$4&amp;"_"&amp;Q$5,データシート1!$A:$BS,MATCH("cb_"&amp;$G7,データシート1!$A$1:$BS$1,0),0)</f>
        <v>4578.4999999999982</v>
      </c>
      <c r="R7" s="705">
        <f>VLOOKUP(年度マスタ!$K$4&amp;"_"&amp;R$5,データシート1!$A:$BS,MATCH("cb_"&amp;$G7,データシート1!$A$1:$BS$1,0),0)</f>
        <v>4578.4999999999982</v>
      </c>
      <c r="S7" s="627"/>
      <c r="T7" s="226"/>
      <c r="U7" s="640"/>
      <c r="V7" s="231"/>
      <c r="W7" s="231"/>
      <c r="X7" s="231"/>
      <c r="Y7" s="232" t="s">
        <v>236</v>
      </c>
      <c r="Z7" s="248" t="s">
        <v>1368</v>
      </c>
      <c r="AA7" s="248"/>
      <c r="AB7" s="248"/>
      <c r="AC7" s="671">
        <f>VLOOKUP(年度マスタ!$K$4&amp;"_令和4年度",データシート3!A:AB,MATCH("ea_"&amp;$Y7&amp;"_設備",データシート3!$A$1:$AB$1,0),0)</f>
        <v>131716</v>
      </c>
      <c r="AD7" s="671">
        <f>VLOOKUP(年度マスタ!$K$4&amp;"_令和4年度",データシート3!A:AB,MATCH("ea_"&amp;$Y7&amp;"_年間発電",データシート3!$A$1:$AB$1,0),0)/10^3</f>
        <v>161896.049</v>
      </c>
      <c r="AE7" s="606">
        <f t="shared" ref="AE7:AE16" si="0">$AD7*3600/100000000</f>
        <v>5.828257764</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16000</v>
      </c>
      <c r="K8" s="684">
        <f>VLOOKUP(年度マスタ!$K$4&amp;"_"&amp;K$5,データシート1!$A:$BS,MATCH("cb_"&amp;$G8,データシート1!$A$1:$BS$1,0),0)</f>
        <v>16000</v>
      </c>
      <c r="L8" s="684">
        <f>VLOOKUP(年度マスタ!$K$4&amp;"_"&amp;L$5,データシート1!$A:$BS,MATCH("cb_"&amp;$G8,データシート1!$A$1:$BS$1,0),0)</f>
        <v>16000</v>
      </c>
      <c r="M8" s="684">
        <f>VLOOKUP(年度マスタ!$K$4&amp;"_"&amp;M$5,データシート1!$A:$BS,MATCH("cb_"&amp;$G8,データシート1!$A$1:$BS$1,0),0)</f>
        <v>16000</v>
      </c>
      <c r="N8" s="684">
        <f>VLOOKUP(年度マスタ!$K$4&amp;"_"&amp;N$5,データシート1!$A:$BS,MATCH("cb_"&amp;$G8,データシート1!$A$1:$BS$1,0),0)</f>
        <v>16000</v>
      </c>
      <c r="O8" s="684">
        <f>VLOOKUP(年度マスタ!$K$4&amp;"_"&amp;O$5,データシート1!$A:$BS,MATCH("cb_"&amp;$G8,データシート1!$A$1:$BS$1,0),0)</f>
        <v>16000</v>
      </c>
      <c r="P8" s="684">
        <f>VLOOKUP(年度マスタ!$K$4&amp;"_"&amp;P$5,データシート1!$A:$BS,MATCH("cb_"&amp;$G8,データシート1!$A$1:$BS$1,0),0)</f>
        <v>16000</v>
      </c>
      <c r="Q8" s="684">
        <f>VLOOKUP(年度マスタ!$K$4&amp;"_"&amp;Q$5,データシート1!$A:$BS,MATCH("cb_"&amp;$G8,データシート1!$A$1:$BS$1,0),0)</f>
        <v>16000</v>
      </c>
      <c r="R8" s="705">
        <f>VLOOKUP(年度マスタ!$K$4&amp;"_"&amp;R$5,データシート1!$A:$BS,MATCH("cb_"&amp;$G8,データシート1!$A$1:$BS$1,0),0)</f>
        <v>16000</v>
      </c>
      <c r="S8" s="627"/>
      <c r="T8" s="226"/>
      <c r="U8" s="640"/>
      <c r="V8" s="231"/>
      <c r="W8" s="231"/>
      <c r="X8" s="231"/>
      <c r="Y8" s="232" t="s">
        <v>237</v>
      </c>
      <c r="Z8" s="222" t="s">
        <v>1369</v>
      </c>
      <c r="AA8" s="222"/>
      <c r="AB8" s="222"/>
      <c r="AC8" s="671">
        <f>VLOOKUP(年度マスタ!$K$4&amp;"_令和4年度",データシート3!A:AB,MATCH("ea_"&amp;$Y8&amp;"_設備",データシート3!$A$1:$AB$1,0),0)</f>
        <v>70997</v>
      </c>
      <c r="AD8" s="671">
        <f>VLOOKUP(年度マスタ!$K$4&amp;"_令和4年度",データシート3!A:AB,MATCH("ea_"&amp;$Y8&amp;"_年間発電",データシート3!$A$1:$AB$1,0),0)/10^3</f>
        <v>87461.274999999994</v>
      </c>
      <c r="AE8" s="606">
        <f t="shared" si="0"/>
        <v>3.1486059000000002</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182700</v>
      </c>
      <c r="AD9" s="737">
        <f>VLOOKUP(年度マスタ!$K$4&amp;"_令和4年度",データシート3!A:AB,MATCH("ea_"&amp;$Y9&amp;"_年間発電",データシート3!$A$1:$AB$1,0),0)/10^3</f>
        <v>473397.86</v>
      </c>
      <c r="AE9" s="738">
        <f t="shared" si="0"/>
        <v>17.04232296</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18628.400000000001</v>
      </c>
      <c r="K12" s="722">
        <f t="shared" ref="K12:Q12" si="1">SUM(K6:K11)</f>
        <v>21079.8</v>
      </c>
      <c r="L12" s="722">
        <f t="shared" si="1"/>
        <v>21872.1</v>
      </c>
      <c r="M12" s="722">
        <f t="shared" si="1"/>
        <v>21933.7</v>
      </c>
      <c r="N12" s="722">
        <f t="shared" si="1"/>
        <v>21988.5</v>
      </c>
      <c r="O12" s="722">
        <f t="shared" si="1"/>
        <v>21996.9</v>
      </c>
      <c r="P12" s="722">
        <f t="shared" si="1"/>
        <v>21997.899999999998</v>
      </c>
      <c r="Q12" s="722">
        <f t="shared" si="1"/>
        <v>22002.269999999997</v>
      </c>
      <c r="R12" s="723">
        <f t="shared" ref="R12" si="2">SUM(R6:R11)</f>
        <v>22038.969999999998</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0.78930032000000006</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10.05068447</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1212.0011880000002</v>
      </c>
      <c r="K19" s="682">
        <f>K6*別紙!$C5/100*別紙!$E5/10^3</f>
        <v>1409.5409399999999</v>
      </c>
      <c r="L19" s="682">
        <f>L6*別紙!$C5/100*別紙!$E5/10^3</f>
        <v>1565.6765519999997</v>
      </c>
      <c r="M19" s="682">
        <f>M6*別紙!$C5/100*別紙!$E5/10^3</f>
        <v>1639.603944</v>
      </c>
      <c r="N19" s="682">
        <f>N6*別紙!$C5/100*別紙!$E5/10^3</f>
        <v>1691.5691399999998</v>
      </c>
      <c r="O19" s="682">
        <f>O6*別紙!$C5/100*別紙!$E5/10^3</f>
        <v>1702.2502080000002</v>
      </c>
      <c r="P19" s="682">
        <f>P6*別紙!$C5/100*別紙!$E5/10^3</f>
        <v>1703.4503279999999</v>
      </c>
      <c r="Q19" s="682">
        <f>Q6*別紙!$C5/100*別紙!$E5/10^3</f>
        <v>1708.6948523999997</v>
      </c>
      <c r="R19" s="710">
        <f>R6*別紙!$C5/100*別紙!$E5/10^3</f>
        <v>1752.7392563999997</v>
      </c>
      <c r="S19" s="631"/>
      <c r="T19" s="227"/>
      <c r="U19" s="647"/>
      <c r="W19" s="237"/>
      <c r="X19" s="237"/>
      <c r="Y19" s="209"/>
      <c r="Z19" s="699" t="s">
        <v>229</v>
      </c>
      <c r="AA19" s="748"/>
      <c r="AB19" s="749"/>
      <c r="AC19" s="750">
        <f>SUM($AC$6,$AC$9,$AC$10,$AC$13)</f>
        <v>385413</v>
      </c>
      <c r="AD19" s="750">
        <f>SUM($AD$6,$AD$9,$AD$10,$AD$13)</f>
        <v>722755.18400000001</v>
      </c>
      <c r="AE19" s="751">
        <f>SUM($AE$6,$AE$9,$AE$10,$AE$13,$AE$17,$AE$18)</f>
        <v>36.859171414000002</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2140.88706</v>
      </c>
      <c r="K20" s="684">
        <f>K7*別紙!$C6/100*別紙!$E6/10^3</f>
        <v>5165.7746279999992</v>
      </c>
      <c r="L20" s="684">
        <f>L7*別紙!$C6/100*別紙!$E6/10^3</f>
        <v>6041.7062999999998</v>
      </c>
      <c r="M20" s="684">
        <f>M7*別紙!$C6/100*別紙!$E6/10^3</f>
        <v>6041.7062999999998</v>
      </c>
      <c r="N20" s="684">
        <f>N7*別紙!$C6/100*別紙!$E6/10^3</f>
        <v>6056.9180400000005</v>
      </c>
      <c r="O20" s="684">
        <f>O7*別紙!$C6/100*別紙!$E6/10^3</f>
        <v>6056.2566599999991</v>
      </c>
      <c r="P20" s="684">
        <f>P7*別紙!$C6/100*別紙!$E6/10^3</f>
        <v>6056.2566599999973</v>
      </c>
      <c r="Q20" s="684">
        <f>Q7*別紙!$C6/100*別紙!$E6/10^3</f>
        <v>6056.2566599999973</v>
      </c>
      <c r="R20" s="705">
        <f>R7*別紙!$C6/100*別紙!$E6/10^3</f>
        <v>6056.2566599999973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34759.68</v>
      </c>
      <c r="K21" s="684">
        <f>K8*別紙!$C7/100*別紙!$E7/10^3</f>
        <v>34759.68</v>
      </c>
      <c r="L21" s="684">
        <f>L8*別紙!$C7/100*別紙!$E7/10^3</f>
        <v>34759.68</v>
      </c>
      <c r="M21" s="684">
        <f>M8*別紙!$C7/100*別紙!$E7/10^3</f>
        <v>34759.68</v>
      </c>
      <c r="N21" s="684">
        <f>N8*別紙!$C7/100*別紙!$E7/10^3</f>
        <v>34759.68</v>
      </c>
      <c r="O21" s="684">
        <f>O8*別紙!$C7/100*別紙!$E7/10^3</f>
        <v>34759.68</v>
      </c>
      <c r="P21" s="684">
        <f>P8*別紙!$C7/100*別紙!$E7/10^3</f>
        <v>34759.68</v>
      </c>
      <c r="Q21" s="684">
        <f>Q8*別紙!$C7/100*別紙!$E7/10^3</f>
        <v>34759.68</v>
      </c>
      <c r="R21" s="705">
        <f>R8*別紙!$C7/100*別紙!$E7/10^3</f>
        <v>34759.68</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38112.568248000003</v>
      </c>
      <c r="K25" s="728">
        <f t="shared" si="3"/>
        <v>41334.995567999998</v>
      </c>
      <c r="L25" s="728">
        <f t="shared" si="3"/>
        <v>42367.062852000003</v>
      </c>
      <c r="M25" s="728">
        <f t="shared" si="3"/>
        <v>42440.990244000001</v>
      </c>
      <c r="N25" s="728">
        <f t="shared" si="3"/>
        <v>42508.167180000004</v>
      </c>
      <c r="O25" s="728">
        <f t="shared" si="3"/>
        <v>42518.186867999997</v>
      </c>
      <c r="P25" s="728">
        <f t="shared" si="3"/>
        <v>42519.386987999998</v>
      </c>
      <c r="Q25" s="728">
        <f t="shared" si="3"/>
        <v>42524.631512399996</v>
      </c>
      <c r="R25" s="729">
        <f t="shared" ref="R25" si="4">SUM(R19:R24)</f>
        <v>42568.675916399996</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96187.442723799119</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92141.541396780289</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86278.620505748637</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91364.038754230263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90008.928598778119</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88366.504949753973</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82939.483061044069</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82597.63489475986</v>
      </c>
      <c r="R26" s="726">
        <f>Q26</f>
        <v>82597.63489475986</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0.39623226451128035</v>
      </c>
      <c r="K27" s="951">
        <f t="shared" ref="K27:P27" si="5">K25/K26</f>
        <v>0.44860325691756198</v>
      </c>
      <c r="L27" s="951">
        <f t="shared" si="5"/>
        <v>0.4910493770490586</v>
      </c>
      <c r="M27" s="951">
        <f t="shared" si="5"/>
        <v>0.46452620552563884</v>
      </c>
      <c r="N27" s="951">
        <f t="shared" si="5"/>
        <v>0.47226611672585844</v>
      </c>
      <c r="O27" s="951">
        <f t="shared" si="5"/>
        <v>0.48115727664205166</v>
      </c>
      <c r="P27" s="951">
        <f t="shared" si="5"/>
        <v>0.51265555823039577</v>
      </c>
      <c r="Q27" s="951">
        <f>Q25/Q26</f>
        <v>0.51484078892309582</v>
      </c>
      <c r="R27" s="952">
        <f>R25/R26</f>
        <v>0.51537402942152077</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0.51537402942152077</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8.7503133100709753</v>
      </c>
      <c r="AA52" s="209"/>
      <c r="AB52" s="755" t="s">
        <v>232</v>
      </c>
      <c r="AC52" s="756">
        <f>$AD6</f>
        <v>249357.32399999999</v>
      </c>
      <c r="AD52" s="757">
        <f>R19+R20</f>
        <v>7808.9959163999974</v>
      </c>
      <c r="AE52" s="758">
        <f t="shared" ref="AE52:AE54" si="6">IFERROR(AD52/AC52,"-")</f>
        <v>3.1316489089367988E-2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640157.54910524015</v>
      </c>
      <c r="Z53" s="1142"/>
      <c r="AA53" s="209"/>
      <c r="AB53" s="755" t="s">
        <v>222</v>
      </c>
      <c r="AC53" s="756">
        <f>$AD9</f>
        <v>473397.86</v>
      </c>
      <c r="AD53" s="757">
        <f>R21</f>
        <v>34759.68</v>
      </c>
      <c r="AE53" s="758">
        <f t="shared" si="6"/>
        <v>7.3425933949088834E-2</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231</v>
      </c>
      <c r="AK54" s="491">
        <f>VLOOKUP(年度マスタ!$K$4&amp;"_"&amp;AK$53,データシート1!$A$1:$BS$996,MATCH("ca_太陽光発電（10kW未満）",データシート1!$A$1:$BS$1,0),0)</f>
        <v>261</v>
      </c>
      <c r="AL54" s="491">
        <f>VLOOKUP(年度マスタ!$K$4&amp;"_"&amp;AL$53,データシート1!$A$1:$BS$996,MATCH("ca_太陽光発電（10kW未満）",データシート1!$A$1:$BS$1,0),0)</f>
        <v>284</v>
      </c>
      <c r="AM54" s="491">
        <f>VLOOKUP(年度マスタ!$K$4&amp;"_"&amp;AM$53,データシート1!$A$1:$BS$996,MATCH("ca_太陽光発電（10kW未満）",データシート1!$A$1:$BS$1,0),0)</f>
        <v>294</v>
      </c>
      <c r="AN54" s="491">
        <f>VLOOKUP(年度マスタ!$K$4&amp;"_"&amp;AN$53,データシート1!$A$1:$BS$996,MATCH("ca_太陽光発電（10kW未満）",データシート1!$A$1:$BS$1,0),0)</f>
        <v>301</v>
      </c>
      <c r="AO54" s="201">
        <f>VLOOKUP(年度マスタ!$K$4&amp;"_"&amp;AO$53,データシート1!$A$1:$BS$996,MATCH("ca_太陽光発電（10kW未満）",データシート1!$A$1:$BS$1,0),0)</f>
        <v>303</v>
      </c>
      <c r="AP54" s="201">
        <f>VLOOKUP(年度マスタ!$K$4&amp;"_"&amp;AP$53,データシート1!$A$1:$BS$996,MATCH("ca_太陽光発電（10kW未満）",データシート1!$A$1:$BS$1,0),0)</f>
        <v>303</v>
      </c>
      <c r="AQ54" s="201">
        <f>VLOOKUP(年度マスタ!$K$4&amp;"_"&amp;AQ$53,データシート1!$A$1:$BS$996,MATCH("ca_太陽光発電（10kW未満）",データシート1!$A$1:$BS$1,0),0)</f>
        <v>304</v>
      </c>
      <c r="AR54" s="201">
        <f>VLOOKUP(年度マスタ!$K$4&amp;"_"&amp;AR$53,データシート1!$A$1:$BS$996,MATCH("ca_太陽光発電（10kW未満）",データシート1!$A$1:$BS$1,0),0)</f>
        <v>310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新上五島町</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長崎県</v>
      </c>
      <c r="AY12" s="25" t="str">
        <f>年度マスタ!$J4</f>
        <v>新上五島町</v>
      </c>
      <c r="AZ12" s="25" t="str">
        <f>年度マスタ!$K4</f>
        <v>42411</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40625</v>
      </c>
      <c r="AY21" s="20" t="str">
        <f>IF(IFERROR(比較地域マスタ!$Z6,"")=0,"",IFERROR(比較地域マスタ!$Z6,""))</f>
        <v>みやこ町</v>
      </c>
      <c r="BB21" s="122" t="str">
        <f t="shared" ref="BB21:BC68" si="0">AX21</f>
        <v>40625</v>
      </c>
      <c r="BC21" s="123" t="str">
        <f t="shared" si="0"/>
        <v>みやこ町</v>
      </c>
      <c r="BD21" s="40">
        <f>SUM(BE21,BI21:BK21,BQ21)</f>
        <v>195.50971817861267</v>
      </c>
      <c r="BE21" s="40">
        <f>SUM(BF21:BH21)</f>
        <v>124.85183109861462</v>
      </c>
      <c r="BF21" s="40">
        <f>VLOOKUP($AX21&amp;"_"&amp;$BC$14,データシート1!$A:$BS,MATCH($BC$12&amp;"_"&amp;BF$20,データシート1!$A$1:$BS$1,0),0)</f>
        <v>115.9017455863425</v>
      </c>
      <c r="BG21" s="40">
        <f>VLOOKUP($AX21&amp;"_"&amp;$BC$14,データシート1!$A:$BS,MATCH($BC$12&amp;"_"&amp;BG$20,データシート1!$A$1:$BS$1,0),0)</f>
        <v>0.92683810032099201</v>
      </c>
      <c r="BH21" s="40">
        <f>VLOOKUP($AX21&amp;"_"&amp;$BC$14,データシート1!$A:$BS,MATCH($BC$12&amp;"_"&amp;BH$20,データシート1!$A$1:$BS$1,0),0)</f>
        <v>8.0232474119511306</v>
      </c>
      <c r="BI21" s="40">
        <f>VLOOKUP($AX21&amp;"_"&amp;$BC$14,データシート1!$A:$BS,MATCH($BC$12&amp;"_"&amp;BI$20,データシート1!$A$1:$BS$1,0),0)</f>
        <v>14.001753786552772</v>
      </c>
      <c r="BJ21" s="40">
        <f>VLOOKUP($AX21&amp;"_"&amp;$BC$14,データシート1!$A:$BS,MATCH($BC$12&amp;"_"&amp;BJ$20,データシート1!$A$1:$BS$1,0),0)</f>
        <v>16.136297839963827</v>
      </c>
      <c r="BK21" s="40">
        <f t="shared" ref="BK21:BK68" si="1">SUM(BL21,BO21:BP21)</f>
        <v>40.519835453481434</v>
      </c>
      <c r="BL21" s="40">
        <f t="shared" ref="BL21:BL67" si="2">SUM(BM21:BN21)</f>
        <v>39.392046880766046</v>
      </c>
      <c r="BM21" s="40">
        <f>VLOOKUP($AX21&amp;"_"&amp;$BC$14,データシート1!$A:$BS,MATCH($BC$12&amp;"_"&amp;BM$20,データシート1!$A$1:$BS$1,0),0)</f>
        <v>18.275207046911014</v>
      </c>
      <c r="BN21" s="40">
        <f>VLOOKUP($AX21&amp;"_"&amp;$BC$14,データシート1!$A:$BS,MATCH($BC$12&amp;"_"&amp;BN$20,データシート1!$A$1:$BS$1,0),0)</f>
        <v>21.116839833855035</v>
      </c>
      <c r="BO21" s="40">
        <f>VLOOKUP($AX21&amp;"_"&amp;$BC$14,データシート1!$A:$BS,MATCH($BC$12&amp;"_"&amp;BO$20,データシート1!$A$1:$BS$1,0),0)</f>
        <v>1.127788572715392</v>
      </c>
      <c r="BP21" s="40">
        <f>VLOOKUP($AX21&amp;"_"&amp;$BC$14,データシート1!$A:$BS,MATCH($BC$12&amp;"_"&amp;BP$20,データシート1!$A$1:$BS$1,0),0)</f>
        <v>0</v>
      </c>
      <c r="BQ21" s="40">
        <f>VLOOKUP($AX21&amp;"_"&amp;$BC$14,データシート1!$A:$BS,MATCH($BC$12&amp;"_"&amp;BQ$20,データシート1!$A$1:$BS$1,0),0)</f>
        <v>0</v>
      </c>
      <c r="BR21" s="41">
        <f t="shared" ref="BR21:BR68" si="3">BD21</f>
        <v>195.50971817861267</v>
      </c>
      <c r="BT21" s="124" t="str">
        <f t="shared" ref="BT21:BT68" si="4">AY21</f>
        <v>みやこ町</v>
      </c>
      <c r="BU21" s="40">
        <f>BD21</f>
        <v>195.50971817861267</v>
      </c>
      <c r="BV21" s="70">
        <f>BE21/$BR21</f>
        <v>0.63859654784297315</v>
      </c>
      <c r="BW21" s="70">
        <f t="shared" ref="BW21:CH42" si="5">BF21/$BR21</f>
        <v>0.5928183348945224</v>
      </c>
      <c r="BX21" s="70">
        <f t="shared" si="5"/>
        <v>4.7406241948252234E-3</v>
      </c>
      <c r="BY21" s="70">
        <f t="shared" si="5"/>
        <v>4.1037588753625523E-2</v>
      </c>
      <c r="BZ21" s="70">
        <f t="shared" si="5"/>
        <v>7.1616663954070708E-2</v>
      </c>
      <c r="CA21" s="70">
        <f t="shared" si="5"/>
        <v>8.253450514015942E-2</v>
      </c>
      <c r="CB21" s="70">
        <f t="shared" si="5"/>
        <v>0.20725228306279667</v>
      </c>
      <c r="CC21" s="70">
        <f t="shared" si="5"/>
        <v>0.20148383030647346</v>
      </c>
      <c r="CD21" s="70">
        <f t="shared" si="5"/>
        <v>9.3474673367465302E-2</v>
      </c>
      <c r="CE21" s="70">
        <f t="shared" si="5"/>
        <v>0.10800915693900817</v>
      </c>
      <c r="CF21" s="70">
        <f t="shared" si="5"/>
        <v>5.7684527563232084E-3</v>
      </c>
      <c r="CG21" s="70">
        <f t="shared" si="5"/>
        <v>0</v>
      </c>
      <c r="CH21" s="70">
        <f>BQ21/$BR21</f>
        <v>0</v>
      </c>
      <c r="CI21" s="125">
        <f t="shared" ref="CI21:CI68" si="6">BR21/$BR21</f>
        <v>1</v>
      </c>
      <c r="CK21" s="126" t="str">
        <f t="shared" ref="CK21:CK68" si="7">AY21</f>
        <v>みやこ町</v>
      </c>
      <c r="CL21" s="127">
        <f>CN21+CP21+CR21</f>
        <v>124.85183109861462</v>
      </c>
      <c r="CM21" s="71">
        <f>IF(IF(CL21=0,0,CW21/CL21)&gt;1,1,IF(CL21=0,0,CW21/CL21))</f>
        <v>4.0992590616933215E-2</v>
      </c>
      <c r="CN21" s="72">
        <f>BF21</f>
        <v>115.9017455863425</v>
      </c>
      <c r="CO21" s="71">
        <f>IF(IF(CN21=0,0,CX21/CN21)&gt;1,1,IF(CN21=0,0,CX21/CN21))</f>
        <v>4.4158092478316299E-2</v>
      </c>
      <c r="CP21" s="72">
        <f t="shared" ref="CP21:CP68" si="8">BG21</f>
        <v>0.92683810032099201</v>
      </c>
      <c r="CQ21" s="71">
        <f>IF(IF(CP21=0,0,CY21/CP21)&gt;1,1,IF(CP21=0,0,CY21/CP21))</f>
        <v>0</v>
      </c>
      <c r="CR21" s="72">
        <f t="shared" ref="CR21:CR68" si="9">BH21</f>
        <v>8.0232474119511306</v>
      </c>
      <c r="CS21" s="71">
        <f>IF(IF(CR21=0,0,CZ21/CR21)&gt;1,1,IF(CR21=0,0,CZ21/CR21))</f>
        <v>0</v>
      </c>
      <c r="CT21" s="72">
        <f t="shared" ref="CT21:CT68" si="10">BI21</f>
        <v>14.001753786552772</v>
      </c>
      <c r="CU21" s="73">
        <f>IF(IF(CT21=0,0,DA21/CT21)&gt;1,1,IF(CT21=0,0,DA21/CT21))</f>
        <v>0</v>
      </c>
      <c r="CV21" s="18"/>
      <c r="CW21" s="1075">
        <f>SUM(CX21:CZ21)</f>
        <v>5.1180000000000003</v>
      </c>
      <c r="CX21" s="1076">
        <f>VLOOKUP($AX21&amp;"_"&amp;$CW$14,データシート1!$A:$BS,MATCH($CW$12&amp;"_"&amp;CX$20,データシート1!$A$1:$BS$1,0),0)</f>
        <v>5.1180000000000003</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5.1180000000000003</v>
      </c>
      <c r="DE21" s="18"/>
      <c r="DF21" s="128">
        <f>VLOOKUP($AX21&amp;"_"&amp;$DF$14,データシート1!$A:$BS,MATCH($DF$12&amp;"_"&amp;DF$20,データシート1!$A$1:$BS$1,0),0)</f>
        <v>1</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v>
      </c>
      <c r="DM21" s="18"/>
      <c r="DN21" s="131">
        <f>IF($DD21=0,0,ROUND(CX21/$DD21,2))</f>
        <v>1</v>
      </c>
      <c r="DO21" s="132">
        <f>IF($DD21=0,0,ROUND(CY21/$DD21,2))</f>
        <v>0</v>
      </c>
      <c r="DP21" s="132">
        <f t="shared" ref="DP21:DR36" si="13">IF($DD21=0,0,ROUND(CZ21/$DD21,2))</f>
        <v>0</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08310</v>
      </c>
      <c r="AY22" s="20" t="str">
        <f>IF(IFERROR(比較地域マスタ!$Z7,"")=0,"",IFERROR(比較地域マスタ!$Z7,""))</f>
        <v>城里町</v>
      </c>
      <c r="BB22" s="122" t="str">
        <f t="shared" si="0"/>
        <v>08310</v>
      </c>
      <c r="BC22" s="123" t="str">
        <f t="shared" si="0"/>
        <v>城里町</v>
      </c>
      <c r="BD22" s="40">
        <f t="shared" ref="BD22:BD68" si="14">SUM(BE22,BI22:BK22,BQ22)</f>
        <v>127.11843980045235</v>
      </c>
      <c r="BE22" s="40">
        <f t="shared" ref="BE22:BE67" si="15">SUM(BF22:BH22)</f>
        <v>42.528823678874204</v>
      </c>
      <c r="BF22" s="40">
        <f>VLOOKUP($AX22&amp;"_"&amp;$BC$14,データシート1!$A:$BS,MATCH($BC$12&amp;"_"&amp;BF$20,データシート1!$A$1:$BS$1,0),0)</f>
        <v>38.366805761908957</v>
      </c>
      <c r="BG22" s="40">
        <f>VLOOKUP($AX22&amp;"_"&amp;$BC$14,データシート1!$A:$BS,MATCH($BC$12&amp;"_"&amp;BG$20,データシート1!$A$1:$BS$1,0),0)</f>
        <v>1.146221473655392</v>
      </c>
      <c r="BH22" s="40">
        <f>VLOOKUP($AX22&amp;"_"&amp;$BC$14,データシート1!$A:$BS,MATCH($BC$12&amp;"_"&amp;BH$20,データシート1!$A$1:$BS$1,0),0)</f>
        <v>3.0157964433098559</v>
      </c>
      <c r="BI22" s="40">
        <f>VLOOKUP($AX22&amp;"_"&amp;$BC$14,データシート1!$A:$BS,MATCH($BC$12&amp;"_"&amp;BI$20,データシート1!$A$1:$BS$1,0),0)</f>
        <v>12.467574038962303</v>
      </c>
      <c r="BJ22" s="40">
        <f>VLOOKUP($AX22&amp;"_"&amp;$BC$14,データシート1!$A:$BS,MATCH($BC$12&amp;"_"&amp;BJ$20,データシート1!$A$1:$BS$1,0),0)</f>
        <v>24.072364980673147</v>
      </c>
      <c r="BK22" s="40">
        <f t="shared" si="1"/>
        <v>45.48968743992269</v>
      </c>
      <c r="BL22" s="40">
        <f t="shared" si="2"/>
        <v>44.372571201167744</v>
      </c>
      <c r="BM22" s="40">
        <f>VLOOKUP($AX22&amp;"_"&amp;$BC$14,データシート1!$A:$BS,MATCH($BC$12&amp;"_"&amp;BM$20,データシート1!$A$1:$BS$1,0),0)</f>
        <v>21.535887988736778</v>
      </c>
      <c r="BN22" s="40">
        <f>VLOOKUP($AX22&amp;"_"&amp;$BC$14,データシート1!$A:$BS,MATCH($BC$12&amp;"_"&amp;BN$20,データシート1!$A$1:$BS$1,0),0)</f>
        <v>22.83668321243097</v>
      </c>
      <c r="BO22" s="40">
        <f>VLOOKUP($AX22&amp;"_"&amp;$BC$14,データシート1!$A:$BS,MATCH($BC$12&amp;"_"&amp;BO$20,データシート1!$A$1:$BS$1,0),0)</f>
        <v>1.1171162387549443</v>
      </c>
      <c r="BP22" s="40">
        <f>VLOOKUP($AX22&amp;"_"&amp;$BC$14,データシート1!$A:$BS,MATCH($BC$12&amp;"_"&amp;BP$20,データシート1!$A$1:$BS$1,0),0)</f>
        <v>0</v>
      </c>
      <c r="BQ22" s="40">
        <f>VLOOKUP($AX22&amp;"_"&amp;$BC$14,データシート1!$A:$BS,MATCH($BC$12&amp;"_"&amp;BQ$20,データシート1!$A$1:$BS$1,0),0)</f>
        <v>2.55998966202</v>
      </c>
      <c r="BR22" s="41">
        <f t="shared" si="3"/>
        <v>127.11843980045235</v>
      </c>
      <c r="BT22" s="134" t="str">
        <f t="shared" si="4"/>
        <v>城里町</v>
      </c>
      <c r="BU22" s="38">
        <f>BD22</f>
        <v>127.11843980045235</v>
      </c>
      <c r="BV22" s="69">
        <f t="shared" ref="BV22:BZ68" si="16">BE22/$BR22</f>
        <v>0.33456061721363939</v>
      </c>
      <c r="BW22" s="69">
        <f t="shared" si="5"/>
        <v>0.30181935698814666</v>
      </c>
      <c r="BX22" s="69">
        <f t="shared" si="5"/>
        <v>9.0169567487982435E-3</v>
      </c>
      <c r="BY22" s="69">
        <f t="shared" si="5"/>
        <v>2.372430347669453E-2</v>
      </c>
      <c r="BZ22" s="69">
        <f t="shared" si="5"/>
        <v>9.8078406709000032E-2</v>
      </c>
      <c r="CA22" s="69">
        <f t="shared" si="5"/>
        <v>0.18936957547985486</v>
      </c>
      <c r="CB22" s="69">
        <f t="shared" si="5"/>
        <v>0.35785278289547429</v>
      </c>
      <c r="CC22" s="69">
        <f t="shared" si="5"/>
        <v>0.3490647876958119</v>
      </c>
      <c r="CD22" s="69">
        <f t="shared" si="5"/>
        <v>0.16941592441303818</v>
      </c>
      <c r="CE22" s="69">
        <f t="shared" si="5"/>
        <v>0.17964886328277374</v>
      </c>
      <c r="CF22" s="69">
        <f t="shared" si="5"/>
        <v>8.7879951996623629E-3</v>
      </c>
      <c r="CG22" s="69">
        <f t="shared" si="5"/>
        <v>0</v>
      </c>
      <c r="CH22" s="69">
        <f t="shared" si="5"/>
        <v>2.0138617702031378E-2</v>
      </c>
      <c r="CI22" s="135">
        <f t="shared" si="6"/>
        <v>1</v>
      </c>
      <c r="CK22" s="136" t="str">
        <f t="shared" si="7"/>
        <v>城里町</v>
      </c>
      <c r="CL22" s="137">
        <f t="shared" ref="CL22:CL68" si="17">CN22+CP22+CR22</f>
        <v>42.528823678874204</v>
      </c>
      <c r="CM22" s="75">
        <f t="shared" ref="CM22:CM68" si="18">IF(IF(CL22=0,0,CW22/CL22)&gt;1,1,IF(CL22=0,0,CW22/CL22))</f>
        <v>0.15232022519395208</v>
      </c>
      <c r="CN22" s="76">
        <f t="shared" ref="CN22:CN68" si="19">BF22</f>
        <v>38.366805761908957</v>
      </c>
      <c r="CO22" s="75">
        <f t="shared" ref="CO22:CO68" si="20">IF(IF(CN22=0,0,CX22/CN22)&gt;1,1,IF(CN22=0,0,CX22/CN22))</f>
        <v>0.16884387092843259</v>
      </c>
      <c r="CP22" s="76">
        <f t="shared" si="8"/>
        <v>1.146221473655392</v>
      </c>
      <c r="CQ22" s="75">
        <f t="shared" ref="CQ22:CQ68" si="21">IF(IF(CP22=0,0,CY22/CP22)&gt;1,1,IF(CP22=0,0,CY22/CP22))</f>
        <v>0</v>
      </c>
      <c r="CR22" s="76">
        <f t="shared" si="9"/>
        <v>3.0157964433098559</v>
      </c>
      <c r="CS22" s="75">
        <f t="shared" ref="CS22:CS68" si="22">IF(IF(CR22=0,0,CZ22/CR22)&gt;1,1,IF(CR22=0,0,CZ22/CR22))</f>
        <v>0</v>
      </c>
      <c r="CT22" s="76">
        <f t="shared" si="10"/>
        <v>12.467574038962303</v>
      </c>
      <c r="CU22" s="77">
        <f t="shared" ref="CU22:CU68" si="23">IF(IF(CT22=0,0,DA22/CT22)&gt;1,1,IF(CT22=0,0,DA22/CT22))</f>
        <v>0</v>
      </c>
      <c r="CV22" s="18"/>
      <c r="CW22" s="1078">
        <f t="shared" ref="CW22:CW68" si="24">SUM(CX22:CZ22)</f>
        <v>6.4779999999999998</v>
      </c>
      <c r="CX22" s="1079">
        <f>VLOOKUP($AX22&amp;"_"&amp;$CW$14,データシート1!$A:$BS,MATCH($CW$12&amp;"_"&amp;CX$20,データシート1!$A$1:$BS$1,0),0)</f>
        <v>6.4779999999999998</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0</v>
      </c>
      <c r="DB22" s="1079">
        <f>VLOOKUP($AX22&amp;"_"&amp;$CW$14,データシート1!$A:$BS,MATCH($CW$12&amp;"_"&amp;DB$20,データシート1!$A$1:$BS$1,0),0)</f>
        <v>0</v>
      </c>
      <c r="DC22" s="1079">
        <f>VLOOKUP($AX22&amp;"_"&amp;$CW$14,データシート1!$A:$BS,MATCH($CW$12&amp;"_"&amp;DC$20,データシート1!$A$1:$BS$1,0),0)</f>
        <v>0</v>
      </c>
      <c r="DD22" s="1080">
        <f t="shared" si="11"/>
        <v>6.4779999999999998</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0</v>
      </c>
      <c r="DJ22" s="74">
        <f>VLOOKUP($AX22&amp;"_"&amp;$DF$14,データシート1!$A:$BS,MATCH($DF$12&amp;"_"&amp;DJ$20,データシート1!$A$1:$BS$1,0),0)</f>
        <v>0</v>
      </c>
      <c r="DK22" s="74">
        <f>VLOOKUP($AX22&amp;"_"&amp;$DF$14,データシート1!$A:$BS,MATCH($DF$12&amp;"_"&amp;DK$20,データシート1!$A$1:$BS$1,0),0)</f>
        <v>0</v>
      </c>
      <c r="DL22" s="78">
        <f t="shared" si="12"/>
        <v>1</v>
      </c>
      <c r="DM22" s="18"/>
      <c r="DN22" s="139">
        <f>IF($DD22=0,0,ROUND(CX22/$DD22,2))</f>
        <v>1</v>
      </c>
      <c r="DO22" s="140">
        <f>IF($DD22=0,0,ROUND(CY22/$DD22,2))</f>
        <v>0</v>
      </c>
      <c r="DP22" s="140">
        <f t="shared" si="13"/>
        <v>0</v>
      </c>
      <c r="DQ22" s="140">
        <f t="shared" si="13"/>
        <v>0</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41204</v>
      </c>
      <c r="AY23" s="20" t="str">
        <f>IF(IFERROR(比較地域マスタ!$Z8,"")=0,"",IFERROR(比較地域マスタ!$Z8,""))</f>
        <v>多久市</v>
      </c>
      <c r="BB23" s="122" t="str">
        <f t="shared" si="0"/>
        <v>41204</v>
      </c>
      <c r="BC23" s="123" t="str">
        <f t="shared" si="0"/>
        <v>多久市</v>
      </c>
      <c r="BD23" s="40">
        <f t="shared" si="14"/>
        <v>122.47941868588762</v>
      </c>
      <c r="BE23" s="40">
        <f t="shared" si="15"/>
        <v>42.351966397214184</v>
      </c>
      <c r="BF23" s="40">
        <f>VLOOKUP($AX23&amp;"_"&amp;$BC$14,データシート1!$A:$BS,MATCH($BC$12&amp;"_"&amp;BF$20,データシート1!$A$1:$BS$1,0),0)</f>
        <v>35.03863108539273</v>
      </c>
      <c r="BG23" s="40">
        <f>VLOOKUP($AX23&amp;"_"&amp;$BC$14,データシート1!$A:$BS,MATCH($BC$12&amp;"_"&amp;BG$20,データシート1!$A$1:$BS$1,0),0)</f>
        <v>1.2000520880044452</v>
      </c>
      <c r="BH23" s="40">
        <f>VLOOKUP($AX23&amp;"_"&amp;$BC$14,データシート1!$A:$BS,MATCH($BC$12&amp;"_"&amp;BH$20,データシート1!$A$1:$BS$1,0),0)</f>
        <v>6.1132832238170032</v>
      </c>
      <c r="BI23" s="40">
        <f>VLOOKUP($AX23&amp;"_"&amp;$BC$14,データシート1!$A:$BS,MATCH($BC$12&amp;"_"&amp;BI$20,データシート1!$A$1:$BS$1,0),0)</f>
        <v>18.608528754458387</v>
      </c>
      <c r="BJ23" s="40">
        <f>VLOOKUP($AX23&amp;"_"&amp;$BC$14,データシート1!$A:$BS,MATCH($BC$12&amp;"_"&amp;BJ$20,データシート1!$A$1:$BS$1,0),0)</f>
        <v>21.767126495987682</v>
      </c>
      <c r="BK23" s="40">
        <f t="shared" si="1"/>
        <v>38.034949292547644</v>
      </c>
      <c r="BL23" s="40">
        <f t="shared" si="2"/>
        <v>36.931099767279441</v>
      </c>
      <c r="BM23" s="40">
        <f>VLOOKUP($AX23&amp;"_"&amp;$BC$14,データシート1!$A:$BS,MATCH($BC$12&amp;"_"&amp;BM$20,データシート1!$A$1:$BS$1,0),0)</f>
        <v>17.972929328698839</v>
      </c>
      <c r="BN23" s="40">
        <f>VLOOKUP($AX23&amp;"_"&amp;$BC$14,データシート1!$A:$BS,MATCH($BC$12&amp;"_"&amp;BN$20,データシート1!$A$1:$BS$1,0),0)</f>
        <v>18.958170438580602</v>
      </c>
      <c r="BO23" s="40">
        <f>VLOOKUP($AX23&amp;"_"&amp;$BC$14,データシート1!$A:$BS,MATCH($BC$12&amp;"_"&amp;BO$20,データシート1!$A$1:$BS$1,0),0)</f>
        <v>1.1038495252681997</v>
      </c>
      <c r="BP23" s="40">
        <f>VLOOKUP($AX23&amp;"_"&amp;$BC$14,データシート1!$A:$BS,MATCH($BC$12&amp;"_"&amp;BP$20,データシート1!$A$1:$BS$1,0),0)</f>
        <v>0</v>
      </c>
      <c r="BQ23" s="40">
        <f>VLOOKUP($AX23&amp;"_"&amp;$BC$14,データシート1!$A:$BS,MATCH($BC$12&amp;"_"&amp;BQ$20,データシート1!$A$1:$BS$1,0),0)</f>
        <v>1.7168477456797331</v>
      </c>
      <c r="BR23" s="41">
        <f t="shared" si="3"/>
        <v>122.47941868588762</v>
      </c>
      <c r="BT23" s="134" t="str">
        <f t="shared" si="4"/>
        <v>多久市</v>
      </c>
      <c r="BU23" s="38">
        <f t="shared" ref="BU23:BU68" si="25">BD23</f>
        <v>122.47941868588762</v>
      </c>
      <c r="BV23" s="69">
        <f t="shared" si="16"/>
        <v>0.34578843410279902</v>
      </c>
      <c r="BW23" s="69">
        <f t="shared" si="5"/>
        <v>0.28607770563684071</v>
      </c>
      <c r="BX23" s="69">
        <f t="shared" si="5"/>
        <v>9.7979897429307291E-3</v>
      </c>
      <c r="BY23" s="69">
        <f t="shared" si="5"/>
        <v>4.9912738723027518E-2</v>
      </c>
      <c r="BZ23" s="69">
        <f t="shared" si="5"/>
        <v>0.15193188336549893</v>
      </c>
      <c r="CA23" s="69">
        <f t="shared" si="5"/>
        <v>0.17772068752066786</v>
      </c>
      <c r="CB23" s="69">
        <f t="shared" si="5"/>
        <v>0.31054155629275632</v>
      </c>
      <c r="CC23" s="69">
        <f t="shared" si="5"/>
        <v>0.30152902555810979</v>
      </c>
      <c r="CD23" s="69">
        <f t="shared" si="5"/>
        <v>0.14674244474324669</v>
      </c>
      <c r="CE23" s="69">
        <f t="shared" si="5"/>
        <v>0.15478658081486313</v>
      </c>
      <c r="CF23" s="69">
        <f t="shared" si="5"/>
        <v>9.0125307346465046E-3</v>
      </c>
      <c r="CG23" s="69">
        <f t="shared" si="5"/>
        <v>0</v>
      </c>
      <c r="CH23" s="69">
        <f t="shared" si="5"/>
        <v>1.4017438718277918E-2</v>
      </c>
      <c r="CI23" s="135">
        <f t="shared" si="6"/>
        <v>1</v>
      </c>
      <c r="CK23" s="136" t="str">
        <f t="shared" si="7"/>
        <v>多久市</v>
      </c>
      <c r="CL23" s="137">
        <f t="shared" si="17"/>
        <v>42.351966397214184</v>
      </c>
      <c r="CM23" s="75">
        <f t="shared" si="18"/>
        <v>0.14603808337944929</v>
      </c>
      <c r="CN23" s="76">
        <f t="shared" si="19"/>
        <v>35.03863108539273</v>
      </c>
      <c r="CO23" s="75">
        <f t="shared" si="20"/>
        <v>0.17651945319800086</v>
      </c>
      <c r="CP23" s="76">
        <f t="shared" si="8"/>
        <v>1.2000520880044452</v>
      </c>
      <c r="CQ23" s="75">
        <f t="shared" si="21"/>
        <v>0</v>
      </c>
      <c r="CR23" s="76">
        <f t="shared" si="9"/>
        <v>6.1132832238170032</v>
      </c>
      <c r="CS23" s="75">
        <f t="shared" si="22"/>
        <v>0</v>
      </c>
      <c r="CT23" s="76">
        <f t="shared" si="10"/>
        <v>18.608528754458387</v>
      </c>
      <c r="CU23" s="77">
        <f t="shared" si="23"/>
        <v>0</v>
      </c>
      <c r="CV23" s="18"/>
      <c r="CW23" s="1078">
        <f t="shared" si="24"/>
        <v>6.1849999999999996</v>
      </c>
      <c r="CX23" s="1081">
        <f>VLOOKUP($AX23&amp;"_"&amp;$CW$14,データシート1!$A:$BS,MATCH($CW$12&amp;"_"&amp;CX$20,データシート1!$A$1:$BS$1,0),0)</f>
        <v>6.1849999999999996</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6.1849999999999996</v>
      </c>
      <c r="DE23" s="18"/>
      <c r="DF23" s="138">
        <f>VLOOKUP($AX23&amp;"_"&amp;$DF$14,データシート1!$A:$BS,MATCH($DF$12&amp;"_"&amp;DF$20,データシート1!$A$1:$BS$1,0),0)</f>
        <v>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1</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05434</v>
      </c>
      <c r="AY24" s="20" t="str">
        <f>IF(IFERROR(比較地域マスタ!$Z9,"")=0,"",IFERROR(比較地域マスタ!$Z9,""))</f>
        <v>美郷町</v>
      </c>
      <c r="BB24" s="122" t="str">
        <f t="shared" si="0"/>
        <v>05434</v>
      </c>
      <c r="BC24" s="123" t="str">
        <f t="shared" si="0"/>
        <v>美郷町</v>
      </c>
      <c r="BD24" s="40">
        <f t="shared" si="14"/>
        <v>116.54536011720067</v>
      </c>
      <c r="BE24" s="40">
        <f t="shared" si="15"/>
        <v>33.40443660580172</v>
      </c>
      <c r="BF24" s="40">
        <f>VLOOKUP($AX24&amp;"_"&amp;$BC$14,データシート1!$A:$BS,MATCH($BC$12&amp;"_"&amp;BF$20,データシート1!$A$1:$BS$1,0),0)</f>
        <v>19.048110025767851</v>
      </c>
      <c r="BG24" s="40">
        <f>VLOOKUP($AX24&amp;"_"&amp;$BC$14,データシート1!$A:$BS,MATCH($BC$12&amp;"_"&amp;BG$20,データシート1!$A$1:$BS$1,0),0)</f>
        <v>3.425641160432169</v>
      </c>
      <c r="BH24" s="40">
        <f>VLOOKUP($AX24&amp;"_"&amp;$BC$14,データシート1!$A:$BS,MATCH($BC$12&amp;"_"&amp;BH$20,データシート1!$A$1:$BS$1,0),0)</f>
        <v>10.930685419601698</v>
      </c>
      <c r="BI24" s="40">
        <f>VLOOKUP($AX24&amp;"_"&amp;$BC$14,データシート1!$A:$BS,MATCH($BC$12&amp;"_"&amp;BI$20,データシート1!$A$1:$BS$1,0),0)</f>
        <v>14.233630229877324</v>
      </c>
      <c r="BJ24" s="40">
        <f>VLOOKUP($AX24&amp;"_"&amp;$BC$14,データシート1!$A:$BS,MATCH($BC$12&amp;"_"&amp;BJ$20,データシート1!$A$1:$BS$1,0),0)</f>
        <v>26.988344845679869</v>
      </c>
      <c r="BK24" s="40">
        <f t="shared" si="1"/>
        <v>40.326825533403941</v>
      </c>
      <c r="BL24" s="40">
        <f t="shared" si="2"/>
        <v>39.205463946333239</v>
      </c>
      <c r="BM24" s="40">
        <f>VLOOKUP($AX24&amp;"_"&amp;$BC$14,データシート1!$A:$BS,MATCH($BC$12&amp;"_"&amp;BM$20,データシート1!$A$1:$BS$1,0),0)</f>
        <v>17.064696740181706</v>
      </c>
      <c r="BN24" s="40">
        <f>VLOOKUP($AX24&amp;"_"&amp;$BC$14,データシート1!$A:$BS,MATCH($BC$12&amp;"_"&amp;BN$20,データシート1!$A$1:$BS$1,0),0)</f>
        <v>22.14076720615153</v>
      </c>
      <c r="BO24" s="40">
        <f>VLOOKUP($AX24&amp;"_"&amp;$BC$14,データシート1!$A:$BS,MATCH($BC$12&amp;"_"&amp;BO$20,データシート1!$A$1:$BS$1,0),0)</f>
        <v>1.1213615870707025</v>
      </c>
      <c r="BP24" s="40">
        <f>VLOOKUP($AX24&amp;"_"&amp;$BC$14,データシート1!$A:$BS,MATCH($BC$12&amp;"_"&amp;BP$20,データシート1!$A$1:$BS$1,0),0)</f>
        <v>0</v>
      </c>
      <c r="BQ24" s="40">
        <f>VLOOKUP($AX24&amp;"_"&amp;$BC$14,データシート1!$A:$BS,MATCH($BC$12&amp;"_"&amp;BQ$20,データシート1!$A$1:$BS$1,0),0)</f>
        <v>1.5921229024378221</v>
      </c>
      <c r="BR24" s="41">
        <f t="shared" si="3"/>
        <v>116.54536011720067</v>
      </c>
      <c r="BT24" s="134" t="str">
        <f t="shared" si="4"/>
        <v>美郷町</v>
      </c>
      <c r="BU24" s="38">
        <f t="shared" si="25"/>
        <v>116.54536011720067</v>
      </c>
      <c r="BV24" s="69">
        <f t="shared" si="16"/>
        <v>0.28662176316765814</v>
      </c>
      <c r="BW24" s="69">
        <f t="shared" si="5"/>
        <v>0.16343945401698221</v>
      </c>
      <c r="BX24" s="69">
        <f t="shared" si="5"/>
        <v>2.9393200698743099E-2</v>
      </c>
      <c r="BY24" s="69">
        <f t="shared" si="5"/>
        <v>9.3789108451932807E-2</v>
      </c>
      <c r="BZ24" s="69">
        <f t="shared" si="5"/>
        <v>0.12212953150227225</v>
      </c>
      <c r="CA24" s="69">
        <f t="shared" si="5"/>
        <v>0.23156944917017525</v>
      </c>
      <c r="CB24" s="69">
        <f t="shared" si="5"/>
        <v>0.34601828415005426</v>
      </c>
      <c r="CC24" s="69">
        <f t="shared" si="5"/>
        <v>0.33639660907055702</v>
      </c>
      <c r="CD24" s="69">
        <f t="shared" si="5"/>
        <v>0.14642107350323563</v>
      </c>
      <c r="CE24" s="69">
        <f t="shared" si="5"/>
        <v>0.18997553556732133</v>
      </c>
      <c r="CF24" s="69">
        <f t="shared" si="5"/>
        <v>9.6216750794972505E-3</v>
      </c>
      <c r="CG24" s="69">
        <f t="shared" si="5"/>
        <v>0</v>
      </c>
      <c r="CH24" s="69">
        <f t="shared" si="5"/>
        <v>1.3660972009840178E-2</v>
      </c>
      <c r="CI24" s="135">
        <f t="shared" si="6"/>
        <v>1</v>
      </c>
      <c r="CK24" s="136" t="str">
        <f t="shared" si="7"/>
        <v>美郷町</v>
      </c>
      <c r="CL24" s="137">
        <f t="shared" si="17"/>
        <v>33.40443660580172</v>
      </c>
      <c r="CM24" s="75">
        <f t="shared" si="18"/>
        <v>0.15018963077283698</v>
      </c>
      <c r="CN24" s="76">
        <f t="shared" si="19"/>
        <v>19.048110025767851</v>
      </c>
      <c r="CO24" s="75">
        <f t="shared" si="20"/>
        <v>0.26338571087699075</v>
      </c>
      <c r="CP24" s="76">
        <f t="shared" si="8"/>
        <v>3.425641160432169</v>
      </c>
      <c r="CQ24" s="75">
        <f t="shared" si="21"/>
        <v>0</v>
      </c>
      <c r="CR24" s="76">
        <f t="shared" si="9"/>
        <v>10.930685419601698</v>
      </c>
      <c r="CS24" s="75">
        <f t="shared" si="22"/>
        <v>0</v>
      </c>
      <c r="CT24" s="76">
        <f t="shared" si="10"/>
        <v>14.233630229877324</v>
      </c>
      <c r="CU24" s="77">
        <f t="shared" si="23"/>
        <v>0</v>
      </c>
      <c r="CV24" s="18"/>
      <c r="CW24" s="1078">
        <f t="shared" si="24"/>
        <v>5.0170000000000003</v>
      </c>
      <c r="CX24" s="1081">
        <f>VLOOKUP($AX24&amp;"_"&amp;$CW$14,データシート1!$A:$BS,MATCH($CW$12&amp;"_"&amp;CX$20,データシート1!$A$1:$BS$1,0),0)</f>
        <v>5.0170000000000003</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0</v>
      </c>
      <c r="DB24" s="1081">
        <f>VLOOKUP($AX24&amp;"_"&amp;$CW$14,データシート1!$A:$BS,MATCH($CW$12&amp;"_"&amp;DB$20,データシート1!$A$1:$BS$1,0),0)</f>
        <v>0</v>
      </c>
      <c r="DC24" s="1081">
        <f>VLOOKUP($AX24&amp;"_"&amp;$CW$14,データシート1!$A:$BS,MATCH($CW$12&amp;"_"&amp;DC$20,データシート1!$A$1:$BS$1,0),0)</f>
        <v>0</v>
      </c>
      <c r="DD24" s="1080">
        <f t="shared" si="11"/>
        <v>5.0170000000000003</v>
      </c>
      <c r="DE24" s="18"/>
      <c r="DF24" s="138">
        <f>VLOOKUP($AX24&amp;"_"&amp;$DF$14,データシート1!$A:$BS,MATCH($DF$12&amp;"_"&amp;DF$20,データシート1!$A$1:$BS$1,0),0)</f>
        <v>1</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0</v>
      </c>
      <c r="DJ24" s="74">
        <f>VLOOKUP($AX24&amp;"_"&amp;$DF$14,データシート1!$A:$BS,MATCH($DF$12&amp;"_"&amp;DJ$20,データシート1!$A$1:$BS$1,0),0)</f>
        <v>0</v>
      </c>
      <c r="DK24" s="74">
        <f>VLOOKUP($AX24&amp;"_"&amp;$DF$14,データシート1!$A:$BS,MATCH($DF$12&amp;"_"&amp;DK$20,データシート1!$A$1:$BS$1,0),0)</f>
        <v>0</v>
      </c>
      <c r="DL24" s="78">
        <f t="shared" si="12"/>
        <v>1</v>
      </c>
      <c r="DM24" s="18"/>
      <c r="DN24" s="139">
        <f t="shared" si="26"/>
        <v>1</v>
      </c>
      <c r="DO24" s="140">
        <f t="shared" si="27"/>
        <v>0</v>
      </c>
      <c r="DP24" s="140">
        <f t="shared" si="13"/>
        <v>0</v>
      </c>
      <c r="DQ24" s="140">
        <f t="shared" si="13"/>
        <v>0</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01543</v>
      </c>
      <c r="AY25" s="20" t="str">
        <f>IF(IFERROR(比較地域マスタ!$Z10,"")=0,"",IFERROR(比較地域マスタ!$Z10,""))</f>
        <v>美幌町</v>
      </c>
      <c r="BB25" s="122" t="str">
        <f t="shared" si="0"/>
        <v>01543</v>
      </c>
      <c r="BC25" s="123" t="str">
        <f t="shared" si="0"/>
        <v>美幌町</v>
      </c>
      <c r="BD25" s="40">
        <f t="shared" si="14"/>
        <v>158.70887372838371</v>
      </c>
      <c r="BE25" s="40">
        <f t="shared" si="15"/>
        <v>49.630929218672939</v>
      </c>
      <c r="BF25" s="40">
        <f>VLOOKUP($AX25&amp;"_"&amp;$BC$14,データシート1!$A:$BS,MATCH($BC$12&amp;"_"&amp;BF$20,データシート1!$A$1:$BS$1,0),0)</f>
        <v>35.107883075212399</v>
      </c>
      <c r="BG25" s="40">
        <f>VLOOKUP($AX25&amp;"_"&amp;$BC$14,データシート1!$A:$BS,MATCH($BC$12&amp;"_"&amp;BG$20,データシート1!$A$1:$BS$1,0),0)</f>
        <v>1.5015127077682184</v>
      </c>
      <c r="BH25" s="40">
        <f>VLOOKUP($AX25&amp;"_"&amp;$BC$14,データシート1!$A:$BS,MATCH($BC$12&amp;"_"&amp;BH$20,データシート1!$A$1:$BS$1,0),0)</f>
        <v>13.021533435692318</v>
      </c>
      <c r="BI25" s="40">
        <f>VLOOKUP($AX25&amp;"_"&amp;$BC$14,データシート1!$A:$BS,MATCH($BC$12&amp;"_"&amp;BI$20,データシート1!$A$1:$BS$1,0),0)</f>
        <v>27.276110125519285</v>
      </c>
      <c r="BJ25" s="40">
        <f>VLOOKUP($AX25&amp;"_"&amp;$BC$14,データシート1!$A:$BS,MATCH($BC$12&amp;"_"&amp;BJ$20,データシート1!$A$1:$BS$1,0),0)</f>
        <v>42.160430981575075</v>
      </c>
      <c r="BK25" s="40">
        <f t="shared" si="1"/>
        <v>39.641403402616412</v>
      </c>
      <c r="BL25" s="40">
        <f t="shared" si="2"/>
        <v>38.524581979716729</v>
      </c>
      <c r="BM25" s="40">
        <f>VLOOKUP($AX25&amp;"_"&amp;$BC$14,データシート1!$A:$BS,MATCH($BC$12&amp;"_"&amp;BM$20,データシート1!$A$1:$BS$1,0),0)</f>
        <v>17.616073689142798</v>
      </c>
      <c r="BN25" s="40">
        <f>VLOOKUP($AX25&amp;"_"&amp;$BC$14,データシート1!$A:$BS,MATCH($BC$12&amp;"_"&amp;BN$20,データシート1!$A$1:$BS$1,0),0)</f>
        <v>20.908508290573931</v>
      </c>
      <c r="BO25" s="40">
        <f>VLOOKUP($AX25&amp;"_"&amp;$BC$14,データシート1!$A:$BS,MATCH($BC$12&amp;"_"&amp;BO$20,データシート1!$A$1:$BS$1,0),0)</f>
        <v>1.1168214228996833</v>
      </c>
      <c r="BP25" s="40">
        <f>VLOOKUP($AX25&amp;"_"&amp;$BC$14,データシート1!$A:$BS,MATCH($BC$12&amp;"_"&amp;BP$20,データシート1!$A$1:$BS$1,0),0)</f>
        <v>0</v>
      </c>
      <c r="BQ25" s="40">
        <f>VLOOKUP($AX25&amp;"_"&amp;$BC$14,データシート1!$A:$BS,MATCH($BC$12&amp;"_"&amp;BQ$20,データシート1!$A$1:$BS$1,0),0)</f>
        <v>0</v>
      </c>
      <c r="BR25" s="41">
        <f t="shared" si="3"/>
        <v>158.70887372838371</v>
      </c>
      <c r="BT25" s="134" t="str">
        <f t="shared" si="4"/>
        <v>美幌町</v>
      </c>
      <c r="BU25" s="38">
        <f t="shared" si="25"/>
        <v>158.70887372838371</v>
      </c>
      <c r="BV25" s="69">
        <f t="shared" si="16"/>
        <v>0.3127167879951811</v>
      </c>
      <c r="BW25" s="69">
        <f t="shared" si="5"/>
        <v>0.22120932655156042</v>
      </c>
      <c r="BX25" s="69">
        <f t="shared" si="5"/>
        <v>9.4607987095789332E-3</v>
      </c>
      <c r="BY25" s="69">
        <f t="shared" si="5"/>
        <v>8.204666273404175E-2</v>
      </c>
      <c r="BZ25" s="69">
        <f t="shared" si="5"/>
        <v>0.17186253978589724</v>
      </c>
      <c r="CA25" s="69">
        <f t="shared" si="5"/>
        <v>0.26564633716529895</v>
      </c>
      <c r="CB25" s="69">
        <f t="shared" si="5"/>
        <v>0.2497743350536227</v>
      </c>
      <c r="CC25" s="69">
        <f t="shared" si="5"/>
        <v>0.24273741647016012</v>
      </c>
      <c r="CD25" s="69">
        <f t="shared" si="5"/>
        <v>0.11099614832684881</v>
      </c>
      <c r="CE25" s="69">
        <f t="shared" si="5"/>
        <v>0.1317412681433113</v>
      </c>
      <c r="CF25" s="69">
        <f t="shared" si="5"/>
        <v>7.0369185834626051E-3</v>
      </c>
      <c r="CG25" s="69">
        <f t="shared" si="5"/>
        <v>0</v>
      </c>
      <c r="CH25" s="69">
        <f t="shared" si="5"/>
        <v>0</v>
      </c>
      <c r="CI25" s="135">
        <f t="shared" si="6"/>
        <v>1</v>
      </c>
      <c r="CK25" s="136" t="str">
        <f t="shared" si="7"/>
        <v>美幌町</v>
      </c>
      <c r="CL25" s="137">
        <f t="shared" si="17"/>
        <v>49.630929218672939</v>
      </c>
      <c r="CM25" s="75">
        <f t="shared" si="18"/>
        <v>1</v>
      </c>
      <c r="CN25" s="76">
        <f t="shared" si="19"/>
        <v>35.107883075212399</v>
      </c>
      <c r="CO25" s="75">
        <f t="shared" si="20"/>
        <v>1</v>
      </c>
      <c r="CP25" s="76">
        <f t="shared" si="8"/>
        <v>1.5015127077682184</v>
      </c>
      <c r="CQ25" s="75">
        <f t="shared" si="21"/>
        <v>0</v>
      </c>
      <c r="CR25" s="76">
        <f t="shared" si="9"/>
        <v>13.021533435692318</v>
      </c>
      <c r="CS25" s="75">
        <f t="shared" si="22"/>
        <v>0</v>
      </c>
      <c r="CT25" s="76">
        <f t="shared" si="10"/>
        <v>27.276110125519285</v>
      </c>
      <c r="CU25" s="77">
        <f t="shared" si="23"/>
        <v>0</v>
      </c>
      <c r="CV25" s="18"/>
      <c r="CW25" s="1078">
        <f t="shared" si="24"/>
        <v>74.853999999999999</v>
      </c>
      <c r="CX25" s="1081">
        <f>VLOOKUP($AX25&amp;"_"&amp;$CW$14,データシート1!$A:$BS,MATCH($CW$12&amp;"_"&amp;CX$20,データシート1!$A$1:$BS$1,0),0)</f>
        <v>74.853999999999999</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0</v>
      </c>
      <c r="DB25" s="1081">
        <f>VLOOKUP($AX25&amp;"_"&amp;$CW$14,データシート1!$A:$BS,MATCH($CW$12&amp;"_"&amp;DB$20,データシート1!$A$1:$BS$1,0),0)</f>
        <v>0</v>
      </c>
      <c r="DC25" s="1081">
        <f>VLOOKUP($AX25&amp;"_"&amp;$CW$14,データシート1!$A:$BS,MATCH($CW$12&amp;"_"&amp;DC$20,データシート1!$A$1:$BS$1,0),0)</f>
        <v>0</v>
      </c>
      <c r="DD25" s="1080">
        <f t="shared" si="11"/>
        <v>74.853999999999999</v>
      </c>
      <c r="DE25" s="18"/>
      <c r="DF25" s="138">
        <f>VLOOKUP($AX25&amp;"_"&amp;$DF$14,データシート1!$A:$BS,MATCH($DF$12&amp;"_"&amp;DF$20,データシート1!$A$1:$BS$1,0),0)</f>
        <v>3</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0</v>
      </c>
      <c r="DJ25" s="74">
        <f>VLOOKUP($AX25&amp;"_"&amp;$DF$14,データシート1!$A:$BS,MATCH($DF$12&amp;"_"&amp;DJ$20,データシート1!$A$1:$BS$1,0),0)</f>
        <v>0</v>
      </c>
      <c r="DK25" s="74">
        <f>VLOOKUP($AX25&amp;"_"&amp;$DF$14,データシート1!$A:$BS,MATCH($DF$12&amp;"_"&amp;DK$20,データシート1!$A$1:$BS$1,0),0)</f>
        <v>0</v>
      </c>
      <c r="DL25" s="78">
        <f t="shared" si="12"/>
        <v>3</v>
      </c>
      <c r="DM25" s="18"/>
      <c r="DN25" s="139">
        <f t="shared" si="26"/>
        <v>1</v>
      </c>
      <c r="DO25" s="140">
        <f t="shared" si="27"/>
        <v>0</v>
      </c>
      <c r="DP25" s="140">
        <f t="shared" si="13"/>
        <v>0</v>
      </c>
      <c r="DQ25" s="140">
        <f t="shared" si="13"/>
        <v>0</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11347</v>
      </c>
      <c r="AY26" s="20" t="str">
        <f>IF(IFERROR(比較地域マスタ!$Z11,"")=0,"",IFERROR(比較地域マスタ!$Z11,""))</f>
        <v>吉見町</v>
      </c>
      <c r="BB26" s="122" t="str">
        <f t="shared" si="0"/>
        <v>11347</v>
      </c>
      <c r="BC26" s="123" t="str">
        <f t="shared" si="0"/>
        <v>吉見町</v>
      </c>
      <c r="BD26" s="40">
        <f t="shared" si="14"/>
        <v>147.84632721100274</v>
      </c>
      <c r="BE26" s="40">
        <f t="shared" si="15"/>
        <v>74.932500462190575</v>
      </c>
      <c r="BF26" s="40">
        <f>VLOOKUP($AX26&amp;"_"&amp;$BC$14,データシート1!$A:$BS,MATCH($BC$12&amp;"_"&amp;BF$20,データシート1!$A$1:$BS$1,0),0)</f>
        <v>70.983463081248743</v>
      </c>
      <c r="BG26" s="40">
        <f>VLOOKUP($AX26&amp;"_"&amp;$BC$14,データシート1!$A:$BS,MATCH($BC$12&amp;"_"&amp;BG$20,データシート1!$A$1:$BS$1,0),0)</f>
        <v>0.98577985807177715</v>
      </c>
      <c r="BH26" s="40">
        <f>VLOOKUP($AX26&amp;"_"&amp;$BC$14,データシート1!$A:$BS,MATCH($BC$12&amp;"_"&amp;BH$20,データシート1!$A$1:$BS$1,0),0)</f>
        <v>2.9632575228700464</v>
      </c>
      <c r="BI26" s="40">
        <f>VLOOKUP($AX26&amp;"_"&amp;$BC$14,データシート1!$A:$BS,MATCH($BC$12&amp;"_"&amp;BI$20,データシート1!$A$1:$BS$1,0),0)</f>
        <v>16.341357416878619</v>
      </c>
      <c r="BJ26" s="40">
        <f>VLOOKUP($AX26&amp;"_"&amp;$BC$14,データシート1!$A:$BS,MATCH($BC$12&amp;"_"&amp;BJ$20,データシート1!$A$1:$BS$1,0),0)</f>
        <v>19.719802135496177</v>
      </c>
      <c r="BK26" s="40">
        <f t="shared" si="1"/>
        <v>36.015745316036217</v>
      </c>
      <c r="BL26" s="40">
        <f t="shared" si="2"/>
        <v>34.915846323228514</v>
      </c>
      <c r="BM26" s="40">
        <f>VLOOKUP($AX26&amp;"_"&amp;$BC$14,データシート1!$A:$BS,MATCH($BC$12&amp;"_"&amp;BM$20,データシート1!$A$1:$BS$1,0),0)</f>
        <v>19.215626614682222</v>
      </c>
      <c r="BN26" s="40">
        <f>VLOOKUP($AX26&amp;"_"&amp;$BC$14,データシート1!$A:$BS,MATCH($BC$12&amp;"_"&amp;BN$20,データシート1!$A$1:$BS$1,0),0)</f>
        <v>15.700219708546291</v>
      </c>
      <c r="BO26" s="40">
        <f>VLOOKUP($AX26&amp;"_"&amp;$BC$14,データシート1!$A:$BS,MATCH($BC$12&amp;"_"&amp;BO$20,データシート1!$A$1:$BS$1,0),0)</f>
        <v>1.0998989928077025</v>
      </c>
      <c r="BP26" s="40">
        <f>VLOOKUP($AX26&amp;"_"&amp;$BC$14,データシート1!$A:$BS,MATCH($BC$12&amp;"_"&amp;BP$20,データシート1!$A$1:$BS$1,0),0)</f>
        <v>0</v>
      </c>
      <c r="BQ26" s="40">
        <f>VLOOKUP($AX26&amp;"_"&amp;$BC$14,データシート1!$A:$BS,MATCH($BC$12&amp;"_"&amp;BQ$20,データシート1!$A$1:$BS$1,0),0)</f>
        <v>0.83692188040115179</v>
      </c>
      <c r="BR26" s="41">
        <f t="shared" si="3"/>
        <v>147.84632721100274</v>
      </c>
      <c r="BT26" s="134" t="str">
        <f t="shared" si="4"/>
        <v>吉見町</v>
      </c>
      <c r="BU26" s="38">
        <f t="shared" si="25"/>
        <v>147.84632721100274</v>
      </c>
      <c r="BV26" s="69">
        <f t="shared" si="16"/>
        <v>0.50682693223247066</v>
      </c>
      <c r="BW26" s="69">
        <f t="shared" si="5"/>
        <v>0.48011651300571601</v>
      </c>
      <c r="BX26" s="69">
        <f t="shared" si="5"/>
        <v>6.6675978813115575E-3</v>
      </c>
      <c r="BY26" s="69">
        <f t="shared" si="5"/>
        <v>2.0042821345443069E-2</v>
      </c>
      <c r="BZ26" s="69">
        <f t="shared" si="5"/>
        <v>0.11052934303573618</v>
      </c>
      <c r="CA26" s="69">
        <f t="shared" si="5"/>
        <v>0.13338039914479949</v>
      </c>
      <c r="CB26" s="69">
        <f t="shared" si="5"/>
        <v>0.24360257028661528</v>
      </c>
      <c r="CC26" s="69">
        <f t="shared" si="5"/>
        <v>0.23616309570813654</v>
      </c>
      <c r="CD26" s="69">
        <f t="shared" si="5"/>
        <v>0.12997026694655822</v>
      </c>
      <c r="CE26" s="69">
        <f t="shared" si="5"/>
        <v>0.10619282876157832</v>
      </c>
      <c r="CF26" s="69">
        <f t="shared" si="5"/>
        <v>7.4394745784787265E-3</v>
      </c>
      <c r="CG26" s="69">
        <f t="shared" si="5"/>
        <v>0</v>
      </c>
      <c r="CH26" s="69">
        <f t="shared" si="5"/>
        <v>5.6607553003783237E-3</v>
      </c>
      <c r="CI26" s="135">
        <f t="shared" si="6"/>
        <v>1</v>
      </c>
      <c r="CK26" s="136" t="str">
        <f t="shared" si="7"/>
        <v>吉見町</v>
      </c>
      <c r="CL26" s="137">
        <f t="shared" si="17"/>
        <v>74.932500462190575</v>
      </c>
      <c r="CM26" s="75">
        <f t="shared" si="18"/>
        <v>1</v>
      </c>
      <c r="CN26" s="76">
        <f t="shared" si="19"/>
        <v>70.983463081248743</v>
      </c>
      <c r="CO26" s="75">
        <f t="shared" si="20"/>
        <v>1</v>
      </c>
      <c r="CP26" s="76">
        <f t="shared" si="8"/>
        <v>0.98577985807177715</v>
      </c>
      <c r="CQ26" s="75">
        <f t="shared" si="21"/>
        <v>0</v>
      </c>
      <c r="CR26" s="76">
        <f t="shared" si="9"/>
        <v>2.9632575228700464</v>
      </c>
      <c r="CS26" s="75">
        <f t="shared" si="22"/>
        <v>0</v>
      </c>
      <c r="CT26" s="76">
        <f t="shared" si="10"/>
        <v>16.341357416878619</v>
      </c>
      <c r="CU26" s="77">
        <f t="shared" si="23"/>
        <v>0.31270352086675474</v>
      </c>
      <c r="CV26" s="18"/>
      <c r="CW26" s="1078">
        <f t="shared" si="24"/>
        <v>87.953999999999994</v>
      </c>
      <c r="CX26" s="1081">
        <f>VLOOKUP($AX26&amp;"_"&amp;$CW$14,データシート1!$A:$BS,MATCH($CW$12&amp;"_"&amp;CX$20,データシート1!$A$1:$BS$1,0),0)</f>
        <v>87.953999999999994</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5.1100000000000003</v>
      </c>
      <c r="DB26" s="1081">
        <f>VLOOKUP($AX26&amp;"_"&amp;$CW$14,データシート1!$A:$BS,MATCH($CW$12&amp;"_"&amp;DB$20,データシート1!$A$1:$BS$1,0),0)</f>
        <v>0</v>
      </c>
      <c r="DC26" s="1081">
        <f>VLOOKUP($AX26&amp;"_"&amp;$CW$14,データシート1!$A:$BS,MATCH($CW$12&amp;"_"&amp;DC$20,データシート1!$A$1:$BS$1,0),0)</f>
        <v>0</v>
      </c>
      <c r="DD26" s="1080">
        <f t="shared" si="11"/>
        <v>93.063999999999993</v>
      </c>
      <c r="DE26" s="18"/>
      <c r="DF26" s="138">
        <f>VLOOKUP($AX26&amp;"_"&amp;$DF$14,データシート1!$A:$BS,MATCH($DF$12&amp;"_"&amp;DF$20,データシート1!$A$1:$BS$1,0),0)</f>
        <v>6</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1</v>
      </c>
      <c r="DJ26" s="74">
        <f>VLOOKUP($AX26&amp;"_"&amp;$DF$14,データシート1!$A:$BS,MATCH($DF$12&amp;"_"&amp;DJ$20,データシート1!$A$1:$BS$1,0),0)</f>
        <v>0</v>
      </c>
      <c r="DK26" s="74">
        <f>VLOOKUP($AX26&amp;"_"&amp;$DF$14,データシート1!$A:$BS,MATCH($DF$12&amp;"_"&amp;DK$20,データシート1!$A$1:$BS$1,0),0)</f>
        <v>0</v>
      </c>
      <c r="DL26" s="78">
        <f t="shared" si="12"/>
        <v>7</v>
      </c>
      <c r="DM26" s="18"/>
      <c r="DN26" s="139">
        <f t="shared" si="26"/>
        <v>0.95</v>
      </c>
      <c r="DO26" s="140">
        <f t="shared" si="27"/>
        <v>0</v>
      </c>
      <c r="DP26" s="140">
        <f t="shared" si="13"/>
        <v>0</v>
      </c>
      <c r="DQ26" s="140">
        <f t="shared" si="13"/>
        <v>0.05</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45209</v>
      </c>
      <c r="AY27" s="20" t="str">
        <f>IF(IFERROR(比較地域マスタ!$Z12,"")=0,"",IFERROR(比較地域マスタ!$Z12,""))</f>
        <v>えびの市</v>
      </c>
      <c r="BB27" s="122" t="str">
        <f t="shared" si="0"/>
        <v>45209</v>
      </c>
      <c r="BC27" s="123" t="str">
        <f t="shared" si="0"/>
        <v>えびの市</v>
      </c>
      <c r="BD27" s="40">
        <f t="shared" si="14"/>
        <v>153.70604545133821</v>
      </c>
      <c r="BE27" s="40">
        <f t="shared" si="15"/>
        <v>62.640346508367536</v>
      </c>
      <c r="BF27" s="40">
        <f>VLOOKUP($AX27&amp;"_"&amp;$BC$14,データシート1!$A:$BS,MATCH($BC$12&amp;"_"&amp;BF$20,データシート1!$A$1:$BS$1,0),0)</f>
        <v>37.317535678817499</v>
      </c>
      <c r="BG27" s="40">
        <f>VLOOKUP($AX27&amp;"_"&amp;$BC$14,データシート1!$A:$BS,MATCH($BC$12&amp;"_"&amp;BG$20,データシート1!$A$1:$BS$1,0),0)</f>
        <v>1.0462034317503877</v>
      </c>
      <c r="BH27" s="40">
        <f>VLOOKUP($AX27&amp;"_"&amp;$BC$14,データシート1!$A:$BS,MATCH($BC$12&amp;"_"&amp;BH$20,データシート1!$A$1:$BS$1,0),0)</f>
        <v>24.276607397799651</v>
      </c>
      <c r="BI27" s="40">
        <f>VLOOKUP($AX27&amp;"_"&amp;$BC$14,データシート1!$A:$BS,MATCH($BC$12&amp;"_"&amp;BI$20,データシート1!$A$1:$BS$1,0),0)</f>
        <v>20.767913919118449</v>
      </c>
      <c r="BJ27" s="40">
        <f>VLOOKUP($AX27&amp;"_"&amp;$BC$14,データシート1!$A:$BS,MATCH($BC$12&amp;"_"&amp;BJ$20,データシート1!$A$1:$BS$1,0),0)</f>
        <v>20.685092126859526</v>
      </c>
      <c r="BK27" s="40">
        <f t="shared" si="1"/>
        <v>47.123973366112715</v>
      </c>
      <c r="BL27" s="40">
        <f t="shared" si="2"/>
        <v>46.014581302765606</v>
      </c>
      <c r="BM27" s="40">
        <f>VLOOKUP($AX27&amp;"_"&amp;$BC$14,データシート1!$A:$BS,MATCH($BC$12&amp;"_"&amp;BM$20,データシート1!$A$1:$BS$1,0),0)</f>
        <v>17.211637297645957</v>
      </c>
      <c r="BN27" s="40">
        <f>VLOOKUP($AX27&amp;"_"&amp;$BC$14,データシート1!$A:$BS,MATCH($BC$12&amp;"_"&amp;BN$20,データシート1!$A$1:$BS$1,0),0)</f>
        <v>28.802944005119652</v>
      </c>
      <c r="BO27" s="40">
        <f>VLOOKUP($AX27&amp;"_"&amp;$BC$14,データシート1!$A:$BS,MATCH($BC$12&amp;"_"&amp;BO$20,データシート1!$A$1:$BS$1,0),0)</f>
        <v>1.1093920633471064</v>
      </c>
      <c r="BP27" s="40">
        <f>VLOOKUP($AX27&amp;"_"&amp;$BC$14,データシート1!$A:$BS,MATCH($BC$12&amp;"_"&amp;BP$20,データシート1!$A$1:$BS$1,0),0)</f>
        <v>0</v>
      </c>
      <c r="BQ27" s="40">
        <f>VLOOKUP($AX27&amp;"_"&amp;$BC$14,データシート1!$A:$BS,MATCH($BC$12&amp;"_"&amp;BQ$20,データシート1!$A$1:$BS$1,0),0)</f>
        <v>2.4887195308800001</v>
      </c>
      <c r="BR27" s="41">
        <f t="shared" si="3"/>
        <v>153.70604545133821</v>
      </c>
      <c r="BT27" s="134" t="str">
        <f t="shared" si="4"/>
        <v>えびの市</v>
      </c>
      <c r="BU27" s="38">
        <f t="shared" si="25"/>
        <v>153.70604545133821</v>
      </c>
      <c r="BV27" s="69">
        <f t="shared" si="16"/>
        <v>0.40753339482797923</v>
      </c>
      <c r="BW27" s="69">
        <f t="shared" si="5"/>
        <v>0.2427850874000389</v>
      </c>
      <c r="BX27" s="69">
        <f t="shared" si="5"/>
        <v>6.8065210361657842E-3</v>
      </c>
      <c r="BY27" s="69">
        <f t="shared" si="5"/>
        <v>0.15794178639177456</v>
      </c>
      <c r="BZ27" s="69">
        <f t="shared" si="5"/>
        <v>0.13511448985715635</v>
      </c>
      <c r="CA27" s="69">
        <f t="shared" si="5"/>
        <v>0.13457565749037645</v>
      </c>
      <c r="CB27" s="69">
        <f t="shared" si="5"/>
        <v>0.30658503527131398</v>
      </c>
      <c r="CC27" s="69">
        <f t="shared" si="5"/>
        <v>0.29936741373867015</v>
      </c>
      <c r="CD27" s="69">
        <f t="shared" si="5"/>
        <v>0.11197762096543554</v>
      </c>
      <c r="CE27" s="69">
        <f t="shared" si="5"/>
        <v>0.18738979277323464</v>
      </c>
      <c r="CF27" s="69">
        <f t="shared" si="5"/>
        <v>7.2176215326438071E-3</v>
      </c>
      <c r="CG27" s="69">
        <f t="shared" si="5"/>
        <v>0</v>
      </c>
      <c r="CH27" s="69">
        <f t="shared" si="5"/>
        <v>1.6191422553174094E-2</v>
      </c>
      <c r="CI27" s="135">
        <f t="shared" si="6"/>
        <v>1</v>
      </c>
      <c r="CK27" s="136" t="str">
        <f t="shared" si="7"/>
        <v>えびの市</v>
      </c>
      <c r="CL27" s="137">
        <f t="shared" si="17"/>
        <v>62.640346508367536</v>
      </c>
      <c r="CM27" s="75">
        <f t="shared" si="18"/>
        <v>0.18903152137605547</v>
      </c>
      <c r="CN27" s="76">
        <f t="shared" si="19"/>
        <v>37.317535678817499</v>
      </c>
      <c r="CO27" s="75">
        <f t="shared" si="20"/>
        <v>0.3173039104701999</v>
      </c>
      <c r="CP27" s="76">
        <f t="shared" si="8"/>
        <v>1.0462034317503877</v>
      </c>
      <c r="CQ27" s="75">
        <f t="shared" si="21"/>
        <v>0</v>
      </c>
      <c r="CR27" s="76">
        <f t="shared" si="9"/>
        <v>24.276607397799651</v>
      </c>
      <c r="CS27" s="75">
        <f t="shared" si="22"/>
        <v>0</v>
      </c>
      <c r="CT27" s="76">
        <f t="shared" si="10"/>
        <v>20.767913919118449</v>
      </c>
      <c r="CU27" s="77">
        <f t="shared" si="23"/>
        <v>0.1654956782556759</v>
      </c>
      <c r="CV27" s="18"/>
      <c r="CW27" s="1078">
        <f t="shared" si="24"/>
        <v>11.840999999999999</v>
      </c>
      <c r="CX27" s="1081">
        <f>VLOOKUP($AX27&amp;"_"&amp;$CW$14,データシート1!$A:$BS,MATCH($CW$12&amp;"_"&amp;CX$20,データシート1!$A$1:$BS$1,0),0)</f>
        <v>11.840999999999999</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3.4369999999999998</v>
      </c>
      <c r="DB27" s="1081">
        <f>VLOOKUP($AX27&amp;"_"&amp;$CW$14,データシート1!$A:$BS,MATCH($CW$12&amp;"_"&amp;DB$20,データシート1!$A$1:$BS$1,0),0)</f>
        <v>0</v>
      </c>
      <c r="DC27" s="1081">
        <f>VLOOKUP($AX27&amp;"_"&amp;$CW$14,データシート1!$A:$BS,MATCH($CW$12&amp;"_"&amp;DC$20,データシート1!$A$1:$BS$1,0),0)</f>
        <v>0</v>
      </c>
      <c r="DD27" s="1080">
        <f t="shared" si="11"/>
        <v>15.277999999999999</v>
      </c>
      <c r="DE27" s="18"/>
      <c r="DF27" s="138">
        <f>VLOOKUP($AX27&amp;"_"&amp;$DF$14,データシート1!$A:$BS,MATCH($DF$12&amp;"_"&amp;DF$20,データシート1!$A$1:$BS$1,0),0)</f>
        <v>1</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1</v>
      </c>
      <c r="DJ27" s="74">
        <f>VLOOKUP($AX27&amp;"_"&amp;$DF$14,データシート1!$A:$BS,MATCH($DF$12&amp;"_"&amp;DJ$20,データシート1!$A$1:$BS$1,0),0)</f>
        <v>0</v>
      </c>
      <c r="DK27" s="74">
        <f>VLOOKUP($AX27&amp;"_"&amp;$DF$14,データシート1!$A:$BS,MATCH($DF$12&amp;"_"&amp;DK$20,データシート1!$A$1:$BS$1,0),0)</f>
        <v>0</v>
      </c>
      <c r="DL27" s="78">
        <f t="shared" si="12"/>
        <v>2</v>
      </c>
      <c r="DM27" s="18"/>
      <c r="DN27" s="139">
        <f t="shared" si="26"/>
        <v>0.78</v>
      </c>
      <c r="DO27" s="140">
        <f t="shared" si="27"/>
        <v>0</v>
      </c>
      <c r="DP27" s="140">
        <f t="shared" si="13"/>
        <v>0</v>
      </c>
      <c r="DQ27" s="140">
        <f t="shared" si="13"/>
        <v>0.22</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18322</v>
      </c>
      <c r="AY28" s="20" t="str">
        <f>IF(IFERROR(比較地域マスタ!$Z13,"")=0,"",IFERROR(比較地域マスタ!$Z13,""))</f>
        <v>永平寺町</v>
      </c>
      <c r="BB28" s="122" t="str">
        <f t="shared" si="0"/>
        <v>18322</v>
      </c>
      <c r="BC28" s="123" t="str">
        <f t="shared" si="0"/>
        <v>永平寺町</v>
      </c>
      <c r="BD28" s="40">
        <f t="shared" si="14"/>
        <v>113.70147951766907</v>
      </c>
      <c r="BE28" s="40">
        <f t="shared" si="15"/>
        <v>27.350303620398996</v>
      </c>
      <c r="BF28" s="40">
        <f>VLOOKUP($AX28&amp;"_"&amp;$BC$14,データシート1!$A:$BS,MATCH($BC$12&amp;"_"&amp;BF$20,データシート1!$A$1:$BS$1,0),0)</f>
        <v>19.58221304279661</v>
      </c>
      <c r="BG28" s="40">
        <f>VLOOKUP($AX28&amp;"_"&amp;$BC$14,データシート1!$A:$BS,MATCH($BC$12&amp;"_"&amp;BG$20,データシート1!$A$1:$BS$1,0),0)</f>
        <v>1.2753576028853275</v>
      </c>
      <c r="BH28" s="40">
        <f>VLOOKUP($AX28&amp;"_"&amp;$BC$14,データシート1!$A:$BS,MATCH($BC$12&amp;"_"&amp;BH$20,データシート1!$A$1:$BS$1,0),0)</f>
        <v>6.4927329747170575</v>
      </c>
      <c r="BI28" s="40">
        <f>VLOOKUP($AX28&amp;"_"&amp;$BC$14,データシート1!$A:$BS,MATCH($BC$12&amp;"_"&amp;BI$20,データシート1!$A$1:$BS$1,0),0)</f>
        <v>22.964108481733717</v>
      </c>
      <c r="BJ28" s="40">
        <f>VLOOKUP($AX28&amp;"_"&amp;$BC$14,データシート1!$A:$BS,MATCH($BC$12&amp;"_"&amp;BJ$20,データシート1!$A$1:$BS$1,0),0)</f>
        <v>28.996604672198579</v>
      </c>
      <c r="BK28" s="40">
        <f t="shared" si="1"/>
        <v>31.205192937987324</v>
      </c>
      <c r="BL28" s="40">
        <f t="shared" si="2"/>
        <v>30.124456975771587</v>
      </c>
      <c r="BM28" s="40">
        <f>VLOOKUP($AX28&amp;"_"&amp;$BC$14,データシート1!$A:$BS,MATCH($BC$12&amp;"_"&amp;BM$20,データシート1!$A$1:$BS$1,0),0)</f>
        <v>17.225631636452075</v>
      </c>
      <c r="BN28" s="40">
        <f>VLOOKUP($AX28&amp;"_"&amp;$BC$14,データシート1!$A:$BS,MATCH($BC$12&amp;"_"&amp;BN$20,データシート1!$A$1:$BS$1,0),0)</f>
        <v>12.898825339319512</v>
      </c>
      <c r="BO28" s="40">
        <f>VLOOKUP($AX28&amp;"_"&amp;$BC$14,データシート1!$A:$BS,MATCH($BC$12&amp;"_"&amp;BO$20,データシート1!$A$1:$BS$1,0),0)</f>
        <v>1.080735962215738</v>
      </c>
      <c r="BP28" s="40">
        <f>VLOOKUP($AX28&amp;"_"&amp;$BC$14,データシート1!$A:$BS,MATCH($BC$12&amp;"_"&amp;BP$20,データシート1!$A$1:$BS$1,0),0)</f>
        <v>0</v>
      </c>
      <c r="BQ28" s="40">
        <f>VLOOKUP($AX28&amp;"_"&amp;$BC$14,データシート1!$A:$BS,MATCH($BC$12&amp;"_"&amp;BQ$20,データシート1!$A$1:$BS$1,0),0)</f>
        <v>3.1852698053504551</v>
      </c>
      <c r="BR28" s="41">
        <f t="shared" si="3"/>
        <v>113.70147951766907</v>
      </c>
      <c r="BT28" s="134" t="str">
        <f t="shared" si="4"/>
        <v>永平寺町</v>
      </c>
      <c r="BU28" s="38">
        <f t="shared" si="25"/>
        <v>113.70147951766907</v>
      </c>
      <c r="BV28" s="69">
        <f t="shared" si="16"/>
        <v>0.24054483491702316</v>
      </c>
      <c r="BW28" s="69">
        <f t="shared" si="5"/>
        <v>0.17222478657152002</v>
      </c>
      <c r="BX28" s="69">
        <f t="shared" si="5"/>
        <v>1.1216719503523598E-2</v>
      </c>
      <c r="BY28" s="69">
        <f t="shared" si="5"/>
        <v>5.7103328841979537E-2</v>
      </c>
      <c r="BZ28" s="69">
        <f t="shared" si="5"/>
        <v>0.20196842274304022</v>
      </c>
      <c r="CA28" s="69">
        <f t="shared" si="5"/>
        <v>0.25502398733248272</v>
      </c>
      <c r="CB28" s="69">
        <f t="shared" si="5"/>
        <v>0.27444843348004172</v>
      </c>
      <c r="CC28" s="69">
        <f t="shared" si="5"/>
        <v>0.26494340358245105</v>
      </c>
      <c r="CD28" s="69">
        <f t="shared" si="5"/>
        <v>0.15149874662602991</v>
      </c>
      <c r="CE28" s="69">
        <f t="shared" si="5"/>
        <v>0.11344465695642113</v>
      </c>
      <c r="CF28" s="69">
        <f t="shared" si="5"/>
        <v>9.5050298975906718E-3</v>
      </c>
      <c r="CG28" s="69">
        <f t="shared" si="5"/>
        <v>0</v>
      </c>
      <c r="CH28" s="69">
        <f t="shared" si="5"/>
        <v>2.8014321527412209E-2</v>
      </c>
      <c r="CI28" s="135">
        <f t="shared" si="6"/>
        <v>1</v>
      </c>
      <c r="CK28" s="136" t="str">
        <f t="shared" si="7"/>
        <v>永平寺町</v>
      </c>
      <c r="CL28" s="137">
        <f t="shared" si="17"/>
        <v>27.350303620398996</v>
      </c>
      <c r="CM28" s="75">
        <f t="shared" si="18"/>
        <v>0</v>
      </c>
      <c r="CN28" s="76">
        <f t="shared" si="19"/>
        <v>19.58221304279661</v>
      </c>
      <c r="CO28" s="75">
        <f t="shared" si="20"/>
        <v>0</v>
      </c>
      <c r="CP28" s="76">
        <f t="shared" si="8"/>
        <v>1.2753576028853275</v>
      </c>
      <c r="CQ28" s="75">
        <f t="shared" si="21"/>
        <v>0</v>
      </c>
      <c r="CR28" s="76">
        <f t="shared" si="9"/>
        <v>6.4927329747170575</v>
      </c>
      <c r="CS28" s="75">
        <f t="shared" si="22"/>
        <v>0</v>
      </c>
      <c r="CT28" s="76">
        <f t="shared" si="10"/>
        <v>22.964108481733717</v>
      </c>
      <c r="CU28" s="77">
        <f t="shared" si="23"/>
        <v>0.66146700239125511</v>
      </c>
      <c r="CV28" s="18"/>
      <c r="CW28" s="1078">
        <f t="shared" si="24"/>
        <v>0</v>
      </c>
      <c r="CX28" s="1081">
        <f>VLOOKUP($AX28&amp;"_"&amp;$CW$14,データシート1!$A:$BS,MATCH($CW$12&amp;"_"&amp;CX$20,データシート1!$A$1:$BS$1,0),0)</f>
        <v>0</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15.19</v>
      </c>
      <c r="DB28" s="1081">
        <f>VLOOKUP($AX28&amp;"_"&amp;$CW$14,データシート1!$A:$BS,MATCH($CW$12&amp;"_"&amp;DB$20,データシート1!$A$1:$BS$1,0),0)</f>
        <v>0</v>
      </c>
      <c r="DC28" s="1081">
        <f>VLOOKUP($AX28&amp;"_"&amp;$CW$14,データシート1!$A:$BS,MATCH($CW$12&amp;"_"&amp;DC$20,データシート1!$A$1:$BS$1,0),0)</f>
        <v>0</v>
      </c>
      <c r="DD28" s="1080">
        <f t="shared" si="11"/>
        <v>15.19</v>
      </c>
      <c r="DE28" s="18"/>
      <c r="DF28" s="138">
        <f>VLOOKUP($AX28&amp;"_"&amp;$DF$14,データシート1!$A:$BS,MATCH($DF$12&amp;"_"&amp;DF$20,データシート1!$A$1:$BS$1,0),0)</f>
        <v>0</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v>
      </c>
      <c r="DJ28" s="74">
        <f>VLOOKUP($AX28&amp;"_"&amp;$DF$14,データシート1!$A:$BS,MATCH($DF$12&amp;"_"&amp;DJ$20,データシート1!$A$1:$BS$1,0),0)</f>
        <v>0</v>
      </c>
      <c r="DK28" s="74">
        <f>VLOOKUP($AX28&amp;"_"&amp;$DF$14,データシート1!$A:$BS,MATCH($DF$12&amp;"_"&amp;DK$20,データシート1!$A$1:$BS$1,0),0)</f>
        <v>0</v>
      </c>
      <c r="DL28" s="78">
        <f t="shared" si="12"/>
        <v>1</v>
      </c>
      <c r="DM28" s="18"/>
      <c r="DN28" s="139">
        <f t="shared" si="26"/>
        <v>0</v>
      </c>
      <c r="DO28" s="140">
        <f t="shared" si="27"/>
        <v>0</v>
      </c>
      <c r="DP28" s="140">
        <f t="shared" si="13"/>
        <v>0</v>
      </c>
      <c r="DQ28" s="140">
        <f t="shared" si="13"/>
        <v>1</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01637</v>
      </c>
      <c r="AY29" s="20" t="str">
        <f>IF(IFERROR(比較地域マスタ!$Z14,"")=0,"",IFERROR(比較地域マスタ!$Z14,""))</f>
        <v>芽室町</v>
      </c>
      <c r="BB29" s="122" t="str">
        <f t="shared" si="0"/>
        <v>01637</v>
      </c>
      <c r="BC29" s="123" t="str">
        <f t="shared" si="0"/>
        <v>芽室町</v>
      </c>
      <c r="BD29" s="40">
        <f t="shared" si="14"/>
        <v>350.78225809788819</v>
      </c>
      <c r="BE29" s="40">
        <f t="shared" si="15"/>
        <v>225.5802086203845</v>
      </c>
      <c r="BF29" s="40">
        <f>VLOOKUP($AX29&amp;"_"&amp;$BC$14,データシート1!$A:$BS,MATCH($BC$12&amp;"_"&amp;BF$20,データシート1!$A$1:$BS$1,0),0)</f>
        <v>174.55722518395319</v>
      </c>
      <c r="BG29" s="40">
        <f>VLOOKUP($AX29&amp;"_"&amp;$BC$14,データシート1!$A:$BS,MATCH($BC$12&amp;"_"&amp;BG$20,データシート1!$A$1:$BS$1,0),0)</f>
        <v>1.6091793166585753</v>
      </c>
      <c r="BH29" s="40">
        <f>VLOOKUP($AX29&amp;"_"&amp;$BC$14,データシート1!$A:$BS,MATCH($BC$12&amp;"_"&amp;BH$20,データシート1!$A$1:$BS$1,0),0)</f>
        <v>49.413804119772713</v>
      </c>
      <c r="BI29" s="40">
        <f>VLOOKUP($AX29&amp;"_"&amp;$BC$14,データシート1!$A:$BS,MATCH($BC$12&amp;"_"&amp;BI$20,データシート1!$A$1:$BS$1,0),0)</f>
        <v>29.06565858107119</v>
      </c>
      <c r="BJ29" s="40">
        <f>VLOOKUP($AX29&amp;"_"&amp;$BC$14,データシート1!$A:$BS,MATCH($BC$12&amp;"_"&amp;BJ$20,データシート1!$A$1:$BS$1,0),0)</f>
        <v>35.474508565264564</v>
      </c>
      <c r="BK29" s="40">
        <f t="shared" si="1"/>
        <v>59.493840935128048</v>
      </c>
      <c r="BL29" s="40">
        <f t="shared" si="2"/>
        <v>58.413281862425464</v>
      </c>
      <c r="BM29" s="40">
        <f>VLOOKUP($AX29&amp;"_"&amp;$BC$14,データシート1!$A:$BS,MATCH($BC$12&amp;"_"&amp;BM$20,データシート1!$A$1:$BS$1,0),0)</f>
        <v>18.945535875724122</v>
      </c>
      <c r="BN29" s="40">
        <f>VLOOKUP($AX29&amp;"_"&amp;$BC$14,データシート1!$A:$BS,MATCH($BC$12&amp;"_"&amp;BN$20,データシート1!$A$1:$BS$1,0),0)</f>
        <v>39.467745986701345</v>
      </c>
      <c r="BO29" s="40">
        <f>VLOOKUP($AX29&amp;"_"&amp;$BC$14,データシート1!$A:$BS,MATCH($BC$12&amp;"_"&amp;BO$20,データシート1!$A$1:$BS$1,0),0)</f>
        <v>1.0805590727025813</v>
      </c>
      <c r="BP29" s="40">
        <f>VLOOKUP($AX29&amp;"_"&amp;$BC$14,データシート1!$A:$BS,MATCH($BC$12&amp;"_"&amp;BP$20,データシート1!$A$1:$BS$1,0),0)</f>
        <v>0</v>
      </c>
      <c r="BQ29" s="40">
        <f>VLOOKUP($AX29&amp;"_"&amp;$BC$14,データシート1!$A:$BS,MATCH($BC$12&amp;"_"&amp;BQ$20,データシート1!$A$1:$BS$1,0),0)</f>
        <v>1.168041396039857</v>
      </c>
      <c r="BR29" s="41">
        <f t="shared" si="3"/>
        <v>350.78225809788819</v>
      </c>
      <c r="BT29" s="134" t="str">
        <f t="shared" si="4"/>
        <v>芽室町</v>
      </c>
      <c r="BU29" s="38">
        <f t="shared" si="25"/>
        <v>350.78225809788819</v>
      </c>
      <c r="BV29" s="69">
        <f t="shared" si="16"/>
        <v>0.64307758848349394</v>
      </c>
      <c r="BW29" s="69">
        <f t="shared" si="5"/>
        <v>0.49762273078030589</v>
      </c>
      <c r="BX29" s="69">
        <f t="shared" si="5"/>
        <v>4.5874022403080686E-3</v>
      </c>
      <c r="BY29" s="69">
        <f t="shared" si="5"/>
        <v>0.14086745546287993</v>
      </c>
      <c r="BZ29" s="69">
        <f t="shared" si="5"/>
        <v>8.2859545801088438E-2</v>
      </c>
      <c r="CA29" s="69">
        <f t="shared" si="5"/>
        <v>0.10112971151284726</v>
      </c>
      <c r="CB29" s="69">
        <f t="shared" si="5"/>
        <v>0.16960333529333141</v>
      </c>
      <c r="CC29" s="69">
        <f t="shared" si="5"/>
        <v>0.16652290848223242</v>
      </c>
      <c r="CD29" s="69">
        <f t="shared" si="5"/>
        <v>5.4009390265220426E-2</v>
      </c>
      <c r="CE29" s="69">
        <f t="shared" si="5"/>
        <v>0.112513518217012</v>
      </c>
      <c r="CF29" s="69">
        <f t="shared" si="5"/>
        <v>3.080426811098992E-3</v>
      </c>
      <c r="CG29" s="69">
        <f t="shared" si="5"/>
        <v>0</v>
      </c>
      <c r="CH29" s="69">
        <f t="shared" si="5"/>
        <v>3.3298189092388678E-3</v>
      </c>
      <c r="CI29" s="135">
        <f t="shared" si="6"/>
        <v>1</v>
      </c>
      <c r="CK29" s="136" t="str">
        <f t="shared" si="7"/>
        <v>芽室町</v>
      </c>
      <c r="CL29" s="137">
        <f t="shared" si="17"/>
        <v>225.5802086203845</v>
      </c>
      <c r="CM29" s="75">
        <f t="shared" si="18"/>
        <v>0.90281413092724927</v>
      </c>
      <c r="CN29" s="76">
        <f t="shared" si="19"/>
        <v>174.55722518395319</v>
      </c>
      <c r="CO29" s="75">
        <f t="shared" si="20"/>
        <v>1</v>
      </c>
      <c r="CP29" s="76">
        <f t="shared" si="8"/>
        <v>1.6091793166585753</v>
      </c>
      <c r="CQ29" s="75">
        <f t="shared" si="21"/>
        <v>0</v>
      </c>
      <c r="CR29" s="76">
        <f t="shared" si="9"/>
        <v>49.413804119772713</v>
      </c>
      <c r="CS29" s="75">
        <f t="shared" si="22"/>
        <v>0</v>
      </c>
      <c r="CT29" s="76">
        <f t="shared" si="10"/>
        <v>29.06565858107119</v>
      </c>
      <c r="CU29" s="77">
        <f t="shared" si="23"/>
        <v>0.14260815692300888</v>
      </c>
      <c r="CV29" s="18"/>
      <c r="CW29" s="1078">
        <f t="shared" si="24"/>
        <v>203.65700000000001</v>
      </c>
      <c r="CX29" s="1081">
        <f>VLOOKUP($AX29&amp;"_"&amp;$CW$14,データシート1!$A:$BS,MATCH($CW$12&amp;"_"&amp;CX$20,データシート1!$A$1:$BS$1,0),0)</f>
        <v>203.65700000000001</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4.1449999999999996</v>
      </c>
      <c r="DB29" s="1081">
        <f>VLOOKUP($AX29&amp;"_"&amp;$CW$14,データシート1!$A:$BS,MATCH($CW$12&amp;"_"&amp;DB$20,データシート1!$A$1:$BS$1,0),0)</f>
        <v>0</v>
      </c>
      <c r="DC29" s="1081">
        <f>VLOOKUP($AX29&amp;"_"&amp;$CW$14,データシート1!$A:$BS,MATCH($CW$12&amp;"_"&amp;DC$20,データシート1!$A$1:$BS$1,0),0)</f>
        <v>0</v>
      </c>
      <c r="DD29" s="1080">
        <f t="shared" si="11"/>
        <v>207.80200000000002</v>
      </c>
      <c r="DE29" s="18"/>
      <c r="DF29" s="138">
        <f>VLOOKUP($AX29&amp;"_"&amp;$DF$14,データシート1!$A:$BS,MATCH($DF$12&amp;"_"&amp;DF$20,データシート1!$A$1:$BS$1,0),0)</f>
        <v>3</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1</v>
      </c>
      <c r="DJ29" s="74">
        <f>VLOOKUP($AX29&amp;"_"&amp;$DF$14,データシート1!$A:$BS,MATCH($DF$12&amp;"_"&amp;DJ$20,データシート1!$A$1:$BS$1,0),0)</f>
        <v>0</v>
      </c>
      <c r="DK29" s="74">
        <f>VLOOKUP($AX29&amp;"_"&amp;$DF$14,データシート1!$A:$BS,MATCH($DF$12&amp;"_"&amp;DK$20,データシート1!$A$1:$BS$1,0),0)</f>
        <v>0</v>
      </c>
      <c r="DL29" s="78">
        <f t="shared" si="12"/>
        <v>4</v>
      </c>
      <c r="DM29" s="18"/>
      <c r="DN29" s="139">
        <f t="shared" si="26"/>
        <v>0.98</v>
      </c>
      <c r="DO29" s="140">
        <f t="shared" si="27"/>
        <v>0</v>
      </c>
      <c r="DP29" s="140">
        <f t="shared" si="13"/>
        <v>0</v>
      </c>
      <c r="DQ29" s="140">
        <f t="shared" si="13"/>
        <v>0.02</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04404</v>
      </c>
      <c r="AY30" s="20" t="str">
        <f>IF(IFERROR(比較地域マスタ!$Z15,"")=0,"",IFERROR(比較地域マスタ!$Z15,""))</f>
        <v>七ヶ浜町</v>
      </c>
      <c r="BB30" s="122" t="str">
        <f t="shared" si="0"/>
        <v>04404</v>
      </c>
      <c r="BC30" s="123" t="str">
        <f t="shared" si="0"/>
        <v>七ヶ浜町</v>
      </c>
      <c r="BD30" s="40">
        <f t="shared" si="14"/>
        <v>60.746193902576884</v>
      </c>
      <c r="BE30" s="40">
        <f t="shared" si="15"/>
        <v>3.1109962437082848</v>
      </c>
      <c r="BF30" s="40">
        <f>VLOOKUP($AX30&amp;"_"&amp;$BC$14,データシート1!$A:$BS,MATCH($BC$12&amp;"_"&amp;BF$20,データシート1!$A$1:$BS$1,0),0)</f>
        <v>0</v>
      </c>
      <c r="BG30" s="40">
        <f>VLOOKUP($AX30&amp;"_"&amp;$BC$14,データシート1!$A:$BS,MATCH($BC$12&amp;"_"&amp;BG$20,データシート1!$A$1:$BS$1,0),0)</f>
        <v>1.15911279262561</v>
      </c>
      <c r="BH30" s="40">
        <f>VLOOKUP($AX30&amp;"_"&amp;$BC$14,データシート1!$A:$BS,MATCH($BC$12&amp;"_"&amp;BH$20,データシート1!$A$1:$BS$1,0),0)</f>
        <v>1.9518834510826748</v>
      </c>
      <c r="BI30" s="40">
        <f>VLOOKUP($AX30&amp;"_"&amp;$BC$14,データシート1!$A:$BS,MATCH($BC$12&amp;"_"&amp;BI$20,データシート1!$A$1:$BS$1,0),0)</f>
        <v>7.9553722249372569</v>
      </c>
      <c r="BJ30" s="40">
        <f>VLOOKUP($AX30&amp;"_"&amp;$BC$14,データシート1!$A:$BS,MATCH($BC$12&amp;"_"&amp;BJ$20,データシート1!$A$1:$BS$1,0),0)</f>
        <v>20.364381235158859</v>
      </c>
      <c r="BK30" s="40">
        <f t="shared" si="1"/>
        <v>26.994032659103784</v>
      </c>
      <c r="BL30" s="40">
        <f t="shared" si="2"/>
        <v>25.90645696904599</v>
      </c>
      <c r="BM30" s="40">
        <f>VLOOKUP($AX30&amp;"_"&amp;$BC$14,データシート1!$A:$BS,MATCH($BC$12&amp;"_"&amp;BM$20,データシート1!$A$1:$BS$1,0),0)</f>
        <v>16.425155456742061</v>
      </c>
      <c r="BN30" s="40">
        <f>VLOOKUP($AX30&amp;"_"&amp;$BC$14,データシート1!$A:$BS,MATCH($BC$12&amp;"_"&amp;BN$20,データシート1!$A$1:$BS$1,0),0)</f>
        <v>9.481301512303931</v>
      </c>
      <c r="BO30" s="40">
        <f>VLOOKUP($AX30&amp;"_"&amp;$BC$14,データシート1!$A:$BS,MATCH($BC$12&amp;"_"&amp;BO$20,データシート1!$A$1:$BS$1,0),0)</f>
        <v>1.0875756900577931</v>
      </c>
      <c r="BP30" s="40">
        <f>VLOOKUP($AX30&amp;"_"&amp;$BC$14,データシート1!$A:$BS,MATCH($BC$12&amp;"_"&amp;BP$20,データシート1!$A$1:$BS$1,0),0)</f>
        <v>0</v>
      </c>
      <c r="BQ30" s="40">
        <f>VLOOKUP($AX30&amp;"_"&amp;$BC$14,データシート1!$A:$BS,MATCH($BC$12&amp;"_"&amp;BQ$20,データシート1!$A$1:$BS$1,0),0)</f>
        <v>2.321411539668695</v>
      </c>
      <c r="BR30" s="41">
        <f t="shared" si="3"/>
        <v>60.746193902576884</v>
      </c>
      <c r="BT30" s="134" t="str">
        <f t="shared" si="4"/>
        <v>七ヶ浜町</v>
      </c>
      <c r="BU30" s="38">
        <f t="shared" si="25"/>
        <v>60.746193902576884</v>
      </c>
      <c r="BV30" s="69">
        <f t="shared" si="16"/>
        <v>5.1213023299823808E-2</v>
      </c>
      <c r="BW30" s="69">
        <f t="shared" si="5"/>
        <v>0</v>
      </c>
      <c r="BX30" s="69">
        <f t="shared" si="5"/>
        <v>1.9081241443448523E-2</v>
      </c>
      <c r="BY30" s="69">
        <f t="shared" si="5"/>
        <v>3.2131781856375281E-2</v>
      </c>
      <c r="BZ30" s="69">
        <f t="shared" si="5"/>
        <v>0.13096083415029869</v>
      </c>
      <c r="CA30" s="69">
        <f t="shared" si="5"/>
        <v>0.33523715523344078</v>
      </c>
      <c r="CB30" s="69">
        <f t="shared" si="5"/>
        <v>0.44437405744952663</v>
      </c>
      <c r="CC30" s="69">
        <f t="shared" si="5"/>
        <v>0.42647045526167565</v>
      </c>
      <c r="CD30" s="69">
        <f t="shared" si="5"/>
        <v>0.27038986974367951</v>
      </c>
      <c r="CE30" s="69">
        <f t="shared" si="5"/>
        <v>0.1560805855179962</v>
      </c>
      <c r="CF30" s="69">
        <f t="shared" si="5"/>
        <v>1.7903602187850944E-2</v>
      </c>
      <c r="CG30" s="69">
        <f t="shared" si="5"/>
        <v>0</v>
      </c>
      <c r="CH30" s="69">
        <f t="shared" si="5"/>
        <v>3.8214929866910059E-2</v>
      </c>
      <c r="CI30" s="135">
        <f t="shared" si="6"/>
        <v>1</v>
      </c>
      <c r="CK30" s="136" t="str">
        <f t="shared" si="7"/>
        <v>七ヶ浜町</v>
      </c>
      <c r="CL30" s="137">
        <f t="shared" si="17"/>
        <v>3.1109962437082848</v>
      </c>
      <c r="CM30" s="75">
        <f t="shared" si="18"/>
        <v>0</v>
      </c>
      <c r="CN30" s="76">
        <f t="shared" si="19"/>
        <v>0</v>
      </c>
      <c r="CO30" s="75">
        <f t="shared" si="20"/>
        <v>0</v>
      </c>
      <c r="CP30" s="76">
        <f t="shared" si="8"/>
        <v>1.15911279262561</v>
      </c>
      <c r="CQ30" s="75">
        <f t="shared" si="21"/>
        <v>0</v>
      </c>
      <c r="CR30" s="76">
        <f t="shared" si="9"/>
        <v>1.9518834510826748</v>
      </c>
      <c r="CS30" s="75">
        <f t="shared" si="22"/>
        <v>0</v>
      </c>
      <c r="CT30" s="76">
        <f t="shared" si="10"/>
        <v>7.9553722249372569</v>
      </c>
      <c r="CU30" s="77">
        <f t="shared" si="23"/>
        <v>0</v>
      </c>
      <c r="CV30" s="18"/>
      <c r="CW30" s="1078">
        <f t="shared" si="24"/>
        <v>0</v>
      </c>
      <c r="CX30" s="1081">
        <f>VLOOKUP($AX30&amp;"_"&amp;$CW$14,データシート1!$A:$BS,MATCH($CW$12&amp;"_"&amp;CX$20,データシート1!$A$1:$BS$1,0),0)</f>
        <v>0</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10.202999999999999</v>
      </c>
      <c r="DC30" s="1081">
        <f>VLOOKUP($AX30&amp;"_"&amp;$CW$14,データシート1!$A:$BS,MATCH($CW$12&amp;"_"&amp;DC$20,データシート1!$A$1:$BS$1,0),0)</f>
        <v>0</v>
      </c>
      <c r="DD30" s="1080">
        <f t="shared" si="11"/>
        <v>10.202999999999999</v>
      </c>
      <c r="DE30" s="18"/>
      <c r="DF30" s="138">
        <f>VLOOKUP($AX30&amp;"_"&amp;$DF$14,データシート1!$A:$BS,MATCH($DF$12&amp;"_"&amp;DF$20,データシート1!$A$1:$BS$1,0),0)</f>
        <v>0</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1</v>
      </c>
      <c r="DK30" s="74">
        <f>VLOOKUP($AX30&amp;"_"&amp;$DF$14,データシート1!$A:$BS,MATCH($DF$12&amp;"_"&amp;DK$20,データシート1!$A$1:$BS$1,0),0)</f>
        <v>0</v>
      </c>
      <c r="DL30" s="78">
        <f t="shared" si="12"/>
        <v>1</v>
      </c>
      <c r="DM30" s="18"/>
      <c r="DN30" s="139">
        <f t="shared" si="26"/>
        <v>0</v>
      </c>
      <c r="DO30" s="140">
        <f t="shared" si="27"/>
        <v>0</v>
      </c>
      <c r="DP30" s="140">
        <f t="shared" si="13"/>
        <v>0</v>
      </c>
      <c r="DQ30" s="140">
        <f t="shared" si="13"/>
        <v>0</v>
      </c>
      <c r="DR30" s="140">
        <f t="shared" si="13"/>
        <v>1</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03210</v>
      </c>
      <c r="AY31" s="20" t="str">
        <f>IF(IFERROR(比較地域マスタ!$Z16,"")=0,"",IFERROR(比較地域マスタ!$Z16,""))</f>
        <v>陸前高田市</v>
      </c>
      <c r="BB31" s="122" t="str">
        <f t="shared" si="0"/>
        <v>03210</v>
      </c>
      <c r="BC31" s="123" t="str">
        <f t="shared" si="0"/>
        <v>陸前高田市</v>
      </c>
      <c r="BD31" s="40">
        <f t="shared" si="14"/>
        <v>115.98779662099369</v>
      </c>
      <c r="BE31" s="40">
        <f t="shared" si="15"/>
        <v>29.719934447123727</v>
      </c>
      <c r="BF31" s="40">
        <f>VLOOKUP($AX31&amp;"_"&amp;$BC$14,データシート1!$A:$BS,MATCH($BC$12&amp;"_"&amp;BF$20,データシート1!$A$1:$BS$1,0),0)</f>
        <v>16.77969215215716</v>
      </c>
      <c r="BG31" s="40">
        <f>VLOOKUP($AX31&amp;"_"&amp;$BC$14,データシート1!$A:$BS,MATCH($BC$12&amp;"_"&amp;BG$20,データシート1!$A$1:$BS$1,0),0)</f>
        <v>2.7871155339281333</v>
      </c>
      <c r="BH31" s="40">
        <f>VLOOKUP($AX31&amp;"_"&amp;$BC$14,データシート1!$A:$BS,MATCH($BC$12&amp;"_"&amp;BH$20,データシート1!$A$1:$BS$1,0),0)</f>
        <v>10.153126761038434</v>
      </c>
      <c r="BI31" s="40">
        <f>VLOOKUP($AX31&amp;"_"&amp;$BC$14,データシート1!$A:$BS,MATCH($BC$12&amp;"_"&amp;BI$20,データシート1!$A$1:$BS$1,0),0)</f>
        <v>16.140342104561199</v>
      </c>
      <c r="BJ31" s="40">
        <f>VLOOKUP($AX31&amp;"_"&amp;$BC$14,データシート1!$A:$BS,MATCH($BC$12&amp;"_"&amp;BJ$20,データシート1!$A$1:$BS$1,0),0)</f>
        <v>29.314264790588471</v>
      </c>
      <c r="BK31" s="40">
        <f t="shared" si="1"/>
        <v>38.510397370440039</v>
      </c>
      <c r="BL31" s="40">
        <f t="shared" si="2"/>
        <v>37.411500751540224</v>
      </c>
      <c r="BM31" s="40">
        <f>VLOOKUP($AX31&amp;"_"&amp;$BC$14,データシート1!$A:$BS,MATCH($BC$12&amp;"_"&amp;BM$20,データシート1!$A$1:$BS$1,0),0)</f>
        <v>16.777812794656263</v>
      </c>
      <c r="BN31" s="40">
        <f>VLOOKUP($AX31&amp;"_"&amp;$BC$14,データシート1!$A:$BS,MATCH($BC$12&amp;"_"&amp;BN$20,データシート1!$A$1:$BS$1,0),0)</f>
        <v>20.633687956883961</v>
      </c>
      <c r="BO31" s="40">
        <f>VLOOKUP($AX31&amp;"_"&amp;$BC$14,データシート1!$A:$BS,MATCH($BC$12&amp;"_"&amp;BO$20,データシート1!$A$1:$BS$1,0),0)</f>
        <v>1.098896618899815</v>
      </c>
      <c r="BP31" s="40">
        <f>VLOOKUP($AX31&amp;"_"&amp;$BC$14,データシート1!$A:$BS,MATCH($BC$12&amp;"_"&amp;BP$20,データシート1!$A$1:$BS$1,0),0)</f>
        <v>0</v>
      </c>
      <c r="BQ31" s="40">
        <f>VLOOKUP($AX31&amp;"_"&amp;$BC$14,データシート1!$A:$BS,MATCH($BC$12&amp;"_"&amp;BQ$20,データシート1!$A$1:$BS$1,0),0)</f>
        <v>2.3028579082802558</v>
      </c>
      <c r="BR31" s="41">
        <f t="shared" si="3"/>
        <v>115.98779662099369</v>
      </c>
      <c r="BT31" s="134" t="str">
        <f t="shared" si="4"/>
        <v>陸前高田市</v>
      </c>
      <c r="BU31" s="38">
        <f t="shared" si="25"/>
        <v>115.98779662099369</v>
      </c>
      <c r="BV31" s="69">
        <f t="shared" si="16"/>
        <v>0.25623328757798342</v>
      </c>
      <c r="BW31" s="69">
        <f t="shared" si="5"/>
        <v>0.14466773782234305</v>
      </c>
      <c r="BX31" s="69">
        <f t="shared" si="5"/>
        <v>2.4029385979590784E-2</v>
      </c>
      <c r="BY31" s="69">
        <f t="shared" si="5"/>
        <v>8.7536163776049586E-2</v>
      </c>
      <c r="BZ31" s="69">
        <f t="shared" si="5"/>
        <v>0.13915551958713399</v>
      </c>
      <c r="CA31" s="69">
        <f t="shared" si="5"/>
        <v>0.25273576742195492</v>
      </c>
      <c r="CB31" s="69">
        <f t="shared" si="5"/>
        <v>0.33202111336141799</v>
      </c>
      <c r="CC31" s="69">
        <f t="shared" si="5"/>
        <v>0.32254686994173637</v>
      </c>
      <c r="CD31" s="69">
        <f t="shared" si="5"/>
        <v>0.14465153475998951</v>
      </c>
      <c r="CE31" s="69">
        <f t="shared" si="5"/>
        <v>0.17789533518174688</v>
      </c>
      <c r="CF31" s="69">
        <f t="shared" si="5"/>
        <v>9.4742434196815814E-3</v>
      </c>
      <c r="CG31" s="69">
        <f t="shared" si="5"/>
        <v>0</v>
      </c>
      <c r="CH31" s="69">
        <f t="shared" si="5"/>
        <v>1.985431205150974E-2</v>
      </c>
      <c r="CI31" s="135">
        <f t="shared" si="6"/>
        <v>1</v>
      </c>
      <c r="CK31" s="136" t="str">
        <f t="shared" si="7"/>
        <v>陸前高田市</v>
      </c>
      <c r="CL31" s="137">
        <f t="shared" si="17"/>
        <v>29.719934447123727</v>
      </c>
      <c r="CM31" s="75">
        <f t="shared" si="18"/>
        <v>0</v>
      </c>
      <c r="CN31" s="76">
        <f t="shared" si="19"/>
        <v>16.77969215215716</v>
      </c>
      <c r="CO31" s="75">
        <f t="shared" si="20"/>
        <v>0</v>
      </c>
      <c r="CP31" s="76">
        <f t="shared" si="8"/>
        <v>2.7871155339281333</v>
      </c>
      <c r="CQ31" s="75">
        <f t="shared" si="21"/>
        <v>0</v>
      </c>
      <c r="CR31" s="76">
        <f t="shared" si="9"/>
        <v>10.153126761038434</v>
      </c>
      <c r="CS31" s="75">
        <f t="shared" si="22"/>
        <v>0</v>
      </c>
      <c r="CT31" s="76">
        <f t="shared" si="10"/>
        <v>16.140342104561199</v>
      </c>
      <c r="CU31" s="77">
        <f t="shared" si="23"/>
        <v>0</v>
      </c>
      <c r="CV31" s="18"/>
      <c r="CW31" s="1078">
        <f t="shared" si="24"/>
        <v>0</v>
      </c>
      <c r="CX31" s="1081">
        <f>VLOOKUP($AX31&amp;"_"&amp;$CW$14,データシート1!$A:$BS,MATCH($CW$12&amp;"_"&amp;CX$20,データシート1!$A$1:$BS$1,0),0)</f>
        <v>0</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0</v>
      </c>
      <c r="DE31" s="18"/>
      <c r="DF31" s="138">
        <f>VLOOKUP($AX31&amp;"_"&amp;$DF$14,データシート1!$A:$BS,MATCH($DF$12&amp;"_"&amp;DF$20,データシート1!$A$1:$BS$1,0),0)</f>
        <v>0</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0</v>
      </c>
      <c r="DM31" s="18"/>
      <c r="DN31" s="139">
        <f t="shared" si="26"/>
        <v>0</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47327</v>
      </c>
      <c r="AY32" s="20" t="str">
        <f>IF(IFERROR(比較地域マスタ!$Z17,"")=0,"",IFERROR(比較地域マスタ!$Z17,""))</f>
        <v>北中城村</v>
      </c>
      <c r="AZ32" s="18"/>
      <c r="BA32" s="18"/>
      <c r="BB32" s="122" t="str">
        <f t="shared" si="0"/>
        <v>47327</v>
      </c>
      <c r="BC32" s="123" t="str">
        <f t="shared" si="0"/>
        <v>北中城村</v>
      </c>
      <c r="BD32" s="40">
        <f t="shared" si="14"/>
        <v>98.704863169044259</v>
      </c>
      <c r="BE32" s="40">
        <f t="shared" si="15"/>
        <v>2.6410347850950497</v>
      </c>
      <c r="BF32" s="40">
        <f>VLOOKUP($AX32&amp;"_"&amp;$BC$14,データシート1!$A:$BS,MATCH($BC$12&amp;"_"&amp;BF$20,データシート1!$A$1:$BS$1,0),0)</f>
        <v>0.60138475768299615</v>
      </c>
      <c r="BG32" s="40">
        <f>VLOOKUP($AX32&amp;"_"&amp;$BC$14,データシート1!$A:$BS,MATCH($BC$12&amp;"_"&amp;BG$20,データシート1!$A$1:$BS$1,0),0)</f>
        <v>1.4045892895230017</v>
      </c>
      <c r="BH32" s="40">
        <f>VLOOKUP($AX32&amp;"_"&amp;$BC$14,データシート1!$A:$BS,MATCH($BC$12&amp;"_"&amp;BH$20,データシート1!$A$1:$BS$1,0),0)</f>
        <v>0.63506073788905204</v>
      </c>
      <c r="BI32" s="40">
        <f>VLOOKUP($AX32&amp;"_"&amp;$BC$14,データシート1!$A:$BS,MATCH($BC$12&amp;"_"&amp;BI$20,データシート1!$A$1:$BS$1,0),0)</f>
        <v>39.236582439042046</v>
      </c>
      <c r="BJ32" s="40">
        <f>VLOOKUP($AX32&amp;"_"&amp;$BC$14,データシート1!$A:$BS,MATCH($BC$12&amp;"_"&amp;BJ$20,データシート1!$A$1:$BS$1,0),0)</f>
        <v>23.657252018471883</v>
      </c>
      <c r="BK32" s="40">
        <f t="shared" si="1"/>
        <v>29.698566760315519</v>
      </c>
      <c r="BL32" s="40">
        <f t="shared" si="2"/>
        <v>26.333838481045913</v>
      </c>
      <c r="BM32" s="40">
        <f>VLOOKUP($AX32&amp;"_"&amp;$BC$14,データシート1!$A:$BS,MATCH($BC$12&amp;"_"&amp;BM$20,データシート1!$A$1:$BS$1,0),0)</f>
        <v>15.491733058373912</v>
      </c>
      <c r="BN32" s="40">
        <f>VLOOKUP($AX32&amp;"_"&amp;$BC$14,データシート1!$A:$BS,MATCH($BC$12&amp;"_"&amp;BN$20,データシート1!$A$1:$BS$1,0),0)</f>
        <v>10.842105422672001</v>
      </c>
      <c r="BO32" s="40">
        <f>VLOOKUP($AX32&amp;"_"&amp;$BC$14,データシート1!$A:$BS,MATCH($BC$12&amp;"_"&amp;BO$20,データシート1!$A$1:$BS$1,0),0)</f>
        <v>1.0507826713212214</v>
      </c>
      <c r="BP32" s="40">
        <f>VLOOKUP($AX32&amp;"_"&amp;$BC$14,データシート1!$A:$BS,MATCH($BC$12&amp;"_"&amp;BP$20,データシート1!$A$1:$BS$1,0),0)</f>
        <v>2.3139456079483831</v>
      </c>
      <c r="BQ32" s="40">
        <f>VLOOKUP($AX32&amp;"_"&amp;$BC$14,データシート1!$A:$BS,MATCH($BC$12&amp;"_"&amp;BQ$20,データシート1!$A$1:$BS$1,0),0)</f>
        <v>3.471427166119768</v>
      </c>
      <c r="BR32" s="41">
        <f t="shared" si="3"/>
        <v>98.704863169044259</v>
      </c>
      <c r="BS32" s="23"/>
      <c r="BT32" s="134" t="str">
        <f t="shared" si="4"/>
        <v>北中城村</v>
      </c>
      <c r="BU32" s="38">
        <f t="shared" si="25"/>
        <v>98.704863169044259</v>
      </c>
      <c r="BV32" s="69">
        <f t="shared" si="16"/>
        <v>2.675688613814247E-2</v>
      </c>
      <c r="BW32" s="69">
        <f t="shared" si="5"/>
        <v>6.092757118289608E-3</v>
      </c>
      <c r="BX32" s="69">
        <f t="shared" si="5"/>
        <v>1.4230193370690045E-2</v>
      </c>
      <c r="BY32" s="69">
        <f t="shared" si="5"/>
        <v>6.4339356491628199E-3</v>
      </c>
      <c r="BZ32" s="69">
        <f t="shared" si="5"/>
        <v>0.39751417690377178</v>
      </c>
      <c r="CA32" s="69">
        <f t="shared" si="5"/>
        <v>0.23967666089517717</v>
      </c>
      <c r="CB32" s="69">
        <f t="shared" si="5"/>
        <v>0.30088250777930831</v>
      </c>
      <c r="CC32" s="69">
        <f t="shared" si="5"/>
        <v>0.26679372865292328</v>
      </c>
      <c r="CD32" s="69">
        <f t="shared" si="5"/>
        <v>0.15695004846764649</v>
      </c>
      <c r="CE32" s="69">
        <f t="shared" si="5"/>
        <v>0.10984368018527677</v>
      </c>
      <c r="CF32" s="69">
        <f t="shared" si="5"/>
        <v>1.0645703135433423E-2</v>
      </c>
      <c r="CG32" s="69">
        <f t="shared" si="5"/>
        <v>2.3443075990951589E-2</v>
      </c>
      <c r="CH32" s="69">
        <f t="shared" si="5"/>
        <v>3.5169768283600376E-2</v>
      </c>
      <c r="CI32" s="135">
        <f t="shared" si="6"/>
        <v>1</v>
      </c>
      <c r="CJ32" s="18"/>
      <c r="CK32" s="136" t="str">
        <f t="shared" si="7"/>
        <v>北中城村</v>
      </c>
      <c r="CL32" s="137">
        <f t="shared" si="17"/>
        <v>2.6410347850950497</v>
      </c>
      <c r="CM32" s="75">
        <f t="shared" si="18"/>
        <v>0</v>
      </c>
      <c r="CN32" s="76">
        <f t="shared" si="19"/>
        <v>0.60138475768299615</v>
      </c>
      <c r="CO32" s="75">
        <f t="shared" si="20"/>
        <v>0</v>
      </c>
      <c r="CP32" s="76">
        <f t="shared" si="8"/>
        <v>1.4045892895230017</v>
      </c>
      <c r="CQ32" s="75">
        <f t="shared" si="21"/>
        <v>0</v>
      </c>
      <c r="CR32" s="76">
        <f t="shared" si="9"/>
        <v>0.63506073788905204</v>
      </c>
      <c r="CS32" s="75">
        <f t="shared" si="22"/>
        <v>0</v>
      </c>
      <c r="CT32" s="76">
        <f t="shared" si="10"/>
        <v>39.236582439042046</v>
      </c>
      <c r="CU32" s="77">
        <f t="shared" si="23"/>
        <v>0.28595762685069198</v>
      </c>
      <c r="CV32" s="18"/>
      <c r="CW32" s="1078">
        <f t="shared" si="24"/>
        <v>0</v>
      </c>
      <c r="CX32" s="1081">
        <f>VLOOKUP($AX32&amp;"_"&amp;$CW$14,データシート1!$A:$BS,MATCH($CW$12&amp;"_"&amp;CX$20,データシート1!$A$1:$BS$1,0),0)</f>
        <v>0</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11.219999999999999</v>
      </c>
      <c r="DB32" s="1081">
        <f>VLOOKUP($AX32&amp;"_"&amp;$CW$14,データシート1!$A:$BS,MATCH($CW$12&amp;"_"&amp;DB$20,データシート1!$A$1:$BS$1,0),0)</f>
        <v>0</v>
      </c>
      <c r="DC32" s="1081">
        <f>VLOOKUP($AX32&amp;"_"&amp;$CW$14,データシート1!$A:$BS,MATCH($CW$12&amp;"_"&amp;DC$20,データシート1!$A$1:$BS$1,0),0)</f>
        <v>0</v>
      </c>
      <c r="DD32" s="1080">
        <f t="shared" si="11"/>
        <v>11.219999999999999</v>
      </c>
      <c r="DE32" s="18"/>
      <c r="DF32" s="138">
        <f>VLOOKUP($AX32&amp;"_"&amp;$DF$14,データシート1!$A:$BS,MATCH($DF$12&amp;"_"&amp;DF$20,データシート1!$A$1:$BS$1,0),0)</f>
        <v>0</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2</v>
      </c>
      <c r="DJ32" s="74">
        <f>VLOOKUP($AX32&amp;"_"&amp;$DF$14,データシート1!$A:$BS,MATCH($DF$12&amp;"_"&amp;DJ$20,データシート1!$A$1:$BS$1,0),0)</f>
        <v>0</v>
      </c>
      <c r="DK32" s="74">
        <f>VLOOKUP($AX32&amp;"_"&amp;$DF$14,データシート1!$A:$BS,MATCH($DF$12&amp;"_"&amp;DK$20,データシート1!$A$1:$BS$1,0),0)</f>
        <v>0</v>
      </c>
      <c r="DL32" s="78">
        <f t="shared" si="12"/>
        <v>2</v>
      </c>
      <c r="DM32" s="18"/>
      <c r="DN32" s="139">
        <f t="shared" si="26"/>
        <v>0</v>
      </c>
      <c r="DO32" s="140">
        <f t="shared" si="27"/>
        <v>0</v>
      </c>
      <c r="DP32" s="140">
        <f t="shared" si="13"/>
        <v>0</v>
      </c>
      <c r="DQ32" s="140">
        <f t="shared" si="13"/>
        <v>1</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21521</v>
      </c>
      <c r="AY33" s="20" t="str">
        <f>IF(IFERROR(比較地域マスタ!$Z18,"")=0,"",IFERROR(比較地域マスタ!$Z18,""))</f>
        <v>御嵩町</v>
      </c>
      <c r="BB33" s="122" t="str">
        <f t="shared" si="0"/>
        <v>21521</v>
      </c>
      <c r="BC33" s="123" t="str">
        <f t="shared" si="0"/>
        <v>御嵩町</v>
      </c>
      <c r="BD33" s="40">
        <f t="shared" si="14"/>
        <v>181.29824898394648</v>
      </c>
      <c r="BE33" s="40">
        <f t="shared" si="15"/>
        <v>110.21299813719513</v>
      </c>
      <c r="BF33" s="40">
        <f>VLOOKUP($AX33&amp;"_"&amp;$BC$14,データシート1!$A:$BS,MATCH($BC$12&amp;"_"&amp;BF$20,データシート1!$A$1:$BS$1,0),0)</f>
        <v>108.1543972572964</v>
      </c>
      <c r="BG33" s="40">
        <f>VLOOKUP($AX33&amp;"_"&amp;$BC$14,データシート1!$A:$BS,MATCH($BC$12&amp;"_"&amp;BG$20,データシート1!$A$1:$BS$1,0),0)</f>
        <v>0.99945398360655846</v>
      </c>
      <c r="BH33" s="40">
        <f>VLOOKUP($AX33&amp;"_"&amp;$BC$14,データシート1!$A:$BS,MATCH($BC$12&amp;"_"&amp;BH$20,データシート1!$A$1:$BS$1,0),0)</f>
        <v>1.0591468962921751</v>
      </c>
      <c r="BI33" s="40">
        <f>VLOOKUP($AX33&amp;"_"&amp;$BC$14,データシート1!$A:$BS,MATCH($BC$12&amp;"_"&amp;BI$20,データシート1!$A$1:$BS$1,0),0)</f>
        <v>15.214503650364893</v>
      </c>
      <c r="BJ33" s="40">
        <f>VLOOKUP($AX33&amp;"_"&amp;$BC$14,データシート1!$A:$BS,MATCH($BC$12&amp;"_"&amp;BJ$20,データシート1!$A$1:$BS$1,0),0)</f>
        <v>22.402275580563575</v>
      </c>
      <c r="BK33" s="40">
        <f t="shared" si="1"/>
        <v>31.322174878819641</v>
      </c>
      <c r="BL33" s="40">
        <f t="shared" si="2"/>
        <v>30.252995698130135</v>
      </c>
      <c r="BM33" s="40">
        <f>VLOOKUP($AX33&amp;"_"&amp;$BC$14,データシート1!$A:$BS,MATCH($BC$12&amp;"_"&amp;BM$20,データシート1!$A$1:$BS$1,0),0)</f>
        <v>17.2522208801837</v>
      </c>
      <c r="BN33" s="40">
        <f>VLOOKUP($AX33&amp;"_"&amp;$BC$14,データシート1!$A:$BS,MATCH($BC$12&amp;"_"&amp;BN$20,データシート1!$A$1:$BS$1,0),0)</f>
        <v>13.000774817946436</v>
      </c>
      <c r="BO33" s="40">
        <f>VLOOKUP($AX33&amp;"_"&amp;$BC$14,データシート1!$A:$BS,MATCH($BC$12&amp;"_"&amp;BO$20,データシート1!$A$1:$BS$1,0),0)</f>
        <v>1.0691791806895072</v>
      </c>
      <c r="BP33" s="40">
        <f>VLOOKUP($AX33&amp;"_"&amp;$BC$14,データシート1!$A:$BS,MATCH($BC$12&amp;"_"&amp;BP$20,データシート1!$A$1:$BS$1,0),0)</f>
        <v>0</v>
      </c>
      <c r="BQ33" s="40">
        <f>VLOOKUP($AX33&amp;"_"&amp;$BC$14,データシート1!$A:$BS,MATCH($BC$12&amp;"_"&amp;BQ$20,データシート1!$A$1:$BS$1,0),0)</f>
        <v>2.1462967370032389</v>
      </c>
      <c r="BR33" s="41">
        <f t="shared" si="3"/>
        <v>181.29824898394648</v>
      </c>
      <c r="BT33" s="134" t="str">
        <f t="shared" si="4"/>
        <v>御嵩町</v>
      </c>
      <c r="BU33" s="38">
        <f t="shared" si="25"/>
        <v>181.29824898394648</v>
      </c>
      <c r="BV33" s="69">
        <f t="shared" si="16"/>
        <v>0.60790988746369101</v>
      </c>
      <c r="BW33" s="69">
        <f t="shared" si="5"/>
        <v>0.5965551121614705</v>
      </c>
      <c r="BX33" s="69">
        <f t="shared" si="5"/>
        <v>5.5127613708782029E-3</v>
      </c>
      <c r="BY33" s="69">
        <f t="shared" si="5"/>
        <v>5.8420139313422707E-3</v>
      </c>
      <c r="BZ33" s="69">
        <f t="shared" si="5"/>
        <v>8.3919749559810145E-2</v>
      </c>
      <c r="CA33" s="69">
        <f t="shared" si="5"/>
        <v>0.12356586843013162</v>
      </c>
      <c r="CB33" s="69">
        <f t="shared" si="5"/>
        <v>0.17276600879688112</v>
      </c>
      <c r="CC33" s="69">
        <f t="shared" si="5"/>
        <v>0.16686865906139536</v>
      </c>
      <c r="CD33" s="69">
        <f t="shared" si="5"/>
        <v>9.5159335387245483E-2</v>
      </c>
      <c r="CE33" s="69">
        <f t="shared" si="5"/>
        <v>7.1709323674149894E-2</v>
      </c>
      <c r="CF33" s="69">
        <f t="shared" si="5"/>
        <v>5.8973497354857544E-3</v>
      </c>
      <c r="CG33" s="69">
        <f t="shared" si="5"/>
        <v>0</v>
      </c>
      <c r="CH33" s="69">
        <f t="shared" si="5"/>
        <v>1.183848574948613E-2</v>
      </c>
      <c r="CI33" s="135">
        <f t="shared" si="6"/>
        <v>1</v>
      </c>
      <c r="CK33" s="136" t="str">
        <f t="shared" si="7"/>
        <v>御嵩町</v>
      </c>
      <c r="CL33" s="137">
        <f t="shared" si="17"/>
        <v>110.21299813719513</v>
      </c>
      <c r="CM33" s="75">
        <f t="shared" si="18"/>
        <v>0.60103618556443561</v>
      </c>
      <c r="CN33" s="76">
        <f t="shared" si="19"/>
        <v>108.1543972572964</v>
      </c>
      <c r="CO33" s="75">
        <f t="shared" si="20"/>
        <v>0.61247625320690446</v>
      </c>
      <c r="CP33" s="76">
        <f t="shared" si="8"/>
        <v>0.99945398360655846</v>
      </c>
      <c r="CQ33" s="75">
        <f t="shared" si="21"/>
        <v>0</v>
      </c>
      <c r="CR33" s="76">
        <f t="shared" si="9"/>
        <v>1.0591468962921751</v>
      </c>
      <c r="CS33" s="75">
        <f t="shared" si="22"/>
        <v>0</v>
      </c>
      <c r="CT33" s="76">
        <f t="shared" si="10"/>
        <v>15.214503650364893</v>
      </c>
      <c r="CU33" s="77">
        <f t="shared" si="23"/>
        <v>0</v>
      </c>
      <c r="CV33" s="18"/>
      <c r="CW33" s="1078">
        <f t="shared" si="24"/>
        <v>66.242000000000004</v>
      </c>
      <c r="CX33" s="1081">
        <f>VLOOKUP($AX33&amp;"_"&amp;$CW$14,データシート1!$A:$BS,MATCH($CW$12&amp;"_"&amp;CX$20,データシート1!$A$1:$BS$1,0),0)</f>
        <v>66.242000000000004</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0</v>
      </c>
      <c r="DB33" s="1081">
        <f>VLOOKUP($AX33&amp;"_"&amp;$CW$14,データシート1!$A:$BS,MATCH($CW$12&amp;"_"&amp;DB$20,データシート1!$A$1:$BS$1,0),0)</f>
        <v>0</v>
      </c>
      <c r="DC33" s="1081">
        <f>VLOOKUP($AX33&amp;"_"&amp;$CW$14,データシート1!$A:$BS,MATCH($CW$12&amp;"_"&amp;DC$20,データシート1!$A$1:$BS$1,0),0)</f>
        <v>0</v>
      </c>
      <c r="DD33" s="1080">
        <f t="shared" si="11"/>
        <v>66.242000000000004</v>
      </c>
      <c r="DE33" s="18"/>
      <c r="DF33" s="138">
        <f>VLOOKUP($AX33&amp;"_"&amp;$DF$14,データシート1!$A:$BS,MATCH($DF$12&amp;"_"&amp;DF$20,データシート1!$A$1:$BS$1,0),0)</f>
        <v>8</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0</v>
      </c>
      <c r="DJ33" s="74">
        <f>VLOOKUP($AX33&amp;"_"&amp;$DF$14,データシート1!$A:$BS,MATCH($DF$12&amp;"_"&amp;DJ$20,データシート1!$A$1:$BS$1,0),0)</f>
        <v>0</v>
      </c>
      <c r="DK33" s="74">
        <f>VLOOKUP($AX33&amp;"_"&amp;$DF$14,データシート1!$A:$BS,MATCH($DF$12&amp;"_"&amp;DK$20,データシート1!$A$1:$BS$1,0),0)</f>
        <v>0</v>
      </c>
      <c r="DL33" s="78">
        <f t="shared" si="12"/>
        <v>8</v>
      </c>
      <c r="DM33" s="18"/>
      <c r="DN33" s="139">
        <f t="shared" si="26"/>
        <v>1</v>
      </c>
      <c r="DO33" s="140">
        <f t="shared" si="27"/>
        <v>0</v>
      </c>
      <c r="DP33" s="140">
        <f t="shared" si="13"/>
        <v>0</v>
      </c>
      <c r="DQ33" s="140">
        <f t="shared" si="13"/>
        <v>0</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42411</v>
      </c>
      <c r="AY34" s="20" t="str">
        <f>IF(IFERROR(比較地域マスタ!$Z19,"")=0,"",IFERROR(比較地域マスタ!$Z19,""))</f>
        <v>新上五島町</v>
      </c>
      <c r="BB34" s="122" t="str">
        <f t="shared" si="0"/>
        <v>42411</v>
      </c>
      <c r="BC34" s="123" t="str">
        <f t="shared" si="0"/>
        <v>新上五島町</v>
      </c>
      <c r="BD34" s="40">
        <f t="shared" si="14"/>
        <v>116.03501967746348</v>
      </c>
      <c r="BE34" s="40">
        <f t="shared" si="15"/>
        <v>25.696384984890212</v>
      </c>
      <c r="BF34" s="40">
        <f>VLOOKUP($AX34&amp;"_"&amp;$BC$14,データシート1!$A:$BS,MATCH($BC$12&amp;"_"&amp;BF$20,データシート1!$A$1:$BS$1,0),0)</f>
        <v>1.0416706015059309</v>
      </c>
      <c r="BG34" s="40">
        <f>VLOOKUP($AX34&amp;"_"&amp;$BC$14,データシート1!$A:$BS,MATCH($BC$12&amp;"_"&amp;BG$20,データシート1!$A$1:$BS$1,0),0)</f>
        <v>1.584295359474841</v>
      </c>
      <c r="BH34" s="40">
        <f>VLOOKUP($AX34&amp;"_"&amp;$BC$14,データシート1!$A:$BS,MATCH($BC$12&amp;"_"&amp;BH$20,データシート1!$A$1:$BS$1,0),0)</f>
        <v>23.070419023909441</v>
      </c>
      <c r="BI34" s="40">
        <f>VLOOKUP($AX34&amp;"_"&amp;$BC$14,データシート1!$A:$BS,MATCH($BC$12&amp;"_"&amp;BI$20,データシート1!$A$1:$BS$1,0),0)</f>
        <v>17.772464389874209</v>
      </c>
      <c r="BJ34" s="40">
        <f>VLOOKUP($AX34&amp;"_"&amp;$BC$14,データシート1!$A:$BS,MATCH($BC$12&amp;"_"&amp;BJ$20,データシート1!$A$1:$BS$1,0),0)</f>
        <v>21.143576420771542</v>
      </c>
      <c r="BK34" s="40">
        <f t="shared" si="1"/>
        <v>48.362528217927519</v>
      </c>
      <c r="BL34" s="40">
        <f t="shared" si="2"/>
        <v>27.426509332777286</v>
      </c>
      <c r="BM34" s="40">
        <f>VLOOKUP($AX34&amp;"_"&amp;$BC$14,データシート1!$A:$BS,MATCH($BC$12&amp;"_"&amp;BM$20,データシート1!$A$1:$BS$1,0),0)</f>
        <v>12.856599061181674</v>
      </c>
      <c r="BN34" s="40">
        <f>VLOOKUP($AX34&amp;"_"&amp;$BC$14,データシート1!$A:$BS,MATCH($BC$12&amp;"_"&amp;BN$20,データシート1!$A$1:$BS$1,0),0)</f>
        <v>14.569910271595612</v>
      </c>
      <c r="BO34" s="40">
        <f>VLOOKUP($AX34&amp;"_"&amp;$BC$14,データシート1!$A:$BS,MATCH($BC$12&amp;"_"&amp;BO$20,データシート1!$A$1:$BS$1,0),0)</f>
        <v>1.0898752537288288</v>
      </c>
      <c r="BP34" s="40">
        <f>VLOOKUP($AX34&amp;"_"&amp;$BC$14,データシート1!$A:$BS,MATCH($BC$12&amp;"_"&amp;BP$20,データシート1!$A$1:$BS$1,0),0)</f>
        <v>19.846143631421409</v>
      </c>
      <c r="BQ34" s="40">
        <f>VLOOKUP($AX34&amp;"_"&amp;$BC$14,データシート1!$A:$BS,MATCH($BC$12&amp;"_"&amp;BQ$20,データシート1!$A$1:$BS$1,0),0)</f>
        <v>3.0600656640000001</v>
      </c>
      <c r="BR34" s="41">
        <f t="shared" si="3"/>
        <v>116.03501967746348</v>
      </c>
      <c r="BT34" s="134" t="str">
        <f t="shared" si="4"/>
        <v>新上五島町</v>
      </c>
      <c r="BU34" s="38">
        <f t="shared" si="25"/>
        <v>116.03501967746348</v>
      </c>
      <c r="BV34" s="69">
        <f t="shared" si="16"/>
        <v>0.22145370472049833</v>
      </c>
      <c r="BW34" s="69">
        <f t="shared" si="5"/>
        <v>8.9772088150750409E-3</v>
      </c>
      <c r="BX34" s="69">
        <f t="shared" si="5"/>
        <v>1.3653596680369638E-2</v>
      </c>
      <c r="BY34" s="69">
        <f t="shared" si="5"/>
        <v>0.19882289922505367</v>
      </c>
      <c r="BZ34" s="69">
        <f t="shared" si="5"/>
        <v>0.15316466045574348</v>
      </c>
      <c r="CA34" s="69">
        <f t="shared" si="5"/>
        <v>0.18221720028611399</v>
      </c>
      <c r="CB34" s="69">
        <f t="shared" si="5"/>
        <v>0.41679251964069403</v>
      </c>
      <c r="CC34" s="69">
        <f t="shared" si="5"/>
        <v>0.23636406844255578</v>
      </c>
      <c r="CD34" s="69">
        <f t="shared" si="5"/>
        <v>0.11079930090862651</v>
      </c>
      <c r="CE34" s="69">
        <f t="shared" si="5"/>
        <v>0.12556476753392928</v>
      </c>
      <c r="CF34" s="69">
        <f t="shared" si="5"/>
        <v>9.3926407455119879E-3</v>
      </c>
      <c r="CG34" s="69">
        <f t="shared" si="5"/>
        <v>0.17103581045262631</v>
      </c>
      <c r="CH34" s="69">
        <f t="shared" si="5"/>
        <v>2.6371914896950125E-2</v>
      </c>
      <c r="CI34" s="135">
        <f t="shared" si="6"/>
        <v>1</v>
      </c>
      <c r="CK34" s="136" t="str">
        <f t="shared" si="7"/>
        <v>新上五島町</v>
      </c>
      <c r="CL34" s="137">
        <f t="shared" si="17"/>
        <v>25.696384984890212</v>
      </c>
      <c r="CM34" s="75">
        <f t="shared" si="18"/>
        <v>0</v>
      </c>
      <c r="CN34" s="76">
        <f t="shared" si="19"/>
        <v>1.0416706015059309</v>
      </c>
      <c r="CO34" s="75">
        <f t="shared" si="20"/>
        <v>0</v>
      </c>
      <c r="CP34" s="76">
        <f t="shared" si="8"/>
        <v>1.584295359474841</v>
      </c>
      <c r="CQ34" s="75">
        <f t="shared" si="21"/>
        <v>0</v>
      </c>
      <c r="CR34" s="76">
        <f t="shared" si="9"/>
        <v>23.070419023909441</v>
      </c>
      <c r="CS34" s="75">
        <f t="shared" si="22"/>
        <v>0</v>
      </c>
      <c r="CT34" s="76">
        <f t="shared" si="10"/>
        <v>17.772464389874209</v>
      </c>
      <c r="CU34" s="77">
        <f t="shared" si="23"/>
        <v>0.25387587793230826</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4.5119999999999996</v>
      </c>
      <c r="DB34" s="1081">
        <f>VLOOKUP($AX34&amp;"_"&amp;$CW$14,データシート1!$A:$BS,MATCH($CW$12&amp;"_"&amp;DB$20,データシート1!$A$1:$BS$1,0),0)</f>
        <v>0</v>
      </c>
      <c r="DC34" s="1081">
        <f>VLOOKUP($AX34&amp;"_"&amp;$CW$14,データシート1!$A:$BS,MATCH($CW$12&amp;"_"&amp;DC$20,データシート1!$A$1:$BS$1,0),0)</f>
        <v>1.9690000000000001</v>
      </c>
      <c r="DD34" s="1080">
        <f t="shared" si="11"/>
        <v>6.4809999999999999</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v>
      </c>
      <c r="DJ34" s="74">
        <f>VLOOKUP($AX34&amp;"_"&amp;$DF$14,データシート1!$A:$BS,MATCH($DF$12&amp;"_"&amp;DJ$20,データシート1!$A$1:$BS$1,0),0)</f>
        <v>0</v>
      </c>
      <c r="DK34" s="74">
        <f>VLOOKUP($AX34&amp;"_"&amp;$DF$14,データシート1!$A:$BS,MATCH($DF$12&amp;"_"&amp;DK$20,データシート1!$A$1:$BS$1,0),0)</f>
        <v>1</v>
      </c>
      <c r="DL34" s="78">
        <f t="shared" si="12"/>
        <v>2</v>
      </c>
      <c r="DM34" s="18"/>
      <c r="DN34" s="139">
        <f t="shared" si="26"/>
        <v>0</v>
      </c>
      <c r="DO34" s="140">
        <f t="shared" si="27"/>
        <v>0</v>
      </c>
      <c r="DP34" s="140">
        <f t="shared" si="13"/>
        <v>0</v>
      </c>
      <c r="DQ34" s="140">
        <f t="shared" si="13"/>
        <v>0.7</v>
      </c>
      <c r="DR34" s="140">
        <f t="shared" si="13"/>
        <v>0</v>
      </c>
      <c r="DS34" s="141">
        <f t="shared" si="28"/>
        <v>0.3</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22344</v>
      </c>
      <c r="AY35" s="20" t="str">
        <f>IF(IFERROR(比較地域マスタ!$Z20,"")=0,"",IFERROR(比較地域マスタ!$Z20,""))</f>
        <v>小山町</v>
      </c>
      <c r="BB35" s="122" t="str">
        <f t="shared" si="0"/>
        <v>22344</v>
      </c>
      <c r="BC35" s="123" t="str">
        <f t="shared" si="0"/>
        <v>小山町</v>
      </c>
      <c r="BD35" s="40">
        <f t="shared" si="14"/>
        <v>167.07299020909232</v>
      </c>
      <c r="BE35" s="40">
        <f t="shared" si="15"/>
        <v>79.358542350984862</v>
      </c>
      <c r="BF35" s="40">
        <f>VLOOKUP($AX35&amp;"_"&amp;$BC$14,データシート1!$A:$BS,MATCH($BC$12&amp;"_"&amp;BF$20,データシート1!$A$1:$BS$1,0),0)</f>
        <v>74.44225647931502</v>
      </c>
      <c r="BG35" s="40">
        <f>VLOOKUP($AX35&amp;"_"&amp;$BC$14,データシート1!$A:$BS,MATCH($BC$12&amp;"_"&amp;BG$20,データシート1!$A$1:$BS$1,0),0)</f>
        <v>0.87078215137535231</v>
      </c>
      <c r="BH35" s="40">
        <f>VLOOKUP($AX35&amp;"_"&amp;$BC$14,データシート1!$A:$BS,MATCH($BC$12&amp;"_"&amp;BH$20,データシート1!$A$1:$BS$1,0),0)</f>
        <v>4.0455037202944872</v>
      </c>
      <c r="BI35" s="40">
        <f>VLOOKUP($AX35&amp;"_"&amp;$BC$14,データシート1!$A:$BS,MATCH($BC$12&amp;"_"&amp;BI$20,データシート1!$A$1:$BS$1,0),0)</f>
        <v>30.288284109043186</v>
      </c>
      <c r="BJ35" s="40">
        <f>VLOOKUP($AX35&amp;"_"&amp;$BC$14,データシート1!$A:$BS,MATCH($BC$12&amp;"_"&amp;BJ$20,データシート1!$A$1:$BS$1,0),0)</f>
        <v>20.414936541237783</v>
      </c>
      <c r="BK35" s="40">
        <f t="shared" si="1"/>
        <v>32.684931785433207</v>
      </c>
      <c r="BL35" s="40">
        <f t="shared" si="2"/>
        <v>31.61870076329631</v>
      </c>
      <c r="BM35" s="40">
        <f>VLOOKUP($AX35&amp;"_"&amp;$BC$14,データシート1!$A:$BS,MATCH($BC$12&amp;"_"&amp;BM$20,データシート1!$A$1:$BS$1,0),0)</f>
        <v>17.243824276900032</v>
      </c>
      <c r="BN35" s="40">
        <f>VLOOKUP($AX35&amp;"_"&amp;$BC$14,データシート1!$A:$BS,MATCH($BC$12&amp;"_"&amp;BN$20,データシート1!$A$1:$BS$1,0),0)</f>
        <v>14.37487648639628</v>
      </c>
      <c r="BO35" s="40">
        <f>VLOOKUP($AX35&amp;"_"&amp;$BC$14,データシート1!$A:$BS,MATCH($BC$12&amp;"_"&amp;BO$20,データシート1!$A$1:$BS$1,0),0)</f>
        <v>1.0662310221368974</v>
      </c>
      <c r="BP35" s="40">
        <f>VLOOKUP($AX35&amp;"_"&amp;$BC$14,データシート1!$A:$BS,MATCH($BC$12&amp;"_"&amp;BP$20,データシート1!$A$1:$BS$1,0),0)</f>
        <v>0</v>
      </c>
      <c r="BQ35" s="40">
        <f>VLOOKUP($AX35&amp;"_"&amp;$BC$14,データシート1!$A:$BS,MATCH($BC$12&amp;"_"&amp;BQ$20,データシート1!$A$1:$BS$1,0),0)</f>
        <v>4.3262954223932857</v>
      </c>
      <c r="BR35" s="41">
        <f t="shared" si="3"/>
        <v>167.07299020909232</v>
      </c>
      <c r="BT35" s="134" t="str">
        <f t="shared" si="4"/>
        <v>小山町</v>
      </c>
      <c r="BU35" s="38">
        <f t="shared" si="25"/>
        <v>167.07299020909232</v>
      </c>
      <c r="BV35" s="69">
        <f t="shared" si="16"/>
        <v>0.47499324846982999</v>
      </c>
      <c r="BW35" s="69">
        <f t="shared" si="5"/>
        <v>0.4455672720417006</v>
      </c>
      <c r="BX35" s="69">
        <f t="shared" si="5"/>
        <v>5.2119863916098349E-3</v>
      </c>
      <c r="BY35" s="69">
        <f t="shared" si="5"/>
        <v>2.4213990036519535E-2</v>
      </c>
      <c r="BZ35" s="69">
        <f t="shared" si="5"/>
        <v>0.18128773580419738</v>
      </c>
      <c r="CA35" s="69">
        <f t="shared" si="5"/>
        <v>0.12219172300494791</v>
      </c>
      <c r="CB35" s="69">
        <f t="shared" si="5"/>
        <v>0.19563264980490216</v>
      </c>
      <c r="CC35" s="69">
        <f t="shared" si="5"/>
        <v>0.18925082219289555</v>
      </c>
      <c r="CD35" s="69">
        <f t="shared" si="5"/>
        <v>0.1032113225202909</v>
      </c>
      <c r="CE35" s="69">
        <f t="shared" si="5"/>
        <v>8.6039499672604658E-2</v>
      </c>
      <c r="CF35" s="69">
        <f t="shared" si="5"/>
        <v>6.3818276120066221E-3</v>
      </c>
      <c r="CG35" s="69">
        <f t="shared" si="5"/>
        <v>0</v>
      </c>
      <c r="CH35" s="69">
        <f t="shared" si="5"/>
        <v>2.5894642916122555E-2</v>
      </c>
      <c r="CI35" s="135">
        <f t="shared" si="6"/>
        <v>1</v>
      </c>
      <c r="CK35" s="136" t="str">
        <f t="shared" si="7"/>
        <v>小山町</v>
      </c>
      <c r="CL35" s="137">
        <f t="shared" si="17"/>
        <v>79.358542350984862</v>
      </c>
      <c r="CM35" s="75">
        <f t="shared" si="18"/>
        <v>1</v>
      </c>
      <c r="CN35" s="76">
        <f t="shared" si="19"/>
        <v>74.44225647931502</v>
      </c>
      <c r="CO35" s="75">
        <f t="shared" si="20"/>
        <v>1</v>
      </c>
      <c r="CP35" s="76">
        <f t="shared" si="8"/>
        <v>0.87078215137535231</v>
      </c>
      <c r="CQ35" s="75">
        <f t="shared" si="21"/>
        <v>0</v>
      </c>
      <c r="CR35" s="76">
        <f t="shared" si="9"/>
        <v>4.0455037202944872</v>
      </c>
      <c r="CS35" s="75">
        <f t="shared" si="22"/>
        <v>0</v>
      </c>
      <c r="CT35" s="76">
        <f t="shared" si="10"/>
        <v>30.288284109043186</v>
      </c>
      <c r="CU35" s="77">
        <f t="shared" si="23"/>
        <v>0.41590338873765742</v>
      </c>
      <c r="CV35" s="18"/>
      <c r="CW35" s="1078">
        <f t="shared" si="24"/>
        <v>82.037999999999997</v>
      </c>
      <c r="CX35" s="1081">
        <f>VLOOKUP($AX35&amp;"_"&amp;$CW$14,データシート1!$A:$BS,MATCH($CW$12&amp;"_"&amp;CX$20,データシート1!$A$1:$BS$1,0),0)</f>
        <v>82.037999999999997</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12.597</v>
      </c>
      <c r="DB35" s="1081">
        <f>VLOOKUP($AX35&amp;"_"&amp;$CW$14,データシート1!$A:$BS,MATCH($CW$12&amp;"_"&amp;DB$20,データシート1!$A$1:$BS$1,0),0)</f>
        <v>0</v>
      </c>
      <c r="DC35" s="1081">
        <f>VLOOKUP($AX35&amp;"_"&amp;$CW$14,データシート1!$A:$BS,MATCH($CW$12&amp;"_"&amp;DC$20,データシート1!$A$1:$BS$1,0),0)</f>
        <v>0</v>
      </c>
      <c r="DD35" s="1080">
        <f t="shared" si="11"/>
        <v>94.634999999999991</v>
      </c>
      <c r="DE35" s="18"/>
      <c r="DF35" s="138">
        <f>VLOOKUP($AX35&amp;"_"&amp;$DF$14,データシート1!$A:$BS,MATCH($DF$12&amp;"_"&amp;DF$20,データシート1!$A$1:$BS$1,0),0)</f>
        <v>9</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1</v>
      </c>
      <c r="DJ35" s="74">
        <f>VLOOKUP($AX35&amp;"_"&amp;$DF$14,データシート1!$A:$BS,MATCH($DF$12&amp;"_"&amp;DJ$20,データシート1!$A$1:$BS$1,0),0)</f>
        <v>0</v>
      </c>
      <c r="DK35" s="74">
        <f>VLOOKUP($AX35&amp;"_"&amp;$DF$14,データシート1!$A:$BS,MATCH($DF$12&amp;"_"&amp;DK$20,データシート1!$A$1:$BS$1,0),0)</f>
        <v>0</v>
      </c>
      <c r="DL35" s="78">
        <f t="shared" si="12"/>
        <v>10</v>
      </c>
      <c r="DM35" s="18"/>
      <c r="DN35" s="139">
        <f t="shared" si="26"/>
        <v>0.87</v>
      </c>
      <c r="DO35" s="140">
        <f t="shared" si="27"/>
        <v>0</v>
      </c>
      <c r="DP35" s="140">
        <f t="shared" si="13"/>
        <v>0</v>
      </c>
      <c r="DQ35" s="140">
        <f t="shared" si="13"/>
        <v>0.13</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37406</v>
      </c>
      <c r="AY36" s="20" t="str">
        <f>IF(IFERROR(比較地域マスタ!$Z21,"")=0,"",IFERROR(比較地域マスタ!$Z21,""))</f>
        <v>まんのう町</v>
      </c>
      <c r="BB36" s="122" t="str">
        <f t="shared" si="0"/>
        <v>37406</v>
      </c>
      <c r="BC36" s="123" t="str">
        <f t="shared" si="0"/>
        <v>まんのう町</v>
      </c>
      <c r="BD36" s="40">
        <f t="shared" si="14"/>
        <v>158.49282076396892</v>
      </c>
      <c r="BE36" s="40">
        <f t="shared" si="15"/>
        <v>74.904648538050367</v>
      </c>
      <c r="BF36" s="40">
        <f>VLOOKUP($AX36&amp;"_"&amp;$BC$14,データシート1!$A:$BS,MATCH($BC$12&amp;"_"&amp;BF$20,データシート1!$A$1:$BS$1,0),0)</f>
        <v>55.7357397849566</v>
      </c>
      <c r="BG36" s="40">
        <f>VLOOKUP($AX36&amp;"_"&amp;$BC$14,データシート1!$A:$BS,MATCH($BC$12&amp;"_"&amp;BG$20,データシート1!$A$1:$BS$1,0),0)</f>
        <v>1.5838491862461916</v>
      </c>
      <c r="BH36" s="40">
        <f>VLOOKUP($AX36&amp;"_"&amp;$BC$14,データシート1!$A:$BS,MATCH($BC$12&amp;"_"&amp;BH$20,データシート1!$A$1:$BS$1,0),0)</f>
        <v>17.585059566847583</v>
      </c>
      <c r="BI36" s="40">
        <f>VLOOKUP($AX36&amp;"_"&amp;$BC$14,データシート1!$A:$BS,MATCH($BC$12&amp;"_"&amp;BI$20,データシート1!$A$1:$BS$1,0),0)</f>
        <v>15.353669337909487</v>
      </c>
      <c r="BJ36" s="40">
        <f>VLOOKUP($AX36&amp;"_"&amp;$BC$14,データシート1!$A:$BS,MATCH($BC$12&amp;"_"&amp;BJ$20,データシート1!$A$1:$BS$1,0),0)</f>
        <v>26.75968336813543</v>
      </c>
      <c r="BK36" s="40">
        <f t="shared" si="1"/>
        <v>39.709166463119864</v>
      </c>
      <c r="BL36" s="40">
        <f t="shared" si="2"/>
        <v>38.633501333614618</v>
      </c>
      <c r="BM36" s="40">
        <f>VLOOKUP($AX36&amp;"_"&amp;$BC$14,データシート1!$A:$BS,MATCH($BC$12&amp;"_"&amp;BM$20,データシート1!$A$1:$BS$1,0),0)</f>
        <v>16.749824117044025</v>
      </c>
      <c r="BN36" s="40">
        <f>VLOOKUP($AX36&amp;"_"&amp;$BC$14,データシート1!$A:$BS,MATCH($BC$12&amp;"_"&amp;BN$20,データシート1!$A$1:$BS$1,0),0)</f>
        <v>21.883677216570597</v>
      </c>
      <c r="BO36" s="40">
        <f>VLOOKUP($AX36&amp;"_"&amp;$BC$14,データシート1!$A:$BS,MATCH($BC$12&amp;"_"&amp;BO$20,データシート1!$A$1:$BS$1,0),0)</f>
        <v>1.0756651295052488</v>
      </c>
      <c r="BP36" s="40">
        <f>VLOOKUP($AX36&amp;"_"&amp;$BC$14,データシート1!$A:$BS,MATCH($BC$12&amp;"_"&amp;BP$20,データシート1!$A$1:$BS$1,0),0)</f>
        <v>0</v>
      </c>
      <c r="BQ36" s="40">
        <f>VLOOKUP($AX36&amp;"_"&amp;$BC$14,データシート1!$A:$BS,MATCH($BC$12&amp;"_"&amp;BQ$20,データシート1!$A$1:$BS$1,0),0)</f>
        <v>1.7656530567538049</v>
      </c>
      <c r="BR36" s="41">
        <f t="shared" si="3"/>
        <v>158.49282076396892</v>
      </c>
      <c r="BT36" s="134" t="str">
        <f t="shared" si="4"/>
        <v>まんのう町</v>
      </c>
      <c r="BU36" s="38">
        <f t="shared" si="25"/>
        <v>158.49282076396892</v>
      </c>
      <c r="BV36" s="69">
        <f t="shared" si="16"/>
        <v>0.47260593998513067</v>
      </c>
      <c r="BW36" s="69">
        <f t="shared" si="5"/>
        <v>0.35166097439807398</v>
      </c>
      <c r="BX36" s="69">
        <f t="shared" si="5"/>
        <v>9.9931919856792468E-3</v>
      </c>
      <c r="BY36" s="69">
        <f t="shared" si="5"/>
        <v>0.11095177360137751</v>
      </c>
      <c r="BZ36" s="69">
        <f t="shared" si="5"/>
        <v>9.6872964112201129E-2</v>
      </c>
      <c r="CA36" s="69">
        <f t="shared" si="5"/>
        <v>0.16883845740865799</v>
      </c>
      <c r="CB36" s="69">
        <f t="shared" si="5"/>
        <v>0.25054236697733867</v>
      </c>
      <c r="CC36" s="69">
        <f t="shared" si="5"/>
        <v>0.24375552878289988</v>
      </c>
      <c r="CD36" s="69">
        <f t="shared" si="5"/>
        <v>0.10568191061466588</v>
      </c>
      <c r="CE36" s="69">
        <f t="shared" si="5"/>
        <v>0.13807361816823402</v>
      </c>
      <c r="CF36" s="69">
        <f t="shared" si="5"/>
        <v>6.7868381944388104E-3</v>
      </c>
      <c r="CG36" s="69">
        <f t="shared" si="5"/>
        <v>0</v>
      </c>
      <c r="CH36" s="69">
        <f t="shared" si="5"/>
        <v>1.1140271516671756E-2</v>
      </c>
      <c r="CI36" s="135">
        <f t="shared" si="6"/>
        <v>1</v>
      </c>
      <c r="CK36" s="136" t="str">
        <f t="shared" si="7"/>
        <v>まんのう町</v>
      </c>
      <c r="CL36" s="137">
        <f t="shared" si="17"/>
        <v>74.904648538050367</v>
      </c>
      <c r="CM36" s="75">
        <f t="shared" si="18"/>
        <v>0.2897416972589521</v>
      </c>
      <c r="CN36" s="76">
        <f t="shared" si="19"/>
        <v>55.7357397849566</v>
      </c>
      <c r="CO36" s="75">
        <f t="shared" si="20"/>
        <v>0.38939108162439362</v>
      </c>
      <c r="CP36" s="76">
        <f t="shared" si="8"/>
        <v>1.5838491862461916</v>
      </c>
      <c r="CQ36" s="75">
        <f t="shared" si="21"/>
        <v>0</v>
      </c>
      <c r="CR36" s="76">
        <f t="shared" si="9"/>
        <v>17.585059566847583</v>
      </c>
      <c r="CS36" s="75">
        <f t="shared" si="22"/>
        <v>0</v>
      </c>
      <c r="CT36" s="76">
        <f t="shared" si="10"/>
        <v>15.353669337909487</v>
      </c>
      <c r="CU36" s="77">
        <f t="shared" si="23"/>
        <v>0</v>
      </c>
      <c r="CV36" s="18"/>
      <c r="CW36" s="1078">
        <f t="shared" si="24"/>
        <v>21.702999999999999</v>
      </c>
      <c r="CX36" s="1081">
        <f>VLOOKUP($AX36&amp;"_"&amp;$CW$14,データシート1!$A:$BS,MATCH($CW$12&amp;"_"&amp;CX$20,データシート1!$A$1:$BS$1,0),0)</f>
        <v>21.702999999999999</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0</v>
      </c>
      <c r="DB36" s="1081">
        <f>VLOOKUP($AX36&amp;"_"&amp;$CW$14,データシート1!$A:$BS,MATCH($CW$12&amp;"_"&amp;DB$20,データシート1!$A$1:$BS$1,0),0)</f>
        <v>0</v>
      </c>
      <c r="DC36" s="1081">
        <f>VLOOKUP($AX36&amp;"_"&amp;$CW$14,データシート1!$A:$BS,MATCH($CW$12&amp;"_"&amp;DC$20,データシート1!$A$1:$BS$1,0),0)</f>
        <v>0</v>
      </c>
      <c r="DD36" s="1080">
        <f t="shared" si="11"/>
        <v>21.702999999999999</v>
      </c>
      <c r="DE36" s="18"/>
      <c r="DF36" s="138">
        <f>VLOOKUP($AX36&amp;"_"&amp;$DF$14,データシート1!$A:$BS,MATCH($DF$12&amp;"_"&amp;DF$20,データシート1!$A$1:$BS$1,0),0)</f>
        <v>4</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0</v>
      </c>
      <c r="DJ36" s="74">
        <f>VLOOKUP($AX36&amp;"_"&amp;$DF$14,データシート1!$A:$BS,MATCH($DF$12&amp;"_"&amp;DJ$20,データシート1!$A$1:$BS$1,0),0)</f>
        <v>0</v>
      </c>
      <c r="DK36" s="74">
        <f>VLOOKUP($AX36&amp;"_"&amp;$DF$14,データシート1!$A:$BS,MATCH($DF$12&amp;"_"&amp;DK$20,データシート1!$A$1:$BS$1,0),0)</f>
        <v>0</v>
      </c>
      <c r="DL36" s="78">
        <f t="shared" si="12"/>
        <v>4</v>
      </c>
      <c r="DM36" s="18"/>
      <c r="DN36" s="139">
        <f t="shared" si="26"/>
        <v>1</v>
      </c>
      <c r="DO36" s="140">
        <f t="shared" si="27"/>
        <v>0</v>
      </c>
      <c r="DP36" s="140">
        <f t="shared" si="13"/>
        <v>0</v>
      </c>
      <c r="DQ36" s="140">
        <f t="shared" si="13"/>
        <v>0</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10449</v>
      </c>
      <c r="AY37" s="20" t="str">
        <f>IF(IFERROR(比較地域マスタ!$Z22,"")=0,"",IFERROR(比較地域マスタ!$Z22,""))</f>
        <v>みなかみ町</v>
      </c>
      <c r="BB37" s="122" t="str">
        <f t="shared" si="0"/>
        <v>10449</v>
      </c>
      <c r="BC37" s="123" t="str">
        <f t="shared" si="0"/>
        <v>みなかみ町</v>
      </c>
      <c r="BD37" s="40">
        <f t="shared" si="14"/>
        <v>113.82816135494714</v>
      </c>
      <c r="BE37" s="40">
        <f t="shared" si="15"/>
        <v>29.243063627980291</v>
      </c>
      <c r="BF37" s="40">
        <f>VLOOKUP($AX37&amp;"_"&amp;$BC$14,データシート1!$A:$BS,MATCH($BC$12&amp;"_"&amp;BF$20,データシート1!$A$1:$BS$1,0),0)</f>
        <v>25.82809320303252</v>
      </c>
      <c r="BG37" s="40">
        <f>VLOOKUP($AX37&amp;"_"&amp;$BC$14,データシート1!$A:$BS,MATCH($BC$12&amp;"_"&amp;BG$20,データシート1!$A$1:$BS$1,0),0)</f>
        <v>1.3605078530373804</v>
      </c>
      <c r="BH37" s="40">
        <f>VLOOKUP($AX37&amp;"_"&amp;$BC$14,データシート1!$A:$BS,MATCH($BC$12&amp;"_"&amp;BH$20,データシート1!$A$1:$BS$1,0),0)</f>
        <v>2.0544625719103937</v>
      </c>
      <c r="BI37" s="40">
        <f>VLOOKUP($AX37&amp;"_"&amp;$BC$14,データシート1!$A:$BS,MATCH($BC$12&amp;"_"&amp;BI$20,データシート1!$A$1:$BS$1,0),0)</f>
        <v>21.152866609581846</v>
      </c>
      <c r="BJ37" s="40">
        <f>VLOOKUP($AX37&amp;"_"&amp;$BC$14,データシート1!$A:$BS,MATCH($BC$12&amp;"_"&amp;BJ$20,データシート1!$A$1:$BS$1,0),0)</f>
        <v>20.70754559322372</v>
      </c>
      <c r="BK37" s="40">
        <f t="shared" si="1"/>
        <v>42.724685524161274</v>
      </c>
      <c r="BL37" s="40">
        <f t="shared" si="2"/>
        <v>41.646720830984989</v>
      </c>
      <c r="BM37" s="40">
        <f>VLOOKUP($AX37&amp;"_"&amp;$BC$14,データシート1!$A:$BS,MATCH($BC$12&amp;"_"&amp;BM$20,データシート1!$A$1:$BS$1,0),0)</f>
        <v>18.752414000199675</v>
      </c>
      <c r="BN37" s="40">
        <f>VLOOKUP($AX37&amp;"_"&amp;$BC$14,データシート1!$A:$BS,MATCH($BC$12&amp;"_"&amp;BN$20,データシート1!$A$1:$BS$1,0),0)</f>
        <v>22.894306830785318</v>
      </c>
      <c r="BO37" s="40">
        <f>VLOOKUP($AX37&amp;"_"&amp;$BC$14,データシート1!$A:$BS,MATCH($BC$12&amp;"_"&amp;BO$20,データシート1!$A$1:$BS$1,0),0)</f>
        <v>1.0779646931762845</v>
      </c>
      <c r="BP37" s="40">
        <f>VLOOKUP($AX37&amp;"_"&amp;$BC$14,データシート1!$A:$BS,MATCH($BC$12&amp;"_"&amp;BP$20,データシート1!$A$1:$BS$1,0),0)</f>
        <v>0</v>
      </c>
      <c r="BQ37" s="40">
        <f>VLOOKUP($AX37&amp;"_"&amp;$BC$14,データシート1!$A:$BS,MATCH($BC$12&amp;"_"&amp;BQ$20,データシート1!$A$1:$BS$1,0),0)</f>
        <v>0</v>
      </c>
      <c r="BR37" s="41">
        <f t="shared" si="3"/>
        <v>113.82816135494714</v>
      </c>
      <c r="BT37" s="134" t="str">
        <f t="shared" si="4"/>
        <v>みなかみ町</v>
      </c>
      <c r="BU37" s="38">
        <f t="shared" si="25"/>
        <v>113.82816135494714</v>
      </c>
      <c r="BV37" s="69">
        <f t="shared" si="16"/>
        <v>0.2569053499581046</v>
      </c>
      <c r="BW37" s="69">
        <f t="shared" si="5"/>
        <v>0.2269042466784077</v>
      </c>
      <c r="BX37" s="69">
        <f t="shared" si="5"/>
        <v>1.1952295783773114E-2</v>
      </c>
      <c r="BY37" s="69">
        <f t="shared" si="5"/>
        <v>1.8048807495923799E-2</v>
      </c>
      <c r="BZ37" s="69">
        <f t="shared" si="5"/>
        <v>0.185831575928047</v>
      </c>
      <c r="CA37" s="69">
        <f t="shared" si="5"/>
        <v>0.18191935411002524</v>
      </c>
      <c r="CB37" s="69">
        <f t="shared" si="5"/>
        <v>0.37534372000382304</v>
      </c>
      <c r="CC37" s="69">
        <f t="shared" si="5"/>
        <v>0.36587361453655742</v>
      </c>
      <c r="CD37" s="69">
        <f t="shared" si="5"/>
        <v>0.16474318636953603</v>
      </c>
      <c r="CE37" s="69">
        <f t="shared" si="5"/>
        <v>0.2011304281670214</v>
      </c>
      <c r="CF37" s="69">
        <f t="shared" si="5"/>
        <v>9.470105467265677E-3</v>
      </c>
      <c r="CG37" s="69">
        <f t="shared" si="5"/>
        <v>0</v>
      </c>
      <c r="CH37" s="69">
        <f t="shared" si="5"/>
        <v>0</v>
      </c>
      <c r="CI37" s="135">
        <f t="shared" si="6"/>
        <v>1</v>
      </c>
      <c r="CK37" s="136" t="str">
        <f t="shared" si="7"/>
        <v>みなかみ町</v>
      </c>
      <c r="CL37" s="137">
        <f t="shared" si="17"/>
        <v>29.243063627980291</v>
      </c>
      <c r="CM37" s="75">
        <f t="shared" si="18"/>
        <v>1</v>
      </c>
      <c r="CN37" s="76">
        <f t="shared" si="19"/>
        <v>25.82809320303252</v>
      </c>
      <c r="CO37" s="75">
        <f t="shared" si="20"/>
        <v>1</v>
      </c>
      <c r="CP37" s="76">
        <f t="shared" si="8"/>
        <v>1.3605078530373804</v>
      </c>
      <c r="CQ37" s="75">
        <f t="shared" si="21"/>
        <v>0</v>
      </c>
      <c r="CR37" s="76">
        <f t="shared" si="9"/>
        <v>2.0544625719103937</v>
      </c>
      <c r="CS37" s="75">
        <f t="shared" si="22"/>
        <v>0</v>
      </c>
      <c r="CT37" s="76">
        <f t="shared" si="10"/>
        <v>21.152866609581846</v>
      </c>
      <c r="CU37" s="77">
        <f t="shared" si="23"/>
        <v>0.10064829695638526</v>
      </c>
      <c r="CV37" s="18"/>
      <c r="CW37" s="1078">
        <f t="shared" si="24"/>
        <v>30.751999999999999</v>
      </c>
      <c r="CX37" s="1081">
        <f>VLOOKUP($AX37&amp;"_"&amp;$CW$14,データシート1!$A:$BS,MATCH($CW$12&amp;"_"&amp;CX$20,データシート1!$A$1:$BS$1,0),0)</f>
        <v>30.751999999999999</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2.129</v>
      </c>
      <c r="DB37" s="1081">
        <f>VLOOKUP($AX37&amp;"_"&amp;$CW$14,データシート1!$A:$BS,MATCH($CW$12&amp;"_"&amp;DB$20,データシート1!$A$1:$BS$1,0),0)</f>
        <v>0</v>
      </c>
      <c r="DC37" s="1081">
        <f>VLOOKUP($AX37&amp;"_"&amp;$CW$14,データシート1!$A:$BS,MATCH($CW$12&amp;"_"&amp;DC$20,データシート1!$A$1:$BS$1,0),0)</f>
        <v>0</v>
      </c>
      <c r="DD37" s="1080">
        <f t="shared" si="11"/>
        <v>32.881</v>
      </c>
      <c r="DE37" s="18"/>
      <c r="DF37" s="138">
        <f>VLOOKUP($AX37&amp;"_"&amp;$DF$14,データシート1!$A:$BS,MATCH($DF$12&amp;"_"&amp;DF$20,データシート1!$A$1:$BS$1,0),0)</f>
        <v>5</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1</v>
      </c>
      <c r="DJ37" s="74">
        <f>VLOOKUP($AX37&amp;"_"&amp;$DF$14,データシート1!$A:$BS,MATCH($DF$12&amp;"_"&amp;DJ$20,データシート1!$A$1:$BS$1,0),0)</f>
        <v>0</v>
      </c>
      <c r="DK37" s="74">
        <f>VLOOKUP($AX37&amp;"_"&amp;$DF$14,データシート1!$A:$BS,MATCH($DF$12&amp;"_"&amp;DK$20,データシート1!$A$1:$BS$1,0),0)</f>
        <v>0</v>
      </c>
      <c r="DL37" s="78">
        <f t="shared" si="12"/>
        <v>6</v>
      </c>
      <c r="DM37" s="18"/>
      <c r="DN37" s="139">
        <f t="shared" si="26"/>
        <v>0.94</v>
      </c>
      <c r="DO37" s="140">
        <f t="shared" si="27"/>
        <v>0</v>
      </c>
      <c r="DP37" s="140">
        <f t="shared" ref="DP37:DP68" si="29">IF($DD37=0,0,ROUND(CZ37/$DD37,2))</f>
        <v>0</v>
      </c>
      <c r="DQ37" s="140">
        <f t="shared" ref="DQ37:DQ68" si="30">IF($DD37=0,0,ROUND(DA37/$DD37,2))</f>
        <v>0.06</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11342</v>
      </c>
      <c r="AY38" s="20" t="str">
        <f>IF(IFERROR(比較地域マスタ!$Z23,"")=0,"",IFERROR(比較地域マスタ!$Z23,""))</f>
        <v>嵐山町</v>
      </c>
      <c r="BB38" s="122" t="str">
        <f t="shared" si="0"/>
        <v>11342</v>
      </c>
      <c r="BC38" s="123" t="str">
        <f t="shared" si="0"/>
        <v>嵐山町</v>
      </c>
      <c r="BD38" s="40">
        <f t="shared" si="14"/>
        <v>149.24572339720712</v>
      </c>
      <c r="BE38" s="40">
        <f t="shared" si="15"/>
        <v>82.997338310060314</v>
      </c>
      <c r="BF38" s="40">
        <f>VLOOKUP($AX38&amp;"_"&amp;$BC$14,データシート1!$A:$BS,MATCH($BC$12&amp;"_"&amp;BF$20,データシート1!$A$1:$BS$1,0),0)</f>
        <v>77.773627872982686</v>
      </c>
      <c r="BG38" s="40">
        <f>VLOOKUP($AX38&amp;"_"&amp;$BC$14,データシート1!$A:$BS,MATCH($BC$12&amp;"_"&amp;BG$20,データシート1!$A$1:$BS$1,0),0)</f>
        <v>0.70827040222804161</v>
      </c>
      <c r="BH38" s="40">
        <f>VLOOKUP($AX38&amp;"_"&amp;$BC$14,データシート1!$A:$BS,MATCH($BC$12&amp;"_"&amp;BH$20,データシート1!$A$1:$BS$1,0),0)</f>
        <v>4.5154400348495942</v>
      </c>
      <c r="BI38" s="40">
        <f>VLOOKUP($AX38&amp;"_"&amp;$BC$14,データシート1!$A:$BS,MATCH($BC$12&amp;"_"&amp;BI$20,データシート1!$A$1:$BS$1,0),0)</f>
        <v>17.859832060955295</v>
      </c>
      <c r="BJ38" s="40">
        <f>VLOOKUP($AX38&amp;"_"&amp;$BC$14,データシート1!$A:$BS,MATCH($BC$12&amp;"_"&amp;BJ$20,データシート1!$A$1:$BS$1,0),0)</f>
        <v>20.576306033501716</v>
      </c>
      <c r="BK38" s="40">
        <f t="shared" si="1"/>
        <v>27.056400906310621</v>
      </c>
      <c r="BL38" s="40">
        <f t="shared" si="2"/>
        <v>26.009981509647261</v>
      </c>
      <c r="BM38" s="40">
        <f>VLOOKUP($AX38&amp;"_"&amp;$BC$14,データシート1!$A:$BS,MATCH($BC$12&amp;"_"&amp;BM$20,データシート1!$A$1:$BS$1,0),0)</f>
        <v>15.682056066137134</v>
      </c>
      <c r="BN38" s="40">
        <f>VLOOKUP($AX38&amp;"_"&amp;$BC$14,データシート1!$A:$BS,MATCH($BC$12&amp;"_"&amp;BN$20,データシート1!$A$1:$BS$1,0),0)</f>
        <v>10.327925443510125</v>
      </c>
      <c r="BO38" s="40">
        <f>VLOOKUP($AX38&amp;"_"&amp;$BC$14,データシート1!$A:$BS,MATCH($BC$12&amp;"_"&amp;BO$20,データシート1!$A$1:$BS$1,0),0)</f>
        <v>1.0464193966633588</v>
      </c>
      <c r="BP38" s="40">
        <f>VLOOKUP($AX38&amp;"_"&amp;$BC$14,データシート1!$A:$BS,MATCH($BC$12&amp;"_"&amp;BP$20,データシート1!$A$1:$BS$1,0),0)</f>
        <v>0</v>
      </c>
      <c r="BQ38" s="40">
        <f>VLOOKUP($AX38&amp;"_"&amp;$BC$14,データシート1!$A:$BS,MATCH($BC$12&amp;"_"&amp;BQ$20,データシート1!$A$1:$BS$1,0),0)</f>
        <v>0.75584608637916761</v>
      </c>
      <c r="BR38" s="41">
        <f t="shared" si="3"/>
        <v>149.24572339720712</v>
      </c>
      <c r="BT38" s="134" t="str">
        <f t="shared" si="4"/>
        <v>嵐山町</v>
      </c>
      <c r="BU38" s="38">
        <f t="shared" si="25"/>
        <v>149.24572339720712</v>
      </c>
      <c r="BV38" s="69">
        <f t="shared" si="16"/>
        <v>0.55611200388749948</v>
      </c>
      <c r="BW38" s="69">
        <f t="shared" si="5"/>
        <v>0.52111126605613745</v>
      </c>
      <c r="BX38" s="69">
        <f t="shared" si="5"/>
        <v>4.7456663152955422E-3</v>
      </c>
      <c r="BY38" s="69">
        <f t="shared" si="5"/>
        <v>3.025507151606659E-2</v>
      </c>
      <c r="BZ38" s="69">
        <f t="shared" si="5"/>
        <v>0.11966729534636375</v>
      </c>
      <c r="CA38" s="69">
        <f t="shared" si="5"/>
        <v>0.13786864752391803</v>
      </c>
      <c r="CB38" s="69">
        <f t="shared" si="5"/>
        <v>0.18128761273984309</v>
      </c>
      <c r="CC38" s="69">
        <f t="shared" si="5"/>
        <v>0.17427622659862424</v>
      </c>
      <c r="CD38" s="69">
        <f t="shared" si="5"/>
        <v>0.10507541327935027</v>
      </c>
      <c r="CE38" s="69">
        <f t="shared" si="5"/>
        <v>6.9200813319273941E-2</v>
      </c>
      <c r="CF38" s="69">
        <f t="shared" si="5"/>
        <v>7.0113861412188436E-3</v>
      </c>
      <c r="CG38" s="69">
        <f t="shared" si="5"/>
        <v>0</v>
      </c>
      <c r="CH38" s="69">
        <f t="shared" si="5"/>
        <v>5.064440502375641E-3</v>
      </c>
      <c r="CI38" s="135">
        <f t="shared" si="6"/>
        <v>1</v>
      </c>
      <c r="CK38" s="136" t="str">
        <f t="shared" si="7"/>
        <v>嵐山町</v>
      </c>
      <c r="CL38" s="137">
        <f t="shared" si="17"/>
        <v>82.997338310060314</v>
      </c>
      <c r="CM38" s="75">
        <f t="shared" si="18"/>
        <v>0.73033667385273948</v>
      </c>
      <c r="CN38" s="76">
        <f t="shared" si="19"/>
        <v>77.773627872982686</v>
      </c>
      <c r="CO38" s="75">
        <f t="shared" si="20"/>
        <v>0.77939015650647081</v>
      </c>
      <c r="CP38" s="76">
        <f t="shared" si="8"/>
        <v>0.70827040222804161</v>
      </c>
      <c r="CQ38" s="75">
        <f t="shared" si="21"/>
        <v>0</v>
      </c>
      <c r="CR38" s="76">
        <f t="shared" si="9"/>
        <v>4.5154400348495942</v>
      </c>
      <c r="CS38" s="75">
        <f t="shared" si="22"/>
        <v>0</v>
      </c>
      <c r="CT38" s="76">
        <f t="shared" si="10"/>
        <v>17.859832060955295</v>
      </c>
      <c r="CU38" s="77">
        <f t="shared" si="23"/>
        <v>1</v>
      </c>
      <c r="CV38" s="18"/>
      <c r="CW38" s="1078">
        <f t="shared" si="24"/>
        <v>60.616</v>
      </c>
      <c r="CX38" s="1081">
        <f>VLOOKUP($AX38&amp;"_"&amp;$CW$14,データシート1!$A:$BS,MATCH($CW$12&amp;"_"&amp;CX$20,データシート1!$A$1:$BS$1,0),0)</f>
        <v>60.616</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19.079999999999998</v>
      </c>
      <c r="DB38" s="1081">
        <f>VLOOKUP($AX38&amp;"_"&amp;$CW$14,データシート1!$A:$BS,MATCH($CW$12&amp;"_"&amp;DB$20,データシート1!$A$1:$BS$1,0),0)</f>
        <v>0</v>
      </c>
      <c r="DC38" s="1081">
        <f>VLOOKUP($AX38&amp;"_"&amp;$CW$14,データシート1!$A:$BS,MATCH($CW$12&amp;"_"&amp;DC$20,データシート1!$A$1:$BS$1,0),0)</f>
        <v>0</v>
      </c>
      <c r="DD38" s="1080">
        <f t="shared" si="11"/>
        <v>79.695999999999998</v>
      </c>
      <c r="DE38" s="18"/>
      <c r="DF38" s="138">
        <f>VLOOKUP($AX38&amp;"_"&amp;$DF$14,データシート1!$A:$BS,MATCH($DF$12&amp;"_"&amp;DF$20,データシート1!$A$1:$BS$1,0),0)</f>
        <v>6</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2</v>
      </c>
      <c r="DJ38" s="74">
        <f>VLOOKUP($AX38&amp;"_"&amp;$DF$14,データシート1!$A:$BS,MATCH($DF$12&amp;"_"&amp;DJ$20,データシート1!$A$1:$BS$1,0),0)</f>
        <v>0</v>
      </c>
      <c r="DK38" s="74">
        <f>VLOOKUP($AX38&amp;"_"&amp;$DF$14,データシート1!$A:$BS,MATCH($DF$12&amp;"_"&amp;DK$20,データシート1!$A$1:$BS$1,0),0)</f>
        <v>0</v>
      </c>
      <c r="DL38" s="78">
        <f t="shared" si="12"/>
        <v>8</v>
      </c>
      <c r="DM38" s="18"/>
      <c r="DN38" s="139">
        <f t="shared" si="26"/>
        <v>0.76</v>
      </c>
      <c r="DO38" s="140">
        <f t="shared" si="27"/>
        <v>0</v>
      </c>
      <c r="DP38" s="140">
        <f t="shared" si="29"/>
        <v>0</v>
      </c>
      <c r="DQ38" s="140">
        <f t="shared" si="30"/>
        <v>0.24</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01408</v>
      </c>
      <c r="AY39" s="20" t="str">
        <f>IF(IFERROR(比較地域マスタ!$Z24,"")=0,"",IFERROR(比較地域マスタ!$Z24,""))</f>
        <v>余市町</v>
      </c>
      <c r="BB39" s="122" t="str">
        <f t="shared" si="0"/>
        <v>01408</v>
      </c>
      <c r="BC39" s="123" t="str">
        <f t="shared" si="0"/>
        <v>余市町</v>
      </c>
      <c r="BD39" s="40">
        <f t="shared" si="14"/>
        <v>123.88630102377127</v>
      </c>
      <c r="BE39" s="40">
        <f t="shared" si="15"/>
        <v>25.48622535444451</v>
      </c>
      <c r="BF39" s="40">
        <f>VLOOKUP($AX39&amp;"_"&amp;$BC$14,データシート1!$A:$BS,MATCH($BC$12&amp;"_"&amp;BF$20,データシート1!$A$1:$BS$1,0),0)</f>
        <v>16.587189658422339</v>
      </c>
      <c r="BG39" s="40">
        <f>VLOOKUP($AX39&amp;"_"&amp;$BC$14,データシート1!$A:$BS,MATCH($BC$12&amp;"_"&amp;BG$20,データシート1!$A$1:$BS$1,0),0)</f>
        <v>1.2221615063229685</v>
      </c>
      <c r="BH39" s="40">
        <f>VLOOKUP($AX39&amp;"_"&amp;$BC$14,データシート1!$A:$BS,MATCH($BC$12&amp;"_"&amp;BH$20,データシート1!$A$1:$BS$1,0),0)</f>
        <v>7.6768741896992019</v>
      </c>
      <c r="BI39" s="40">
        <f>VLOOKUP($AX39&amp;"_"&amp;$BC$14,データシート1!$A:$BS,MATCH($BC$12&amp;"_"&amp;BI$20,データシート1!$A$1:$BS$1,0),0)</f>
        <v>25.71862281632324</v>
      </c>
      <c r="BJ39" s="40">
        <f>VLOOKUP($AX39&amp;"_"&amp;$BC$14,データシート1!$A:$BS,MATCH($BC$12&amp;"_"&amp;BJ$20,データシート1!$A$1:$BS$1,0),0)</f>
        <v>43.46738656029536</v>
      </c>
      <c r="BK39" s="40">
        <f t="shared" si="1"/>
        <v>28.270803559379207</v>
      </c>
      <c r="BL39" s="40">
        <f t="shared" si="2"/>
        <v>26.8515345896122</v>
      </c>
      <c r="BM39" s="40">
        <f>VLOOKUP($AX39&amp;"_"&amp;$BC$14,データシート1!$A:$BS,MATCH($BC$12&amp;"_"&amp;BM$20,データシート1!$A$1:$BS$1,0),0)</f>
        <v>13.442961857158066</v>
      </c>
      <c r="BN39" s="40">
        <f>VLOOKUP($AX39&amp;"_"&amp;$BC$14,データシート1!$A:$BS,MATCH($BC$12&amp;"_"&amp;BN$20,データシート1!$A$1:$BS$1,0),0)</f>
        <v>13.408572732454132</v>
      </c>
      <c r="BO39" s="40">
        <f>VLOOKUP($AX39&amp;"_"&amp;$BC$14,データシート1!$A:$BS,MATCH($BC$12&amp;"_"&amp;BO$20,データシート1!$A$1:$BS$1,0),0)</f>
        <v>1.0762547612157709</v>
      </c>
      <c r="BP39" s="40">
        <f>VLOOKUP($AX39&amp;"_"&amp;$BC$14,データシート1!$A:$BS,MATCH($BC$12&amp;"_"&amp;BP$20,データシート1!$A$1:$BS$1,0),0)</f>
        <v>0.34301420855123671</v>
      </c>
      <c r="BQ39" s="40">
        <f>VLOOKUP($AX39&amp;"_"&amp;$BC$14,データシート1!$A:$BS,MATCH($BC$12&amp;"_"&amp;BQ$20,データシート1!$A$1:$BS$1,0),0)</f>
        <v>0.94326273332896593</v>
      </c>
      <c r="BR39" s="41">
        <f t="shared" si="3"/>
        <v>123.88630102377127</v>
      </c>
      <c r="BT39" s="134" t="str">
        <f t="shared" si="4"/>
        <v>余市町</v>
      </c>
      <c r="BU39" s="38">
        <f t="shared" si="25"/>
        <v>123.88630102377127</v>
      </c>
      <c r="BV39" s="69">
        <f t="shared" si="16"/>
        <v>0.20572270819155558</v>
      </c>
      <c r="BW39" s="69">
        <f t="shared" si="5"/>
        <v>0.1338904263130723</v>
      </c>
      <c r="BX39" s="69">
        <f t="shared" si="5"/>
        <v>9.8651868384419718E-3</v>
      </c>
      <c r="BY39" s="69">
        <f t="shared" si="5"/>
        <v>6.1967095040041317E-2</v>
      </c>
      <c r="BZ39" s="69">
        <f t="shared" si="5"/>
        <v>0.20759860132871638</v>
      </c>
      <c r="CA39" s="69">
        <f t="shared" si="5"/>
        <v>0.35086515781882011</v>
      </c>
      <c r="CB39" s="69">
        <f t="shared" si="5"/>
        <v>0.22819959370612425</v>
      </c>
      <c r="CC39" s="69">
        <f t="shared" si="5"/>
        <v>0.21674337168610705</v>
      </c>
      <c r="CD39" s="69">
        <f t="shared" si="5"/>
        <v>0.10851047893163453</v>
      </c>
      <c r="CE39" s="69">
        <f t="shared" si="5"/>
        <v>0.1082328927544725</v>
      </c>
      <c r="CF39" s="69">
        <f t="shared" si="5"/>
        <v>8.6874396307083171E-3</v>
      </c>
      <c r="CG39" s="69">
        <f t="shared" si="5"/>
        <v>2.7687823893088812E-3</v>
      </c>
      <c r="CH39" s="69">
        <f t="shared" si="5"/>
        <v>7.6139389547838134E-3</v>
      </c>
      <c r="CI39" s="135">
        <f t="shared" si="6"/>
        <v>1</v>
      </c>
      <c r="CK39" s="136" t="str">
        <f t="shared" si="7"/>
        <v>余市町</v>
      </c>
      <c r="CL39" s="137">
        <f t="shared" si="17"/>
        <v>25.48622535444451</v>
      </c>
      <c r="CM39" s="75">
        <f t="shared" si="18"/>
        <v>0</v>
      </c>
      <c r="CN39" s="76">
        <f t="shared" si="19"/>
        <v>16.587189658422339</v>
      </c>
      <c r="CO39" s="75">
        <f t="shared" si="20"/>
        <v>0</v>
      </c>
      <c r="CP39" s="76">
        <f t="shared" si="8"/>
        <v>1.2221615063229685</v>
      </c>
      <c r="CQ39" s="75">
        <f t="shared" si="21"/>
        <v>0</v>
      </c>
      <c r="CR39" s="76">
        <f t="shared" si="9"/>
        <v>7.6768741896992019</v>
      </c>
      <c r="CS39" s="75">
        <f t="shared" si="22"/>
        <v>0</v>
      </c>
      <c r="CT39" s="76">
        <f t="shared" si="10"/>
        <v>25.71862281632324</v>
      </c>
      <c r="CU39" s="77">
        <f t="shared" si="23"/>
        <v>0</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0</v>
      </c>
      <c r="DB39" s="1081">
        <f>VLOOKUP($AX39&amp;"_"&amp;$CW$14,データシート1!$A:$BS,MATCH($CW$12&amp;"_"&amp;DB$20,データシート1!$A$1:$BS$1,0),0)</f>
        <v>0</v>
      </c>
      <c r="DC39" s="1081">
        <f>VLOOKUP($AX39&amp;"_"&amp;$CW$14,データシート1!$A:$BS,MATCH($CW$12&amp;"_"&amp;DC$20,データシート1!$A$1:$BS$1,0),0)</f>
        <v>0</v>
      </c>
      <c r="DD39" s="1080">
        <f t="shared" si="11"/>
        <v>0</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0</v>
      </c>
      <c r="DJ39" s="74">
        <f>VLOOKUP($AX39&amp;"_"&amp;$DF$14,データシート1!$A:$BS,MATCH($DF$12&amp;"_"&amp;DJ$20,データシート1!$A$1:$BS$1,0),0)</f>
        <v>0</v>
      </c>
      <c r="DK39" s="74">
        <f>VLOOKUP($AX39&amp;"_"&amp;$DF$14,データシート1!$A:$BS,MATCH($DF$12&amp;"_"&amp;DK$20,データシート1!$A$1:$BS$1,0),0)</f>
        <v>0</v>
      </c>
      <c r="DL39" s="78">
        <f t="shared" si="12"/>
        <v>0</v>
      </c>
      <c r="DM39" s="18"/>
      <c r="DN39" s="139">
        <f t="shared" si="26"/>
        <v>0</v>
      </c>
      <c r="DO39" s="140">
        <f t="shared" si="27"/>
        <v>0</v>
      </c>
      <c r="DP39" s="140">
        <f t="shared" si="29"/>
        <v>0</v>
      </c>
      <c r="DQ39" s="140">
        <f t="shared" si="30"/>
        <v>0</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41341</v>
      </c>
      <c r="AY40" s="20" t="str">
        <f>IF(IFERROR(比較地域マスタ!$Z25,"")=0,"",IFERROR(比較地域マスタ!$Z25,""))</f>
        <v>基山町</v>
      </c>
      <c r="BB40" s="122" t="str">
        <f t="shared" si="0"/>
        <v>41341</v>
      </c>
      <c r="BC40" s="123" t="str">
        <f t="shared" si="0"/>
        <v>基山町</v>
      </c>
      <c r="BD40" s="40">
        <f t="shared" si="14"/>
        <v>145.33946799046498</v>
      </c>
      <c r="BE40" s="40">
        <f t="shared" si="15"/>
        <v>79.843786631496684</v>
      </c>
      <c r="BF40" s="40">
        <f>VLOOKUP($AX40&amp;"_"&amp;$BC$14,データシート1!$A:$BS,MATCH($BC$12&amp;"_"&amp;BF$20,データシート1!$A$1:$BS$1,0),0)</f>
        <v>77.085585634997685</v>
      </c>
      <c r="BG40" s="40">
        <f>VLOOKUP($AX40&amp;"_"&amp;$BC$14,データシート1!$A:$BS,MATCH($BC$12&amp;"_"&amp;BG$20,データシート1!$A$1:$BS$1,0),0)</f>
        <v>0.76473907568910715</v>
      </c>
      <c r="BH40" s="40">
        <f>VLOOKUP($AX40&amp;"_"&amp;$BC$14,データシート1!$A:$BS,MATCH($BC$12&amp;"_"&amp;BH$20,データシート1!$A$1:$BS$1,0),0)</f>
        <v>1.9934619208098927</v>
      </c>
      <c r="BI40" s="40">
        <f>VLOOKUP($AX40&amp;"_"&amp;$BC$14,データシート1!$A:$BS,MATCH($BC$12&amp;"_"&amp;BI$20,データシート1!$A$1:$BS$1,0),0)</f>
        <v>17.74868405669007</v>
      </c>
      <c r="BJ40" s="40">
        <f>VLOOKUP($AX40&amp;"_"&amp;$BC$14,データシート1!$A:$BS,MATCH($BC$12&amp;"_"&amp;BJ$20,データシート1!$A$1:$BS$1,0),0)</f>
        <v>19.657415176992181</v>
      </c>
      <c r="BK40" s="40">
        <f t="shared" si="1"/>
        <v>26.382205587250532</v>
      </c>
      <c r="BL40" s="40">
        <f t="shared" si="2"/>
        <v>25.352885510192309</v>
      </c>
      <c r="BM40" s="40">
        <f>VLOOKUP($AX40&amp;"_"&amp;$BC$14,データシート1!$A:$BS,MATCH($BC$12&amp;"_"&amp;BM$20,データシート1!$A$1:$BS$1,0),0)</f>
        <v>14.298015958211947</v>
      </c>
      <c r="BN40" s="40">
        <f>VLOOKUP($AX40&amp;"_"&amp;$BC$14,データシート1!$A:$BS,MATCH($BC$12&amp;"_"&amp;BN$20,データシート1!$A$1:$BS$1,0),0)</f>
        <v>11.054869551980364</v>
      </c>
      <c r="BO40" s="40">
        <f>VLOOKUP($AX40&amp;"_"&amp;$BC$14,データシート1!$A:$BS,MATCH($BC$12&amp;"_"&amp;BO$20,データシート1!$A$1:$BS$1,0),0)</f>
        <v>1.0293200770582214</v>
      </c>
      <c r="BP40" s="40">
        <f>VLOOKUP($AX40&amp;"_"&amp;$BC$14,データシート1!$A:$BS,MATCH($BC$12&amp;"_"&amp;BP$20,データシート1!$A$1:$BS$1,0),0)</f>
        <v>0</v>
      </c>
      <c r="BQ40" s="40">
        <f>VLOOKUP($AX40&amp;"_"&amp;$BC$14,データシート1!$A:$BS,MATCH($BC$12&amp;"_"&amp;BQ$20,データシート1!$A$1:$BS$1,0),0)</f>
        <v>1.707376538035541</v>
      </c>
      <c r="BR40" s="41">
        <f t="shared" si="3"/>
        <v>145.33946799046498</v>
      </c>
      <c r="BT40" s="134" t="str">
        <f t="shared" si="4"/>
        <v>基山町</v>
      </c>
      <c r="BU40" s="38">
        <f t="shared" si="25"/>
        <v>145.33946799046498</v>
      </c>
      <c r="BV40" s="69">
        <f t="shared" si="16"/>
        <v>0.54936066393703087</v>
      </c>
      <c r="BW40" s="69">
        <f t="shared" si="5"/>
        <v>0.53038301777776498</v>
      </c>
      <c r="BX40" s="69">
        <f t="shared" si="5"/>
        <v>5.261744013947251E-3</v>
      </c>
      <c r="BY40" s="69">
        <f t="shared" si="5"/>
        <v>1.3715902145318669E-2</v>
      </c>
      <c r="BZ40" s="69">
        <f t="shared" si="5"/>
        <v>0.1221188181165936</v>
      </c>
      <c r="CA40" s="69">
        <f t="shared" si="5"/>
        <v>0.13525173477504271</v>
      </c>
      <c r="CB40" s="69">
        <f t="shared" si="5"/>
        <v>0.18152127534264362</v>
      </c>
      <c r="CC40" s="69">
        <f t="shared" si="5"/>
        <v>0.17443909669364957</v>
      </c>
      <c r="CD40" s="69">
        <f t="shared" si="5"/>
        <v>9.8376691176205289E-2</v>
      </c>
      <c r="CE40" s="69">
        <f t="shared" si="5"/>
        <v>7.6062405517444309E-2</v>
      </c>
      <c r="CF40" s="69">
        <f t="shared" si="5"/>
        <v>7.0821786489940232E-3</v>
      </c>
      <c r="CG40" s="69">
        <f t="shared" si="5"/>
        <v>0</v>
      </c>
      <c r="CH40" s="69">
        <f t="shared" si="5"/>
        <v>1.1747507828689408E-2</v>
      </c>
      <c r="CI40" s="135">
        <f t="shared" si="6"/>
        <v>1</v>
      </c>
      <c r="CK40" s="136" t="str">
        <f t="shared" si="7"/>
        <v>基山町</v>
      </c>
      <c r="CL40" s="137">
        <f t="shared" si="17"/>
        <v>79.843786631496684</v>
      </c>
      <c r="CM40" s="75">
        <f t="shared" si="18"/>
        <v>0.70759419591095807</v>
      </c>
      <c r="CN40" s="76">
        <f t="shared" si="19"/>
        <v>77.085585634997685</v>
      </c>
      <c r="CO40" s="75">
        <f t="shared" si="20"/>
        <v>0.7329126390440206</v>
      </c>
      <c r="CP40" s="76">
        <f t="shared" si="8"/>
        <v>0.76473907568910715</v>
      </c>
      <c r="CQ40" s="75">
        <f t="shared" si="21"/>
        <v>0</v>
      </c>
      <c r="CR40" s="76">
        <f t="shared" si="9"/>
        <v>1.9934619208098927</v>
      </c>
      <c r="CS40" s="75">
        <f t="shared" si="22"/>
        <v>0</v>
      </c>
      <c r="CT40" s="76">
        <f t="shared" si="10"/>
        <v>17.74868405669007</v>
      </c>
      <c r="CU40" s="77">
        <f t="shared" si="23"/>
        <v>0.1042894219136374</v>
      </c>
      <c r="CV40" s="18"/>
      <c r="CW40" s="1078">
        <f t="shared" si="24"/>
        <v>56.497</v>
      </c>
      <c r="CX40" s="1081">
        <f>VLOOKUP($AX40&amp;"_"&amp;$CW$14,データシート1!$A:$BS,MATCH($CW$12&amp;"_"&amp;CX$20,データシート1!$A$1:$BS$1,0),0)</f>
        <v>56.497</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1.851</v>
      </c>
      <c r="DB40" s="1081">
        <f>VLOOKUP($AX40&amp;"_"&amp;$CW$14,データシート1!$A:$BS,MATCH($CW$12&amp;"_"&amp;DB$20,データシート1!$A$1:$BS$1,0),0)</f>
        <v>0</v>
      </c>
      <c r="DC40" s="1081">
        <f>VLOOKUP($AX40&amp;"_"&amp;$CW$14,データシート1!$A:$BS,MATCH($CW$12&amp;"_"&amp;DC$20,データシート1!$A$1:$BS$1,0),0)</f>
        <v>0</v>
      </c>
      <c r="DD40" s="1080">
        <f t="shared" si="11"/>
        <v>58.347999999999999</v>
      </c>
      <c r="DE40" s="18"/>
      <c r="DF40" s="138">
        <f>VLOOKUP($AX40&amp;"_"&amp;$DF$14,データシート1!$A:$BS,MATCH($DF$12&amp;"_"&amp;DF$20,データシート1!$A$1:$BS$1,0),0)</f>
        <v>7</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1</v>
      </c>
      <c r="DJ40" s="74">
        <f>VLOOKUP($AX40&amp;"_"&amp;$DF$14,データシート1!$A:$BS,MATCH($DF$12&amp;"_"&amp;DJ$20,データシート1!$A$1:$BS$1,0),0)</f>
        <v>0</v>
      </c>
      <c r="DK40" s="74">
        <f>VLOOKUP($AX40&amp;"_"&amp;$DF$14,データシート1!$A:$BS,MATCH($DF$12&amp;"_"&amp;DK$20,データシート1!$A$1:$BS$1,0),0)</f>
        <v>0</v>
      </c>
      <c r="DL40" s="78">
        <f t="shared" si="12"/>
        <v>8</v>
      </c>
      <c r="DM40" s="18"/>
      <c r="DN40" s="139">
        <f t="shared" si="26"/>
        <v>0.97</v>
      </c>
      <c r="DO40" s="140">
        <f t="shared" si="27"/>
        <v>0</v>
      </c>
      <c r="DP40" s="140">
        <f t="shared" si="29"/>
        <v>0</v>
      </c>
      <c r="DQ40" s="140">
        <f t="shared" si="30"/>
        <v>0.03</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34369</v>
      </c>
      <c r="AY41" s="20" t="str">
        <f>IF(IFERROR(比較地域マスタ!$Z26,"")=0,"",IFERROR(比較地域マスタ!$Z26,""))</f>
        <v>北広島町</v>
      </c>
      <c r="BB41" s="122" t="str">
        <f t="shared" si="0"/>
        <v>34369</v>
      </c>
      <c r="BC41" s="123" t="str">
        <f t="shared" si="0"/>
        <v>北広島町</v>
      </c>
      <c r="BD41" s="40">
        <f t="shared" si="14"/>
        <v>496.98899367404266</v>
      </c>
      <c r="BE41" s="40">
        <f t="shared" si="15"/>
        <v>400.13125870045803</v>
      </c>
      <c r="BF41" s="40">
        <f>VLOOKUP($AX41&amp;"_"&amp;$BC$14,データシート1!$A:$BS,MATCH($BC$12&amp;"_"&amp;BF$20,データシート1!$A$1:$BS$1,0),0)</f>
        <v>373.09060398515112</v>
      </c>
      <c r="BG41" s="40">
        <f>VLOOKUP($AX41&amp;"_"&amp;$BC$14,データシート1!$A:$BS,MATCH($BC$12&amp;"_"&amp;BG$20,データシート1!$A$1:$BS$1,0),0)</f>
        <v>1.2610034889729482</v>
      </c>
      <c r="BH41" s="40">
        <f>VLOOKUP($AX41&amp;"_"&amp;$BC$14,データシート1!$A:$BS,MATCH($BC$12&amp;"_"&amp;BH$20,データシート1!$A$1:$BS$1,0),0)</f>
        <v>25.779651226333964</v>
      </c>
      <c r="BI41" s="40">
        <f>VLOOKUP($AX41&amp;"_"&amp;$BC$14,データシート1!$A:$BS,MATCH($BC$12&amp;"_"&amp;BI$20,データシート1!$A$1:$BS$1,0),0)</f>
        <v>23.835837026005134</v>
      </c>
      <c r="BJ41" s="40">
        <f>VLOOKUP($AX41&amp;"_"&amp;$BC$14,データシート1!$A:$BS,MATCH($BC$12&amp;"_"&amp;BJ$20,データシート1!$A$1:$BS$1,0),0)</f>
        <v>24.985075178297695</v>
      </c>
      <c r="BK41" s="40">
        <f t="shared" si="1"/>
        <v>46.061012367603972</v>
      </c>
      <c r="BL41" s="40">
        <f t="shared" si="2"/>
        <v>44.985288274927669</v>
      </c>
      <c r="BM41" s="40">
        <f>VLOOKUP($AX41&amp;"_"&amp;$BC$14,データシート1!$A:$BS,MATCH($BC$12&amp;"_"&amp;BM$20,データシート1!$A$1:$BS$1,0),0)</f>
        <v>16.222237544053332</v>
      </c>
      <c r="BN41" s="40">
        <f>VLOOKUP($AX41&amp;"_"&amp;$BC$14,データシート1!$A:$BS,MATCH($BC$12&amp;"_"&amp;BN$20,データシート1!$A$1:$BS$1,0),0)</f>
        <v>28.763050730874333</v>
      </c>
      <c r="BO41" s="40">
        <f>VLOOKUP($AX41&amp;"_"&amp;$BC$14,データシート1!$A:$BS,MATCH($BC$12&amp;"_"&amp;BO$20,データシート1!$A$1:$BS$1,0),0)</f>
        <v>1.0757240926763012</v>
      </c>
      <c r="BP41" s="40">
        <f>VLOOKUP($AX41&amp;"_"&amp;$BC$14,データシート1!$A:$BS,MATCH($BC$12&amp;"_"&amp;BP$20,データシート1!$A$1:$BS$1,0),0)</f>
        <v>0</v>
      </c>
      <c r="BQ41" s="40">
        <f>VLOOKUP($AX41&amp;"_"&amp;$BC$14,データシート1!$A:$BS,MATCH($BC$12&amp;"_"&amp;BQ$20,データシート1!$A$1:$BS$1,0),0)</f>
        <v>1.9758104016778739</v>
      </c>
      <c r="BR41" s="41">
        <f t="shared" si="3"/>
        <v>496.98899367404266</v>
      </c>
      <c r="BT41" s="134" t="str">
        <f t="shared" si="4"/>
        <v>北広島町</v>
      </c>
      <c r="BU41" s="38">
        <f t="shared" si="25"/>
        <v>496.98899367404266</v>
      </c>
      <c r="BV41" s="69">
        <f t="shared" si="16"/>
        <v>0.80511090545978936</v>
      </c>
      <c r="BW41" s="69">
        <f t="shared" si="5"/>
        <v>0.75070194457837014</v>
      </c>
      <c r="BX41" s="69">
        <f t="shared" si="5"/>
        <v>2.5372865496494181E-3</v>
      </c>
      <c r="BY41" s="69">
        <f t="shared" si="5"/>
        <v>5.1871674331769847E-2</v>
      </c>
      <c r="BZ41" s="69">
        <f t="shared" si="5"/>
        <v>4.7960492746119458E-2</v>
      </c>
      <c r="CA41" s="69">
        <f t="shared" si="5"/>
        <v>5.0272894362494706E-2</v>
      </c>
      <c r="CB41" s="69">
        <f t="shared" si="5"/>
        <v>9.2680145745468456E-2</v>
      </c>
      <c r="CC41" s="69">
        <f t="shared" si="5"/>
        <v>9.0515663017744635E-2</v>
      </c>
      <c r="CD41" s="69">
        <f t="shared" si="5"/>
        <v>3.2641039843012941E-2</v>
      </c>
      <c r="CE41" s="69">
        <f t="shared" si="5"/>
        <v>5.7874623174731694E-2</v>
      </c>
      <c r="CF41" s="69">
        <f t="shared" si="5"/>
        <v>2.1644827277238058E-3</v>
      </c>
      <c r="CG41" s="69">
        <f t="shared" si="5"/>
        <v>0</v>
      </c>
      <c r="CH41" s="69">
        <f t="shared" si="5"/>
        <v>3.9755616861280787E-3</v>
      </c>
      <c r="CI41" s="135">
        <f t="shared" si="6"/>
        <v>1</v>
      </c>
      <c r="CK41" s="136" t="str">
        <f t="shared" si="7"/>
        <v>北広島町</v>
      </c>
      <c r="CL41" s="137">
        <f t="shared" si="17"/>
        <v>400.13125870045803</v>
      </c>
      <c r="CM41" s="75">
        <f t="shared" si="18"/>
        <v>0.2281276406558724</v>
      </c>
      <c r="CN41" s="76">
        <f t="shared" si="19"/>
        <v>373.09060398515112</v>
      </c>
      <c r="CO41" s="75">
        <f t="shared" si="20"/>
        <v>0.24466174978674338</v>
      </c>
      <c r="CP41" s="76">
        <f t="shared" si="8"/>
        <v>1.2610034889729482</v>
      </c>
      <c r="CQ41" s="75">
        <f t="shared" si="21"/>
        <v>0</v>
      </c>
      <c r="CR41" s="76">
        <f t="shared" si="9"/>
        <v>25.779651226333964</v>
      </c>
      <c r="CS41" s="75">
        <f t="shared" si="22"/>
        <v>0</v>
      </c>
      <c r="CT41" s="76">
        <f t="shared" si="10"/>
        <v>23.835837026005134</v>
      </c>
      <c r="CU41" s="77">
        <f t="shared" si="23"/>
        <v>0.20712509464692533</v>
      </c>
      <c r="CV41" s="18"/>
      <c r="CW41" s="1078">
        <f t="shared" si="24"/>
        <v>91.281000000000006</v>
      </c>
      <c r="CX41" s="1081">
        <f>VLOOKUP($AX41&amp;"_"&amp;$CW$14,データシート1!$A:$BS,MATCH($CW$12&amp;"_"&amp;CX$20,データシート1!$A$1:$BS$1,0),0)</f>
        <v>91.281000000000006</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4.9370000000000003</v>
      </c>
      <c r="DB41" s="1081">
        <f>VLOOKUP($AX41&amp;"_"&amp;$CW$14,データシート1!$A:$BS,MATCH($CW$12&amp;"_"&amp;DB$20,データシート1!$A$1:$BS$1,0),0)</f>
        <v>0</v>
      </c>
      <c r="DC41" s="1081">
        <f>VLOOKUP($AX41&amp;"_"&amp;$CW$14,データシート1!$A:$BS,MATCH($CW$12&amp;"_"&amp;DC$20,データシート1!$A$1:$BS$1,0),0)</f>
        <v>0</v>
      </c>
      <c r="DD41" s="1080">
        <f t="shared" si="11"/>
        <v>96.218000000000004</v>
      </c>
      <c r="DE41" s="18"/>
      <c r="DF41" s="138">
        <f>VLOOKUP($AX41&amp;"_"&amp;$DF$14,データシート1!$A:$BS,MATCH($DF$12&amp;"_"&amp;DF$20,データシート1!$A$1:$BS$1,0),0)</f>
        <v>10</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1</v>
      </c>
      <c r="DJ41" s="74">
        <f>VLOOKUP($AX41&amp;"_"&amp;$DF$14,データシート1!$A:$BS,MATCH($DF$12&amp;"_"&amp;DJ$20,データシート1!$A$1:$BS$1,0),0)</f>
        <v>0</v>
      </c>
      <c r="DK41" s="74">
        <f>VLOOKUP($AX41&amp;"_"&amp;$DF$14,データシート1!$A:$BS,MATCH($DF$12&amp;"_"&amp;DK$20,データシート1!$A$1:$BS$1,0),0)</f>
        <v>0</v>
      </c>
      <c r="DL41" s="78">
        <f t="shared" si="12"/>
        <v>11</v>
      </c>
      <c r="DM41" s="18"/>
      <c r="DN41" s="139">
        <f t="shared" si="26"/>
        <v>0.95</v>
      </c>
      <c r="DO41" s="140">
        <f t="shared" si="27"/>
        <v>0</v>
      </c>
      <c r="DP41" s="140">
        <f t="shared" si="29"/>
        <v>0</v>
      </c>
      <c r="DQ41" s="140">
        <f t="shared" si="30"/>
        <v>0.05</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22461</v>
      </c>
      <c r="AY42" s="20" t="str">
        <f>IF(IFERROR(比較地域マスタ!$Z27,"")=0,"",IFERROR(比較地域マスタ!$Z27,""))</f>
        <v>森町</v>
      </c>
      <c r="BB42" s="122" t="str">
        <f t="shared" si="0"/>
        <v>22461</v>
      </c>
      <c r="BC42" s="123" t="str">
        <f t="shared" si="0"/>
        <v>森町</v>
      </c>
      <c r="BD42" s="40">
        <f t="shared" si="14"/>
        <v>126.91504879997828</v>
      </c>
      <c r="BE42" s="40">
        <f t="shared" si="15"/>
        <v>58.735337252949961</v>
      </c>
      <c r="BF42" s="40">
        <f>VLOOKUP($AX42&amp;"_"&amp;$BC$14,データシート1!$A:$BS,MATCH($BC$12&amp;"_"&amp;BF$20,データシート1!$A$1:$BS$1,0),0)</f>
        <v>51.762415683533654</v>
      </c>
      <c r="BG42" s="40">
        <f>VLOOKUP($AX42&amp;"_"&amp;$BC$14,データシート1!$A:$BS,MATCH($BC$12&amp;"_"&amp;BG$20,データシート1!$A$1:$BS$1,0),0)</f>
        <v>1.0033368114207808</v>
      </c>
      <c r="BH42" s="40">
        <f>VLOOKUP($AX42&amp;"_"&amp;$BC$14,データシート1!$A:$BS,MATCH($BC$12&amp;"_"&amp;BH$20,データシート1!$A$1:$BS$1,0),0)</f>
        <v>5.9695847579955235</v>
      </c>
      <c r="BI42" s="40">
        <f>VLOOKUP($AX42&amp;"_"&amp;$BC$14,データシート1!$A:$BS,MATCH($BC$12&amp;"_"&amp;BI$20,データシート1!$A$1:$BS$1,0),0)</f>
        <v>13.856088046390539</v>
      </c>
      <c r="BJ42" s="40">
        <f>VLOOKUP($AX42&amp;"_"&amp;$BC$14,データシート1!$A:$BS,MATCH($BC$12&amp;"_"&amp;BJ$20,データシート1!$A$1:$BS$1,0),0)</f>
        <v>17.97011484349791</v>
      </c>
      <c r="BK42" s="40">
        <f t="shared" si="1"/>
        <v>34.514118242881906</v>
      </c>
      <c r="BL42" s="40">
        <f t="shared" si="2"/>
        <v>33.454019390534441</v>
      </c>
      <c r="BM42" s="40">
        <f>VLOOKUP($AX42&amp;"_"&amp;$BC$14,データシート1!$A:$BS,MATCH($BC$12&amp;"_"&amp;BM$20,データシート1!$A$1:$BS$1,0),0)</f>
        <v>17.266215218989821</v>
      </c>
      <c r="BN42" s="40">
        <f>VLOOKUP($AX42&amp;"_"&amp;$BC$14,データシート1!$A:$BS,MATCH($BC$12&amp;"_"&amp;BN$20,データシート1!$A$1:$BS$1,0),0)</f>
        <v>16.187804171544624</v>
      </c>
      <c r="BO42" s="40">
        <f>VLOOKUP($AX42&amp;"_"&amp;$BC$14,データシート1!$A:$BS,MATCH($BC$12&amp;"_"&amp;BO$20,データシート1!$A$1:$BS$1,0),0)</f>
        <v>1.0600988523474688</v>
      </c>
      <c r="BP42" s="40">
        <f>VLOOKUP($AX42&amp;"_"&amp;$BC$14,データシート1!$A:$BS,MATCH($BC$12&amp;"_"&amp;BP$20,データシート1!$A$1:$BS$1,0),0)</f>
        <v>0</v>
      </c>
      <c r="BQ42" s="40">
        <f>VLOOKUP($AX42&amp;"_"&amp;$BC$14,データシート1!$A:$BS,MATCH($BC$12&amp;"_"&amp;BQ$20,データシート1!$A$1:$BS$1,0),0)</f>
        <v>1.839390414257962</v>
      </c>
      <c r="BR42" s="41">
        <f t="shared" si="3"/>
        <v>126.91504879997828</v>
      </c>
      <c r="BT42" s="134" t="str">
        <f t="shared" si="4"/>
        <v>森町</v>
      </c>
      <c r="BU42" s="38">
        <f t="shared" si="25"/>
        <v>126.91504879997828</v>
      </c>
      <c r="BV42" s="69">
        <f t="shared" si="16"/>
        <v>0.46279253570251166</v>
      </c>
      <c r="BW42" s="69">
        <f t="shared" si="5"/>
        <v>0.40785089059937008</v>
      </c>
      <c r="BX42" s="69">
        <f t="shared" si="5"/>
        <v>7.9055779508233736E-3</v>
      </c>
      <c r="BY42" s="69">
        <f t="shared" si="5"/>
        <v>4.7036067152318228E-2</v>
      </c>
      <c r="BZ42" s="69">
        <f t="shared" si="5"/>
        <v>0.10917608413977863</v>
      </c>
      <c r="CA42" s="69">
        <f t="shared" ref="CA42:CH68" si="32">BJ42/$BR42</f>
        <v>0.14159167894911598</v>
      </c>
      <c r="CB42" s="69">
        <f t="shared" si="32"/>
        <v>0.27194661759360889</v>
      </c>
      <c r="CC42" s="69">
        <f t="shared" si="32"/>
        <v>0.26359379527371041</v>
      </c>
      <c r="CD42" s="69">
        <f t="shared" si="32"/>
        <v>0.13604545231040227</v>
      </c>
      <c r="CE42" s="69">
        <f t="shared" si="32"/>
        <v>0.12754834296330819</v>
      </c>
      <c r="CF42" s="69">
        <f t="shared" si="32"/>
        <v>8.3528223198985237E-3</v>
      </c>
      <c r="CG42" s="69">
        <f t="shared" si="32"/>
        <v>0</v>
      </c>
      <c r="CH42" s="69">
        <f t="shared" si="32"/>
        <v>1.4493083614984805E-2</v>
      </c>
      <c r="CI42" s="135">
        <f t="shared" si="6"/>
        <v>1</v>
      </c>
      <c r="CK42" s="136" t="str">
        <f t="shared" si="7"/>
        <v>森町</v>
      </c>
      <c r="CL42" s="137">
        <f t="shared" si="17"/>
        <v>58.735337252949961</v>
      </c>
      <c r="CM42" s="75">
        <f t="shared" si="18"/>
        <v>0.59007067331105378</v>
      </c>
      <c r="CN42" s="76">
        <f t="shared" si="19"/>
        <v>51.762415683533654</v>
      </c>
      <c r="CO42" s="75">
        <f t="shared" si="20"/>
        <v>0.66955916841078178</v>
      </c>
      <c r="CP42" s="76">
        <f t="shared" si="8"/>
        <v>1.0033368114207808</v>
      </c>
      <c r="CQ42" s="75">
        <f t="shared" si="21"/>
        <v>0</v>
      </c>
      <c r="CR42" s="76">
        <f t="shared" si="9"/>
        <v>5.9695847579955235</v>
      </c>
      <c r="CS42" s="75">
        <f t="shared" si="22"/>
        <v>0</v>
      </c>
      <c r="CT42" s="76">
        <f t="shared" si="10"/>
        <v>13.856088046390539</v>
      </c>
      <c r="CU42" s="77">
        <f t="shared" si="23"/>
        <v>0</v>
      </c>
      <c r="CV42" s="18"/>
      <c r="CW42" s="1078">
        <f t="shared" si="24"/>
        <v>34.658000000000001</v>
      </c>
      <c r="CX42" s="1081">
        <f>VLOOKUP($AX42&amp;"_"&amp;$CW$14,データシート1!$A:$BS,MATCH($CW$12&amp;"_"&amp;CX$20,データシート1!$A$1:$BS$1,0),0)</f>
        <v>34.658000000000001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34.658000000000001</v>
      </c>
      <c r="DE42" s="18"/>
      <c r="DF42" s="138">
        <f>VLOOKUP($AX42&amp;"_"&amp;$DF$14,データシート1!$A:$BS,MATCH($DF$12&amp;"_"&amp;DF$20,データシート1!$A$1:$BS$1,0),0)</f>
        <v>4</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4</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45421</v>
      </c>
      <c r="AY43" s="20" t="str">
        <f>IF(IFERROR(比較地域マスタ!$Z28,"")=0,"",IFERROR(比較地域マスタ!$Z28,""))</f>
        <v>門川町</v>
      </c>
      <c r="AZ43" s="26"/>
      <c r="BB43" s="122" t="str">
        <f t="shared" si="0"/>
        <v>45421</v>
      </c>
      <c r="BC43" s="123" t="str">
        <f t="shared" si="0"/>
        <v>門川町</v>
      </c>
      <c r="BD43" s="40">
        <f t="shared" si="14"/>
        <v>100.99652010662304</v>
      </c>
      <c r="BE43" s="40">
        <f t="shared" si="15"/>
        <v>35.122008341995702</v>
      </c>
      <c r="BF43" s="40">
        <f>VLOOKUP($AX43&amp;"_"&amp;$BC$14,データシート1!$A:$BS,MATCH($BC$12&amp;"_"&amp;BF$20,データシート1!$A$1:$BS$1,0),0)</f>
        <v>26.695724707917229</v>
      </c>
      <c r="BG43" s="40">
        <f>VLOOKUP($AX43&amp;"_"&amp;$BC$14,データシート1!$A:$BS,MATCH($BC$12&amp;"_"&amp;BG$20,データシート1!$A$1:$BS$1,0),0)</f>
        <v>1.230151287882324</v>
      </c>
      <c r="BH43" s="40">
        <f>VLOOKUP($AX43&amp;"_"&amp;$BC$14,データシート1!$A:$BS,MATCH($BC$12&amp;"_"&amp;BH$20,データシート1!$A$1:$BS$1,0),0)</f>
        <v>7.1961323461961495</v>
      </c>
      <c r="BI43" s="40">
        <f>VLOOKUP($AX43&amp;"_"&amp;$BC$14,データシート1!$A:$BS,MATCH($BC$12&amp;"_"&amp;BI$20,データシート1!$A$1:$BS$1,0),0)</f>
        <v>13.853789379988182</v>
      </c>
      <c r="BJ43" s="40">
        <f>VLOOKUP($AX43&amp;"_"&amp;$BC$14,データシート1!$A:$BS,MATCH($BC$12&amp;"_"&amp;BJ$20,データシート1!$A$1:$BS$1,0),0)</f>
        <v>17.493225599475679</v>
      </c>
      <c r="BK43" s="40">
        <f t="shared" si="1"/>
        <v>33.036557250246418</v>
      </c>
      <c r="BL43" s="40">
        <f t="shared" si="2"/>
        <v>31.986128357951507</v>
      </c>
      <c r="BM43" s="40">
        <f>VLOOKUP($AX43&amp;"_"&amp;$BC$14,データシート1!$A:$BS,MATCH($BC$12&amp;"_"&amp;BM$20,データシート1!$A$1:$BS$1,0),0)</f>
        <v>16.299206407486988</v>
      </c>
      <c r="BN43" s="40">
        <f>VLOOKUP($AX43&amp;"_"&amp;$BC$14,データシート1!$A:$BS,MATCH($BC$12&amp;"_"&amp;BN$20,データシート1!$A$1:$BS$1,0),0)</f>
        <v>15.686921950464521</v>
      </c>
      <c r="BO43" s="40">
        <f>VLOOKUP($AX43&amp;"_"&amp;$BC$14,データシート1!$A:$BS,MATCH($BC$12&amp;"_"&amp;BO$20,データシート1!$A$1:$BS$1,0),0)</f>
        <v>1.0504288922949083</v>
      </c>
      <c r="BP43" s="40">
        <f>VLOOKUP($AX43&amp;"_"&amp;$BC$14,データシート1!$A:$BS,MATCH($BC$12&amp;"_"&amp;BP$20,データシート1!$A$1:$BS$1,0),0)</f>
        <v>0</v>
      </c>
      <c r="BQ43" s="40">
        <f>VLOOKUP($AX43&amp;"_"&amp;$BC$14,データシート1!$A:$BS,MATCH($BC$12&amp;"_"&amp;BQ$20,データシート1!$A$1:$BS$1,0),0)</f>
        <v>1.4909395349170631</v>
      </c>
      <c r="BR43" s="41">
        <f t="shared" si="3"/>
        <v>100.99652010662304</v>
      </c>
      <c r="BT43" s="134" t="str">
        <f t="shared" si="4"/>
        <v>門川町</v>
      </c>
      <c r="BU43" s="38">
        <f t="shared" si="25"/>
        <v>100.99652010662304</v>
      </c>
      <c r="BV43" s="69">
        <f t="shared" si="16"/>
        <v>0.34775463852533778</v>
      </c>
      <c r="BW43" s="69">
        <f t="shared" si="16"/>
        <v>0.26432321311401902</v>
      </c>
      <c r="BX43" s="69">
        <f t="shared" si="16"/>
        <v>1.2180135380740257E-2</v>
      </c>
      <c r="BY43" s="69">
        <f t="shared" si="16"/>
        <v>7.1251290030578479E-2</v>
      </c>
      <c r="BZ43" s="69">
        <f t="shared" si="16"/>
        <v>0.13717095762668455</v>
      </c>
      <c r="CA43" s="69">
        <f t="shared" si="32"/>
        <v>0.17320622117482765</v>
      </c>
      <c r="CB43" s="69">
        <f t="shared" si="32"/>
        <v>0.32710589647414973</v>
      </c>
      <c r="CC43" s="69">
        <f t="shared" si="32"/>
        <v>0.31670525206396649</v>
      </c>
      <c r="CD43" s="69">
        <f t="shared" si="32"/>
        <v>0.16138384164404629</v>
      </c>
      <c r="CE43" s="69">
        <f t="shared" si="32"/>
        <v>0.15532141041992023</v>
      </c>
      <c r="CF43" s="69">
        <f t="shared" si="32"/>
        <v>1.0400644410183242E-2</v>
      </c>
      <c r="CG43" s="69">
        <f t="shared" si="32"/>
        <v>0</v>
      </c>
      <c r="CH43" s="69">
        <f t="shared" si="32"/>
        <v>1.4762286199000354E-2</v>
      </c>
      <c r="CI43" s="135">
        <f t="shared" si="6"/>
        <v>1</v>
      </c>
      <c r="CJ43" s="26"/>
      <c r="CK43" s="136" t="str">
        <f t="shared" si="7"/>
        <v>門川町</v>
      </c>
      <c r="CL43" s="137">
        <f t="shared" si="17"/>
        <v>35.122008341995702</v>
      </c>
      <c r="CM43" s="75">
        <f t="shared" si="18"/>
        <v>0.38685145415656375</v>
      </c>
      <c r="CN43" s="76">
        <f t="shared" si="19"/>
        <v>26.695724707917229</v>
      </c>
      <c r="CO43" s="75">
        <f t="shared" si="20"/>
        <v>0.50895790051245404</v>
      </c>
      <c r="CP43" s="76">
        <f t="shared" si="8"/>
        <v>1.230151287882324</v>
      </c>
      <c r="CQ43" s="75">
        <f t="shared" si="21"/>
        <v>0</v>
      </c>
      <c r="CR43" s="76">
        <f t="shared" si="9"/>
        <v>7.1961323461961495</v>
      </c>
      <c r="CS43" s="75">
        <f t="shared" si="22"/>
        <v>0</v>
      </c>
      <c r="CT43" s="76">
        <f t="shared" si="10"/>
        <v>13.853789379988182</v>
      </c>
      <c r="CU43" s="77">
        <f t="shared" si="23"/>
        <v>0</v>
      </c>
      <c r="CV43" s="18"/>
      <c r="CW43" s="1078">
        <f t="shared" si="24"/>
        <v>13.587</v>
      </c>
      <c r="CX43" s="1081">
        <f>VLOOKUP($AX43&amp;"_"&amp;$CW$14,データシート1!$A:$BS,MATCH($CW$12&amp;"_"&amp;CX$20,データシート1!$A$1:$BS$1,0),0)</f>
        <v>13.587</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0</v>
      </c>
      <c r="DB43" s="1081">
        <f>VLOOKUP($AX43&amp;"_"&amp;$CW$14,データシート1!$A:$BS,MATCH($CW$12&amp;"_"&amp;DB$20,データシート1!$A$1:$BS$1,0),0)</f>
        <v>0</v>
      </c>
      <c r="DC43" s="1081">
        <f>VLOOKUP($AX43&amp;"_"&amp;$CW$14,データシート1!$A:$BS,MATCH($CW$12&amp;"_"&amp;DC$20,データシート1!$A$1:$BS$1,0),0)</f>
        <v>0</v>
      </c>
      <c r="DD43" s="1080">
        <f t="shared" si="11"/>
        <v>13.587</v>
      </c>
      <c r="DE43" s="18"/>
      <c r="DF43" s="138">
        <f>VLOOKUP($AX43&amp;"_"&amp;$DF$14,データシート1!$A:$BS,MATCH($DF$12&amp;"_"&amp;DF$20,データシート1!$A$1:$BS$1,0),0)</f>
        <v>3</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0</v>
      </c>
      <c r="DJ43" s="74">
        <f>VLOOKUP($AX43&amp;"_"&amp;$DF$14,データシート1!$A:$BS,MATCH($DF$12&amp;"_"&amp;DJ$20,データシート1!$A$1:$BS$1,0),0)</f>
        <v>0</v>
      </c>
      <c r="DK43" s="74">
        <f>VLOOKUP($AX43&amp;"_"&amp;$DF$14,データシート1!$A:$BS,MATCH($DF$12&amp;"_"&amp;DK$20,データシート1!$A$1:$BS$1,0),0)</f>
        <v>0</v>
      </c>
      <c r="DL43" s="78">
        <f t="shared" si="12"/>
        <v>3</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14362</v>
      </c>
      <c r="AY44" s="20" t="str">
        <f>IF(IFERROR(比較地域マスタ!$Z29,"")=0,"",IFERROR(比較地域マスタ!$Z29,""))</f>
        <v>大井町</v>
      </c>
      <c r="BB44" s="122" t="str">
        <f t="shared" si="0"/>
        <v>14362</v>
      </c>
      <c r="BC44" s="123" t="str">
        <f t="shared" si="0"/>
        <v>大井町</v>
      </c>
      <c r="BD44" s="40">
        <f t="shared" si="14"/>
        <v>90.800841601146587</v>
      </c>
      <c r="BE44" s="40">
        <f t="shared" si="15"/>
        <v>23.942466639008479</v>
      </c>
      <c r="BF44" s="40">
        <f>VLOOKUP($AX44&amp;"_"&amp;$BC$14,データシート1!$A:$BS,MATCH($BC$12&amp;"_"&amp;BF$20,データシート1!$A$1:$BS$1,0),0)</f>
        <v>20.462504190096361</v>
      </c>
      <c r="BG44" s="40">
        <f>VLOOKUP($AX44&amp;"_"&amp;$BC$14,データシート1!$A:$BS,MATCH($BC$12&amp;"_"&amp;BG$20,データシート1!$A$1:$BS$1,0),0)</f>
        <v>0.71319821519269877</v>
      </c>
      <c r="BH44" s="40">
        <f>VLOOKUP($AX44&amp;"_"&amp;$BC$14,データシート1!$A:$BS,MATCH($BC$12&amp;"_"&amp;BH$20,データシート1!$A$1:$BS$1,0),0)</f>
        <v>2.7667642337194209</v>
      </c>
      <c r="BI44" s="40">
        <f>VLOOKUP($AX44&amp;"_"&amp;$BC$14,データシート1!$A:$BS,MATCH($BC$12&amp;"_"&amp;BI$20,データシート1!$A$1:$BS$1,0),0)</f>
        <v>19.535757060387176</v>
      </c>
      <c r="BJ44" s="40">
        <f>VLOOKUP($AX44&amp;"_"&amp;$BC$14,データシート1!$A:$BS,MATCH($BC$12&amp;"_"&amp;BJ$20,データシート1!$A$1:$BS$1,0),0)</f>
        <v>18.576899073812402</v>
      </c>
      <c r="BK44" s="40">
        <f t="shared" si="1"/>
        <v>27.334778142333807</v>
      </c>
      <c r="BL44" s="40">
        <f t="shared" si="2"/>
        <v>26.313712909222893</v>
      </c>
      <c r="BM44" s="40">
        <f>VLOOKUP($AX44&amp;"_"&amp;$BC$14,データシート1!$A:$BS,MATCH($BC$12&amp;"_"&amp;BM$20,データシート1!$A$1:$BS$1,0),0)</f>
        <v>14.76682630821694</v>
      </c>
      <c r="BN44" s="40">
        <f>VLOOKUP($AX44&amp;"_"&amp;$BC$14,データシート1!$A:$BS,MATCH($BC$12&amp;"_"&amp;BN$20,データシート1!$A$1:$BS$1,0),0)</f>
        <v>11.546886601005955</v>
      </c>
      <c r="BO44" s="40">
        <f>VLOOKUP($AX44&amp;"_"&amp;$BC$14,データシート1!$A:$BS,MATCH($BC$12&amp;"_"&amp;BO$20,データシート1!$A$1:$BS$1,0),0)</f>
        <v>1.0210652331109136</v>
      </c>
      <c r="BP44" s="40">
        <f>VLOOKUP($AX44&amp;"_"&amp;$BC$14,データシート1!$A:$BS,MATCH($BC$12&amp;"_"&amp;BP$20,データシート1!$A$1:$BS$1,0),0)</f>
        <v>0</v>
      </c>
      <c r="BQ44" s="40">
        <f>VLOOKUP($AX44&amp;"_"&amp;$BC$14,データシート1!$A:$BS,MATCH($BC$12&amp;"_"&amp;BQ$20,データシート1!$A$1:$BS$1,0),0)</f>
        <v>1.410940685604734</v>
      </c>
      <c r="BR44" s="41">
        <f t="shared" si="3"/>
        <v>90.800841601146587</v>
      </c>
      <c r="BT44" s="134" t="str">
        <f t="shared" si="4"/>
        <v>大井町</v>
      </c>
      <c r="BU44" s="38">
        <f t="shared" si="25"/>
        <v>90.800841601146587</v>
      </c>
      <c r="BV44" s="69">
        <f t="shared" si="16"/>
        <v>0.26368110930269334</v>
      </c>
      <c r="BW44" s="69">
        <f t="shared" si="16"/>
        <v>0.22535588689783653</v>
      </c>
      <c r="BX44" s="69">
        <f t="shared" si="16"/>
        <v>7.8545330926061904E-3</v>
      </c>
      <c r="BY44" s="69">
        <f t="shared" si="16"/>
        <v>3.0470689312250644E-2</v>
      </c>
      <c r="BZ44" s="69">
        <f t="shared" si="16"/>
        <v>0.21514951531176654</v>
      </c>
      <c r="CA44" s="69">
        <f t="shared" si="32"/>
        <v>0.20458950320541769</v>
      </c>
      <c r="CB44" s="69">
        <f t="shared" si="32"/>
        <v>0.30104102187075582</v>
      </c>
      <c r="CC44" s="69">
        <f t="shared" si="32"/>
        <v>0.28979591428027707</v>
      </c>
      <c r="CD44" s="69">
        <f t="shared" si="32"/>
        <v>0.16262873832251432</v>
      </c>
      <c r="CE44" s="69">
        <f t="shared" si="32"/>
        <v>0.12716717595776278</v>
      </c>
      <c r="CF44" s="69">
        <f t="shared" si="32"/>
        <v>1.1245107590478766E-2</v>
      </c>
      <c r="CG44" s="69">
        <f t="shared" si="32"/>
        <v>0</v>
      </c>
      <c r="CH44" s="69">
        <f t="shared" si="32"/>
        <v>1.5538850309366706E-2</v>
      </c>
      <c r="CI44" s="135">
        <f t="shared" si="6"/>
        <v>1</v>
      </c>
      <c r="CK44" s="136" t="str">
        <f t="shared" si="7"/>
        <v>大井町</v>
      </c>
      <c r="CL44" s="137">
        <f t="shared" si="17"/>
        <v>23.942466639008479</v>
      </c>
      <c r="CM44" s="75">
        <f t="shared" si="18"/>
        <v>0.38717815251736715</v>
      </c>
      <c r="CN44" s="76">
        <f t="shared" si="19"/>
        <v>20.462504190096361</v>
      </c>
      <c r="CO44" s="75">
        <f t="shared" si="20"/>
        <v>0.45302373130296453</v>
      </c>
      <c r="CP44" s="76">
        <f t="shared" si="8"/>
        <v>0.71319821519269877</v>
      </c>
      <c r="CQ44" s="75">
        <f t="shared" si="21"/>
        <v>0</v>
      </c>
      <c r="CR44" s="76">
        <f t="shared" si="9"/>
        <v>2.7667642337194209</v>
      </c>
      <c r="CS44" s="75">
        <f t="shared" si="22"/>
        <v>0</v>
      </c>
      <c r="CT44" s="76">
        <f t="shared" si="10"/>
        <v>19.535757060387176</v>
      </c>
      <c r="CU44" s="77">
        <f t="shared" si="23"/>
        <v>0</v>
      </c>
      <c r="CV44" s="18"/>
      <c r="CW44" s="1078">
        <f t="shared" si="24"/>
        <v>9.27</v>
      </c>
      <c r="CX44" s="1081">
        <f>VLOOKUP($AX44&amp;"_"&amp;$CW$14,データシート1!$A:$BS,MATCH($CW$12&amp;"_"&amp;CX$20,データシート1!$A$1:$BS$1,0),0)</f>
        <v>9.27</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9.27</v>
      </c>
      <c r="DE44" s="18"/>
      <c r="DF44" s="138">
        <f>VLOOKUP($AX44&amp;"_"&amp;$DF$14,データシート1!$A:$BS,MATCH($DF$12&amp;"_"&amp;DF$20,データシート1!$A$1:$BS$1,0),0)</f>
        <v>1</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1</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06321</v>
      </c>
      <c r="AY45" s="20" t="str">
        <f>IF(IFERROR(比較地域マスタ!$Z30,"")=0,"",IFERROR(比較地域マスタ!$Z30,""))</f>
        <v>河北町</v>
      </c>
      <c r="BB45" s="122" t="str">
        <f t="shared" si="0"/>
        <v>06321</v>
      </c>
      <c r="BC45" s="123" t="str">
        <f t="shared" si="0"/>
        <v>河北町</v>
      </c>
      <c r="BD45" s="40">
        <f t="shared" si="14"/>
        <v>99.584212051367118</v>
      </c>
      <c r="BE45" s="40">
        <f t="shared" si="15"/>
        <v>22.492711080753718</v>
      </c>
      <c r="BF45" s="40">
        <f>VLOOKUP($AX45&amp;"_"&amp;$BC$14,データシート1!$A:$BS,MATCH($BC$12&amp;"_"&amp;BF$20,データシート1!$A$1:$BS$1,0),0)</f>
        <v>16.94046591574514</v>
      </c>
      <c r="BG45" s="40">
        <f>VLOOKUP($AX45&amp;"_"&amp;$BC$14,データシート1!$A:$BS,MATCH($BC$12&amp;"_"&amp;BG$20,データシート1!$A$1:$BS$1,0),0)</f>
        <v>1.9952654422977205</v>
      </c>
      <c r="BH45" s="40">
        <f>VLOOKUP($AX45&amp;"_"&amp;$BC$14,データシート1!$A:$BS,MATCH($BC$12&amp;"_"&amp;BH$20,データシート1!$A$1:$BS$1,0),0)</f>
        <v>3.5569797227108579</v>
      </c>
      <c r="BI45" s="40">
        <f>VLOOKUP($AX45&amp;"_"&amp;$BC$14,データシート1!$A:$BS,MATCH($BC$12&amp;"_"&amp;BI$20,データシート1!$A$1:$BS$1,0),0)</f>
        <v>14.863762270106253</v>
      </c>
      <c r="BJ45" s="40">
        <f>VLOOKUP($AX45&amp;"_"&amp;$BC$14,データシート1!$A:$BS,MATCH($BC$12&amp;"_"&amp;BJ$20,データシート1!$A$1:$BS$1,0),0)</f>
        <v>24.595863120946955</v>
      </c>
      <c r="BK45" s="40">
        <f t="shared" si="1"/>
        <v>34.738583104375763</v>
      </c>
      <c r="BL45" s="40">
        <f t="shared" si="2"/>
        <v>33.677363951778304</v>
      </c>
      <c r="BM45" s="40">
        <f>VLOOKUP($AX45&amp;"_"&amp;$BC$14,データシート1!$A:$BS,MATCH($BC$12&amp;"_"&amp;BM$20,データシート1!$A$1:$BS$1,0),0)</f>
        <v>16.917756182717454</v>
      </c>
      <c r="BN45" s="40">
        <f>VLOOKUP($AX45&amp;"_"&amp;$BC$14,データシート1!$A:$BS,MATCH($BC$12&amp;"_"&amp;BN$20,データシート1!$A$1:$BS$1,0),0)</f>
        <v>16.75960776906085</v>
      </c>
      <c r="BO45" s="40">
        <f>VLOOKUP($AX45&amp;"_"&amp;$BC$14,データシート1!$A:$BS,MATCH($BC$12&amp;"_"&amp;BO$20,データシート1!$A$1:$BS$1,0),0)</f>
        <v>1.0612191525974604</v>
      </c>
      <c r="BP45" s="40">
        <f>VLOOKUP($AX45&amp;"_"&amp;$BC$14,データシート1!$A:$BS,MATCH($BC$12&amp;"_"&amp;BP$20,データシート1!$A$1:$BS$1,0),0)</f>
        <v>0</v>
      </c>
      <c r="BQ45" s="40">
        <f>VLOOKUP($AX45&amp;"_"&amp;$BC$14,データシート1!$A:$BS,MATCH($BC$12&amp;"_"&amp;BQ$20,データシート1!$A$1:$BS$1,0),0)</f>
        <v>2.8932924751844231</v>
      </c>
      <c r="BR45" s="41">
        <f t="shared" si="3"/>
        <v>99.584212051367118</v>
      </c>
      <c r="BT45" s="134" t="str">
        <f t="shared" si="4"/>
        <v>河北町</v>
      </c>
      <c r="BU45" s="38">
        <f t="shared" si="25"/>
        <v>99.584212051367118</v>
      </c>
      <c r="BV45" s="69">
        <f t="shared" si="16"/>
        <v>0.22586623539433762</v>
      </c>
      <c r="BW45" s="69">
        <f t="shared" si="16"/>
        <v>0.17011196420379346</v>
      </c>
      <c r="BX45" s="69">
        <f t="shared" si="16"/>
        <v>2.0035961536438437E-2</v>
      </c>
      <c r="BY45" s="69">
        <f t="shared" si="16"/>
        <v>3.5718309654105725E-2</v>
      </c>
      <c r="BZ45" s="69">
        <f t="shared" si="16"/>
        <v>0.14925822039380388</v>
      </c>
      <c r="CA45" s="69">
        <f t="shared" si="32"/>
        <v>0.24698556743372152</v>
      </c>
      <c r="CB45" s="69">
        <f t="shared" si="32"/>
        <v>0.34883625013227049</v>
      </c>
      <c r="CC45" s="69">
        <f t="shared" si="32"/>
        <v>0.3381797501636804</v>
      </c>
      <c r="CD45" s="69">
        <f t="shared" si="32"/>
        <v>0.16988391868774347</v>
      </c>
      <c r="CE45" s="69">
        <f t="shared" si="32"/>
        <v>0.16829583147593694</v>
      </c>
      <c r="CF45" s="69">
        <f t="shared" si="32"/>
        <v>1.0656499968590067E-2</v>
      </c>
      <c r="CG45" s="69">
        <f t="shared" si="32"/>
        <v>0</v>
      </c>
      <c r="CH45" s="69">
        <f t="shared" si="32"/>
        <v>2.9053726645866484E-2</v>
      </c>
      <c r="CI45" s="135">
        <f t="shared" si="6"/>
        <v>1</v>
      </c>
      <c r="CK45" s="136" t="str">
        <f t="shared" si="7"/>
        <v>河北町</v>
      </c>
      <c r="CL45" s="137">
        <f t="shared" si="17"/>
        <v>22.492711080753718</v>
      </c>
      <c r="CM45" s="75">
        <f t="shared" si="18"/>
        <v>1</v>
      </c>
      <c r="CN45" s="76">
        <f t="shared" si="19"/>
        <v>16.94046591574514</v>
      </c>
      <c r="CO45" s="75">
        <f t="shared" si="20"/>
        <v>1</v>
      </c>
      <c r="CP45" s="76">
        <f t="shared" si="8"/>
        <v>1.9952654422977205</v>
      </c>
      <c r="CQ45" s="75">
        <f t="shared" si="21"/>
        <v>0</v>
      </c>
      <c r="CR45" s="76">
        <f t="shared" si="9"/>
        <v>3.5569797227108579</v>
      </c>
      <c r="CS45" s="75">
        <f t="shared" si="22"/>
        <v>0</v>
      </c>
      <c r="CT45" s="76">
        <f t="shared" si="10"/>
        <v>14.863762270106253</v>
      </c>
      <c r="CU45" s="77">
        <f t="shared" si="23"/>
        <v>0</v>
      </c>
      <c r="CV45" s="18"/>
      <c r="CW45" s="1078">
        <f t="shared" si="24"/>
        <v>26.655000000000001</v>
      </c>
      <c r="CX45" s="1081">
        <f>VLOOKUP($AX45&amp;"_"&amp;$CW$14,データシート1!$A:$BS,MATCH($CW$12&amp;"_"&amp;CX$20,データシート1!$A$1:$BS$1,0),0)</f>
        <v>26.655000000000001</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0</v>
      </c>
      <c r="DB45" s="1081">
        <f>VLOOKUP($AX45&amp;"_"&amp;$CW$14,データシート1!$A:$BS,MATCH($CW$12&amp;"_"&amp;DB$20,データシート1!$A$1:$BS$1,0),0)</f>
        <v>0</v>
      </c>
      <c r="DC45" s="1081">
        <f>VLOOKUP($AX45&amp;"_"&amp;$CW$14,データシート1!$A:$BS,MATCH($CW$12&amp;"_"&amp;DC$20,データシート1!$A$1:$BS$1,0),0)</f>
        <v>0</v>
      </c>
      <c r="DD45" s="1080">
        <f t="shared" si="11"/>
        <v>26.655000000000001</v>
      </c>
      <c r="DE45" s="18"/>
      <c r="DF45" s="138">
        <f>VLOOKUP($AX45&amp;"_"&amp;$DF$14,データシート1!$A:$BS,MATCH($DF$12&amp;"_"&amp;DF$20,データシート1!$A$1:$BS$1,0),0)</f>
        <v>3</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0</v>
      </c>
      <c r="DJ45" s="74">
        <f>VLOOKUP($AX45&amp;"_"&amp;$DF$14,データシート1!$A:$BS,MATCH($DF$12&amp;"_"&amp;DJ$20,データシート1!$A$1:$BS$1,0),0)</f>
        <v>0</v>
      </c>
      <c r="DK45" s="74">
        <f>VLOOKUP($AX45&amp;"_"&amp;$DF$14,データシート1!$A:$BS,MATCH($DF$12&amp;"_"&amp;DK$20,データシート1!$A$1:$BS$1,0),0)</f>
        <v>0</v>
      </c>
      <c r="DL45" s="78">
        <f t="shared" si="12"/>
        <v>3</v>
      </c>
      <c r="DM45" s="18"/>
      <c r="DN45" s="139">
        <f t="shared" si="26"/>
        <v>1</v>
      </c>
      <c r="DO45" s="140">
        <f t="shared" si="27"/>
        <v>0</v>
      </c>
      <c r="DP45" s="140">
        <f t="shared" si="29"/>
        <v>0</v>
      </c>
      <c r="DQ45" s="140">
        <f t="shared" si="30"/>
        <v>0</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40647</v>
      </c>
      <c r="AY46" s="20" t="str">
        <f>IF(IFERROR(比較地域マスタ!$Z31,"")=0,"",IFERROR(比較地域マスタ!$Z31,""))</f>
        <v>築上町</v>
      </c>
      <c r="BB46" s="122" t="str">
        <f t="shared" si="0"/>
        <v>40647</v>
      </c>
      <c r="BC46" s="123" t="str">
        <f t="shared" si="0"/>
        <v>築上町</v>
      </c>
      <c r="BD46" s="40">
        <f t="shared" si="14"/>
        <v>87.099362886987336</v>
      </c>
      <c r="BE46" s="40">
        <f t="shared" si="15"/>
        <v>18.208443084906996</v>
      </c>
      <c r="BF46" s="40">
        <f>VLOOKUP($AX46&amp;"_"&amp;$BC$14,データシート1!$A:$BS,MATCH($BC$12&amp;"_"&amp;BF$20,データシート1!$A$1:$BS$1,0),0)</f>
        <v>6.9250369718072049</v>
      </c>
      <c r="BG46" s="40">
        <f>VLOOKUP($AX46&amp;"_"&amp;$BC$14,データシート1!$A:$BS,MATCH($BC$12&amp;"_"&amp;BG$20,データシート1!$A$1:$BS$1,0),0)</f>
        <v>1.1055056859250385</v>
      </c>
      <c r="BH46" s="40">
        <f>VLOOKUP($AX46&amp;"_"&amp;$BC$14,データシート1!$A:$BS,MATCH($BC$12&amp;"_"&amp;BH$20,データシート1!$A$1:$BS$1,0),0)</f>
        <v>10.177900427174754</v>
      </c>
      <c r="BI46" s="40">
        <f>VLOOKUP($AX46&amp;"_"&amp;$BC$14,データシート1!$A:$BS,MATCH($BC$12&amp;"_"&amp;BI$20,データシート1!$A$1:$BS$1,0),0)</f>
        <v>17.925769005533436</v>
      </c>
      <c r="BJ46" s="40">
        <f>VLOOKUP($AX46&amp;"_"&amp;$BC$14,データシート1!$A:$BS,MATCH($BC$12&amp;"_"&amp;BJ$20,データシート1!$A$1:$BS$1,0),0)</f>
        <v>16.565565343734104</v>
      </c>
      <c r="BK46" s="40">
        <f t="shared" si="1"/>
        <v>34.399585452812808</v>
      </c>
      <c r="BL46" s="40">
        <f t="shared" si="2"/>
        <v>33.349687229057366</v>
      </c>
      <c r="BM46" s="40">
        <f>VLOOKUP($AX46&amp;"_"&amp;$BC$14,データシート1!$A:$BS,MATCH($BC$12&amp;"_"&amp;BM$20,データシート1!$A$1:$BS$1,0),0)</f>
        <v>16.488129981369596</v>
      </c>
      <c r="BN46" s="40">
        <f>VLOOKUP($AX46&amp;"_"&amp;$BC$14,データシート1!$A:$BS,MATCH($BC$12&amp;"_"&amp;BN$20,データシート1!$A$1:$BS$1,0),0)</f>
        <v>16.861557247687774</v>
      </c>
      <c r="BO46" s="40">
        <f>VLOOKUP($AX46&amp;"_"&amp;$BC$14,データシート1!$A:$BS,MATCH($BC$12&amp;"_"&amp;BO$20,データシート1!$A$1:$BS$1,0),0)</f>
        <v>1.0498982237554384</v>
      </c>
      <c r="BP46" s="40">
        <f>VLOOKUP($AX46&amp;"_"&amp;$BC$14,データシート1!$A:$BS,MATCH($BC$12&amp;"_"&amp;BP$20,データシート1!$A$1:$BS$1,0),0)</f>
        <v>0</v>
      </c>
      <c r="BQ46" s="40">
        <f>VLOOKUP($AX46&amp;"_"&amp;$BC$14,データシート1!$A:$BS,MATCH($BC$12&amp;"_"&amp;BQ$20,データシート1!$A$1:$BS$1,0),0)</f>
        <v>0</v>
      </c>
      <c r="BR46" s="41">
        <f t="shared" si="3"/>
        <v>87.099362886987336</v>
      </c>
      <c r="BT46" s="134" t="str">
        <f t="shared" si="4"/>
        <v>築上町</v>
      </c>
      <c r="BU46" s="38">
        <f t="shared" si="25"/>
        <v>87.099362886987336</v>
      </c>
      <c r="BV46" s="69">
        <f t="shared" si="16"/>
        <v>0.20905368858475704</v>
      </c>
      <c r="BW46" s="69">
        <f t="shared" si="16"/>
        <v>7.9507320630950409E-2</v>
      </c>
      <c r="BX46" s="69">
        <f t="shared" si="16"/>
        <v>1.2692465814697724E-2</v>
      </c>
      <c r="BY46" s="69">
        <f t="shared" si="16"/>
        <v>0.11685390213910891</v>
      </c>
      <c r="BZ46" s="69">
        <f t="shared" si="16"/>
        <v>0.20580826783764625</v>
      </c>
      <c r="CA46" s="69">
        <f t="shared" si="32"/>
        <v>0.19019157884344298</v>
      </c>
      <c r="CB46" s="69">
        <f t="shared" si="32"/>
        <v>0.39494646473415379</v>
      </c>
      <c r="CC46" s="69">
        <f t="shared" si="32"/>
        <v>0.38289243599093897</v>
      </c>
      <c r="CD46" s="69">
        <f t="shared" si="32"/>
        <v>0.18930253258870769</v>
      </c>
      <c r="CE46" s="69">
        <f t="shared" si="32"/>
        <v>0.19358990340223137</v>
      </c>
      <c r="CF46" s="69">
        <f t="shared" si="32"/>
        <v>1.2054028743214762E-2</v>
      </c>
      <c r="CG46" s="69">
        <f t="shared" si="32"/>
        <v>0</v>
      </c>
      <c r="CH46" s="69">
        <f t="shared" si="32"/>
        <v>0</v>
      </c>
      <c r="CI46" s="135">
        <f t="shared" si="6"/>
        <v>1</v>
      </c>
      <c r="CK46" s="136" t="str">
        <f t="shared" si="7"/>
        <v>築上町</v>
      </c>
      <c r="CL46" s="137">
        <f t="shared" si="17"/>
        <v>18.208443084906996</v>
      </c>
      <c r="CM46" s="75">
        <f t="shared" si="18"/>
        <v>0</v>
      </c>
      <c r="CN46" s="76">
        <f t="shared" si="19"/>
        <v>6.9250369718072049</v>
      </c>
      <c r="CO46" s="75">
        <f t="shared" si="20"/>
        <v>0</v>
      </c>
      <c r="CP46" s="76">
        <f t="shared" si="8"/>
        <v>1.1055056859250385</v>
      </c>
      <c r="CQ46" s="75">
        <f t="shared" si="21"/>
        <v>0</v>
      </c>
      <c r="CR46" s="76">
        <f t="shared" si="9"/>
        <v>10.177900427174754</v>
      </c>
      <c r="CS46" s="75">
        <f t="shared" si="22"/>
        <v>0</v>
      </c>
      <c r="CT46" s="76">
        <f t="shared" si="10"/>
        <v>17.925769005533436</v>
      </c>
      <c r="CU46" s="77">
        <f t="shared" si="23"/>
        <v>0.34040380628113626</v>
      </c>
      <c r="CV46" s="18"/>
      <c r="CW46" s="1078">
        <f t="shared" si="24"/>
        <v>0</v>
      </c>
      <c r="CX46" s="1081">
        <f>VLOOKUP($AX46&amp;"_"&amp;$CW$14,データシート1!$A:$BS,MATCH($CW$12&amp;"_"&amp;CX$20,データシート1!$A$1:$BS$1,0),0)</f>
        <v>0</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6.1020000000000003</v>
      </c>
      <c r="DB46" s="1081">
        <f>VLOOKUP($AX46&amp;"_"&amp;$CW$14,データシート1!$A:$BS,MATCH($CW$12&amp;"_"&amp;DB$20,データシート1!$A$1:$BS$1,0),0)</f>
        <v>0</v>
      </c>
      <c r="DC46" s="1081">
        <f>VLOOKUP($AX46&amp;"_"&amp;$CW$14,データシート1!$A:$BS,MATCH($CW$12&amp;"_"&amp;DC$20,データシート1!$A$1:$BS$1,0),0)</f>
        <v>0</v>
      </c>
      <c r="DD46" s="1080">
        <f t="shared" si="11"/>
        <v>6.1020000000000003</v>
      </c>
      <c r="DE46" s="18"/>
      <c r="DF46" s="138">
        <f>VLOOKUP($AX46&amp;"_"&amp;$DF$14,データシート1!$A:$BS,MATCH($DF$12&amp;"_"&amp;DF$20,データシート1!$A$1:$BS$1,0),0)</f>
        <v>0</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1</v>
      </c>
      <c r="DM46" s="18"/>
      <c r="DN46" s="139">
        <f t="shared" si="26"/>
        <v>0</v>
      </c>
      <c r="DO46" s="140">
        <f t="shared" si="27"/>
        <v>0</v>
      </c>
      <c r="DP46" s="140">
        <f t="shared" si="29"/>
        <v>0</v>
      </c>
      <c r="DQ46" s="140">
        <f t="shared" si="30"/>
        <v>1</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01220</v>
      </c>
      <c r="AY47" s="20" t="str">
        <f>IF(IFERROR(比較地域マスタ!$Z32,"")=0,"",IFERROR(比較地域マスタ!$Z32,""))</f>
        <v>士別市</v>
      </c>
      <c r="BB47" s="122" t="str">
        <f t="shared" si="0"/>
        <v>01220</v>
      </c>
      <c r="BC47" s="123" t="str">
        <f t="shared" si="0"/>
        <v>士別市</v>
      </c>
      <c r="BD47" s="40">
        <f t="shared" si="14"/>
        <v>165.02268550390187</v>
      </c>
      <c r="BE47" s="40">
        <f t="shared" si="15"/>
        <v>57.941951885721437</v>
      </c>
      <c r="BF47" s="40">
        <f>VLOOKUP($AX47&amp;"_"&amp;$BC$14,データシート1!$A:$BS,MATCH($BC$12&amp;"_"&amp;BF$20,データシート1!$A$1:$BS$1,0),0)</f>
        <v>30.567601928331062</v>
      </c>
      <c r="BG47" s="40">
        <f>VLOOKUP($AX47&amp;"_"&amp;$BC$14,データシート1!$A:$BS,MATCH($BC$12&amp;"_"&amp;BG$20,データシート1!$A$1:$BS$1,0),0)</f>
        <v>3.1776199164397183</v>
      </c>
      <c r="BH47" s="40">
        <f>VLOOKUP($AX47&amp;"_"&amp;$BC$14,データシート1!$A:$BS,MATCH($BC$12&amp;"_"&amp;BH$20,データシート1!$A$1:$BS$1,0),0)</f>
        <v>24.196730040950651</v>
      </c>
      <c r="BI47" s="40">
        <f>VLOOKUP($AX47&amp;"_"&amp;$BC$14,データシート1!$A:$BS,MATCH($BC$12&amp;"_"&amp;BI$20,データシート1!$A$1:$BS$1,0),0)</f>
        <v>27.775934133054978</v>
      </c>
      <c r="BJ47" s="40">
        <f>VLOOKUP($AX47&amp;"_"&amp;$BC$14,データシート1!$A:$BS,MATCH($BC$12&amp;"_"&amp;BJ$20,データシート1!$A$1:$BS$1,0),0)</f>
        <v>40.862366257131818</v>
      </c>
      <c r="BK47" s="40">
        <f t="shared" si="1"/>
        <v>38.442433227993646</v>
      </c>
      <c r="BL47" s="40">
        <f t="shared" si="2"/>
        <v>37.373195084133087</v>
      </c>
      <c r="BM47" s="40">
        <f>VLOOKUP($AX47&amp;"_"&amp;$BC$14,データシート1!$A:$BS,MATCH($BC$12&amp;"_"&amp;BM$20,データシート1!$A$1:$BS$1,0),0)</f>
        <v>15.981534916588084</v>
      </c>
      <c r="BN47" s="40">
        <f>VLOOKUP($AX47&amp;"_"&amp;$BC$14,データシート1!$A:$BS,MATCH($BC$12&amp;"_"&amp;BN$20,データシート1!$A$1:$BS$1,0),0)</f>
        <v>21.391660167545005</v>
      </c>
      <c r="BO47" s="40">
        <f>VLOOKUP($AX47&amp;"_"&amp;$BC$14,データシート1!$A:$BS,MATCH($BC$12&amp;"_"&amp;BO$20,データシート1!$A$1:$BS$1,0),0)</f>
        <v>1.0692381438605594</v>
      </c>
      <c r="BP47" s="40">
        <f>VLOOKUP($AX47&amp;"_"&amp;$BC$14,データシート1!$A:$BS,MATCH($BC$12&amp;"_"&amp;BP$20,データシート1!$A$1:$BS$1,0),0)</f>
        <v>0</v>
      </c>
      <c r="BQ47" s="40">
        <f>VLOOKUP($AX47&amp;"_"&amp;$BC$14,データシート1!$A:$BS,MATCH($BC$12&amp;"_"&amp;BQ$20,データシート1!$A$1:$BS$1,0),0)</f>
        <v>0</v>
      </c>
      <c r="BR47" s="41">
        <f t="shared" si="3"/>
        <v>165.02268550390187</v>
      </c>
      <c r="BT47" s="134" t="str">
        <f t="shared" si="4"/>
        <v>士別市</v>
      </c>
      <c r="BU47" s="38">
        <f t="shared" si="25"/>
        <v>165.02268550390187</v>
      </c>
      <c r="BV47" s="69">
        <f t="shared" si="16"/>
        <v>0.3511150706873658</v>
      </c>
      <c r="BW47" s="69">
        <f t="shared" si="16"/>
        <v>0.18523272624604276</v>
      </c>
      <c r="BX47" s="69">
        <f t="shared" si="16"/>
        <v>1.9255655104246774E-2</v>
      </c>
      <c r="BY47" s="69">
        <f t="shared" si="16"/>
        <v>0.14662668933707623</v>
      </c>
      <c r="BZ47" s="69">
        <f t="shared" si="16"/>
        <v>0.1683158533521637</v>
      </c>
      <c r="CA47" s="69">
        <f t="shared" si="32"/>
        <v>0.24761666029344584</v>
      </c>
      <c r="CB47" s="69">
        <f t="shared" si="32"/>
        <v>0.23295241566702474</v>
      </c>
      <c r="CC47" s="69">
        <f t="shared" si="32"/>
        <v>0.22647307532302532</v>
      </c>
      <c r="CD47" s="69">
        <f t="shared" si="32"/>
        <v>9.6844472429884254E-2</v>
      </c>
      <c r="CE47" s="69">
        <f t="shared" si="32"/>
        <v>0.1296286028931411</v>
      </c>
      <c r="CF47" s="69">
        <f t="shared" si="32"/>
        <v>6.4793403439994185E-3</v>
      </c>
      <c r="CG47" s="69">
        <f t="shared" si="32"/>
        <v>0</v>
      </c>
      <c r="CH47" s="69">
        <f t="shared" si="32"/>
        <v>0</v>
      </c>
      <c r="CI47" s="135">
        <f t="shared" si="6"/>
        <v>1</v>
      </c>
      <c r="CK47" s="136" t="str">
        <f t="shared" si="7"/>
        <v>士別市</v>
      </c>
      <c r="CL47" s="137">
        <f t="shared" si="17"/>
        <v>57.941951885721437</v>
      </c>
      <c r="CM47" s="75">
        <f t="shared" si="18"/>
        <v>0.8369065663448908</v>
      </c>
      <c r="CN47" s="76">
        <f t="shared" si="19"/>
        <v>30.567601928331062</v>
      </c>
      <c r="CO47" s="75">
        <f t="shared" si="20"/>
        <v>1</v>
      </c>
      <c r="CP47" s="76">
        <f t="shared" si="8"/>
        <v>3.1776199164397183</v>
      </c>
      <c r="CQ47" s="75">
        <f t="shared" si="21"/>
        <v>0</v>
      </c>
      <c r="CR47" s="76">
        <f t="shared" si="9"/>
        <v>24.196730040950651</v>
      </c>
      <c r="CS47" s="75">
        <f t="shared" si="22"/>
        <v>0</v>
      </c>
      <c r="CT47" s="76">
        <f t="shared" si="10"/>
        <v>27.775934133054978</v>
      </c>
      <c r="CU47" s="77">
        <f t="shared" si="23"/>
        <v>0</v>
      </c>
      <c r="CV47" s="18"/>
      <c r="CW47" s="1078">
        <f t="shared" si="24"/>
        <v>48.491999999999997</v>
      </c>
      <c r="CX47" s="1081">
        <f>VLOOKUP($AX47&amp;"_"&amp;$CW$14,データシート1!$A:$BS,MATCH($CW$12&amp;"_"&amp;CX$20,データシート1!$A$1:$BS$1,0),0)</f>
        <v>48.491999999999997</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48.491999999999997</v>
      </c>
      <c r="DE47" s="18"/>
      <c r="DF47" s="138">
        <f>VLOOKUP($AX47&amp;"_"&amp;$DF$14,データシート1!$A:$BS,MATCH($DF$12&amp;"_"&amp;DF$20,データシート1!$A$1:$BS$1,0),0)</f>
        <v>3</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3</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24211</v>
      </c>
      <c r="AY48" s="20" t="str">
        <f>IF(IFERROR(比較地域マスタ!$Z33,"")=0,"",IFERROR(比較地域マスタ!$Z33,""))</f>
        <v>鳥羽市</v>
      </c>
      <c r="BB48" s="122" t="str">
        <f t="shared" si="0"/>
        <v>24211</v>
      </c>
      <c r="BC48" s="123" t="str">
        <f t="shared" si="0"/>
        <v>鳥羽市</v>
      </c>
      <c r="BD48" s="40">
        <f t="shared" si="14"/>
        <v>151.70441657386135</v>
      </c>
      <c r="BE48" s="40">
        <f t="shared" si="15"/>
        <v>17.566822956824218</v>
      </c>
      <c r="BF48" s="40">
        <f>VLOOKUP($AX48&amp;"_"&amp;$BC$14,データシート1!$A:$BS,MATCH($BC$12&amp;"_"&amp;BF$20,データシート1!$A$1:$BS$1,0),0)</f>
        <v>12.559218117755901</v>
      </c>
      <c r="BG48" s="40">
        <f>VLOOKUP($AX48&amp;"_"&amp;$BC$14,データシート1!$A:$BS,MATCH($BC$12&amp;"_"&amp;BG$20,データシート1!$A$1:$BS$1,0),0)</f>
        <v>0.87506265767495617</v>
      </c>
      <c r="BH48" s="40">
        <f>VLOOKUP($AX48&amp;"_"&amp;$BC$14,データシート1!$A:$BS,MATCH($BC$12&amp;"_"&amp;BH$20,データシート1!$A$1:$BS$1,0),0)</f>
        <v>4.1325421813933634</v>
      </c>
      <c r="BI48" s="40">
        <f>VLOOKUP($AX48&amp;"_"&amp;$BC$14,データシート1!$A:$BS,MATCH($BC$12&amp;"_"&amp;BI$20,データシート1!$A$1:$BS$1,0),0)</f>
        <v>28.465076640369588</v>
      </c>
      <c r="BJ48" s="40">
        <f>VLOOKUP($AX48&amp;"_"&amp;$BC$14,データシート1!$A:$BS,MATCH($BC$12&amp;"_"&amp;BJ$20,データシート1!$A$1:$BS$1,0),0)</f>
        <v>23.879622141046266</v>
      </c>
      <c r="BK48" s="40">
        <f t="shared" si="1"/>
        <v>78.535429621616885</v>
      </c>
      <c r="BL48" s="40">
        <f t="shared" si="2"/>
        <v>31.475669634824285</v>
      </c>
      <c r="BM48" s="40">
        <f>VLOOKUP($AX48&amp;"_"&amp;$BC$14,データシート1!$A:$BS,MATCH($BC$12&amp;"_"&amp;BM$20,データシート1!$A$1:$BS$1,0),0)</f>
        <v>15.358786839715782</v>
      </c>
      <c r="BN48" s="40">
        <f>VLOOKUP($AX48&amp;"_"&amp;$BC$14,データシート1!$A:$BS,MATCH($BC$12&amp;"_"&amp;BN$20,データシート1!$A$1:$BS$1,0),0)</f>
        <v>16.116882795108502</v>
      </c>
      <c r="BO48" s="40">
        <f>VLOOKUP($AX48&amp;"_"&amp;$BC$14,データシート1!$A:$BS,MATCH($BC$12&amp;"_"&amp;BO$20,データシート1!$A$1:$BS$1,0),0)</f>
        <v>1.0634597530974439</v>
      </c>
      <c r="BP48" s="40">
        <f>VLOOKUP($AX48&amp;"_"&amp;$BC$14,データシート1!$A:$BS,MATCH($BC$12&amp;"_"&amp;BP$20,データシート1!$A$1:$BS$1,0),0)</f>
        <v>45.996300233695159</v>
      </c>
      <c r="BQ48" s="40">
        <f>VLOOKUP($AX48&amp;"_"&amp;$BC$14,データシート1!$A:$BS,MATCH($BC$12&amp;"_"&amp;BQ$20,データシート1!$A$1:$BS$1,0),0)</f>
        <v>3.257465214004414</v>
      </c>
      <c r="BR48" s="41">
        <f t="shared" si="3"/>
        <v>151.70441657386135</v>
      </c>
      <c r="BT48" s="134" t="str">
        <f t="shared" si="4"/>
        <v>鳥羽市</v>
      </c>
      <c r="BU48" s="38">
        <f t="shared" si="25"/>
        <v>151.70441657386135</v>
      </c>
      <c r="BV48" s="69">
        <f t="shared" si="16"/>
        <v>0.11579638453222844</v>
      </c>
      <c r="BW48" s="69">
        <f t="shared" si="16"/>
        <v>8.2787425715065519E-2</v>
      </c>
      <c r="BX48" s="69">
        <f t="shared" si="16"/>
        <v>5.7682081869311203E-3</v>
      </c>
      <c r="BY48" s="69">
        <f t="shared" si="16"/>
        <v>2.7240750630231816E-2</v>
      </c>
      <c r="BZ48" s="69">
        <f t="shared" si="16"/>
        <v>0.18763512152931028</v>
      </c>
      <c r="CA48" s="69">
        <f t="shared" si="32"/>
        <v>0.15740887892621</v>
      </c>
      <c r="CB48" s="69">
        <f t="shared" si="32"/>
        <v>0.51768716689523542</v>
      </c>
      <c r="CC48" s="69">
        <f t="shared" si="32"/>
        <v>0.20748024576792407</v>
      </c>
      <c r="CD48" s="69">
        <f t="shared" si="32"/>
        <v>0.10124152735024657</v>
      </c>
      <c r="CE48" s="69">
        <f t="shared" si="32"/>
        <v>0.10623871841767749</v>
      </c>
      <c r="CF48" s="69">
        <f t="shared" si="32"/>
        <v>7.0100777361328179E-3</v>
      </c>
      <c r="CG48" s="69">
        <f t="shared" si="32"/>
        <v>0.30319684339117858</v>
      </c>
      <c r="CH48" s="69">
        <f t="shared" si="32"/>
        <v>2.1472448117015961E-2</v>
      </c>
      <c r="CI48" s="135">
        <f t="shared" si="6"/>
        <v>1</v>
      </c>
      <c r="CK48" s="136" t="str">
        <f t="shared" si="7"/>
        <v>鳥羽市</v>
      </c>
      <c r="CL48" s="137">
        <f t="shared" si="17"/>
        <v>17.566822956824218</v>
      </c>
      <c r="CM48" s="75">
        <f t="shared" si="18"/>
        <v>0.27756868797415707</v>
      </c>
      <c r="CN48" s="76">
        <f t="shared" si="19"/>
        <v>12.559218117755901</v>
      </c>
      <c r="CO48" s="75">
        <f t="shared" si="20"/>
        <v>0.38824072918253061</v>
      </c>
      <c r="CP48" s="76">
        <f t="shared" si="8"/>
        <v>0.87506265767495617</v>
      </c>
      <c r="CQ48" s="75">
        <f t="shared" si="21"/>
        <v>0</v>
      </c>
      <c r="CR48" s="76">
        <f t="shared" si="9"/>
        <v>4.1325421813933634</v>
      </c>
      <c r="CS48" s="75">
        <f t="shared" si="22"/>
        <v>0</v>
      </c>
      <c r="CT48" s="76">
        <f t="shared" si="10"/>
        <v>28.465076640369588</v>
      </c>
      <c r="CU48" s="77">
        <f t="shared" si="23"/>
        <v>0.77006643182238033</v>
      </c>
      <c r="CV48" s="18"/>
      <c r="CW48" s="1078">
        <f t="shared" si="24"/>
        <v>4.8760000000000003</v>
      </c>
      <c r="CX48" s="1081">
        <f>VLOOKUP($AX48&amp;"_"&amp;$CW$14,データシート1!$A:$BS,MATCH($CW$12&amp;"_"&amp;CX$20,データシート1!$A$1:$BS$1,0),0)</f>
        <v>4.8760000000000003</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21.919999999999998</v>
      </c>
      <c r="DB48" s="1081">
        <f>VLOOKUP($AX48&amp;"_"&amp;$CW$14,データシート1!$A:$BS,MATCH($CW$12&amp;"_"&amp;DB$20,データシート1!$A$1:$BS$1,0),0)</f>
        <v>0</v>
      </c>
      <c r="DC48" s="1081">
        <f>VLOOKUP($AX48&amp;"_"&amp;$CW$14,データシート1!$A:$BS,MATCH($CW$12&amp;"_"&amp;DC$20,データシート1!$A$1:$BS$1,0),0)</f>
        <v>0</v>
      </c>
      <c r="DD48" s="1080">
        <f t="shared" si="11"/>
        <v>26.795999999999999</v>
      </c>
      <c r="DE48" s="18"/>
      <c r="DF48" s="138">
        <f>VLOOKUP($AX48&amp;"_"&amp;$DF$14,データシート1!$A:$BS,MATCH($DF$12&amp;"_"&amp;DF$20,データシート1!$A$1:$BS$1,0),0)</f>
        <v>1</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5</v>
      </c>
      <c r="DJ48" s="74">
        <f>VLOOKUP($AX48&amp;"_"&amp;$DF$14,データシート1!$A:$BS,MATCH($DF$12&amp;"_"&amp;DJ$20,データシート1!$A$1:$BS$1,0),0)</f>
        <v>0</v>
      </c>
      <c r="DK48" s="74">
        <f>VLOOKUP($AX48&amp;"_"&amp;$DF$14,データシート1!$A:$BS,MATCH($DF$12&amp;"_"&amp;DK$20,データシート1!$A$1:$BS$1,0),0)</f>
        <v>0</v>
      </c>
      <c r="DL48" s="78">
        <f t="shared" si="12"/>
        <v>6</v>
      </c>
      <c r="DM48" s="18"/>
      <c r="DN48" s="139">
        <f t="shared" si="26"/>
        <v>0.18</v>
      </c>
      <c r="DO48" s="140">
        <f t="shared" si="27"/>
        <v>0</v>
      </c>
      <c r="DP48" s="140">
        <f t="shared" si="29"/>
        <v>0</v>
      </c>
      <c r="DQ48" s="140">
        <f t="shared" si="30"/>
        <v>0.82</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17407</v>
      </c>
      <c r="AY49" s="20" t="str">
        <f>IF(IFERROR(比較地域マスタ!$Z34,"")=0,"",IFERROR(比較地域マスタ!$Z34,""))</f>
        <v>中能登町</v>
      </c>
      <c r="BB49" s="122" t="str">
        <f t="shared" si="0"/>
        <v>17407</v>
      </c>
      <c r="BC49" s="123" t="str">
        <f t="shared" si="0"/>
        <v>中能登町</v>
      </c>
      <c r="BD49" s="40">
        <f t="shared" si="14"/>
        <v>92.307317155669452</v>
      </c>
      <c r="BE49" s="40">
        <f t="shared" si="15"/>
        <v>27.153061543798639</v>
      </c>
      <c r="BF49" s="40">
        <f>VLOOKUP($AX49&amp;"_"&amp;$BC$14,データシート1!$A:$BS,MATCH($BC$12&amp;"_"&amp;BF$20,データシート1!$A$1:$BS$1,0),0)</f>
        <v>20.461361997296191</v>
      </c>
      <c r="BG49" s="40">
        <f>VLOOKUP($AX49&amp;"_"&amp;$BC$14,データシート1!$A:$BS,MATCH($BC$12&amp;"_"&amp;BG$20,データシート1!$A$1:$BS$1,0),0)</f>
        <v>0.56819729014517406</v>
      </c>
      <c r="BH49" s="40">
        <f>VLOOKUP($AX49&amp;"_"&amp;$BC$14,データシート1!$A:$BS,MATCH($BC$12&amp;"_"&amp;BH$20,データシート1!$A$1:$BS$1,0),0)</f>
        <v>6.1235022563572734</v>
      </c>
      <c r="BI49" s="40">
        <f>VLOOKUP($AX49&amp;"_"&amp;$BC$14,データシート1!$A:$BS,MATCH($BC$12&amp;"_"&amp;BI$20,データシート1!$A$1:$BS$1,0),0)</f>
        <v>11.375619506065563</v>
      </c>
      <c r="BJ49" s="40">
        <f>VLOOKUP($AX49&amp;"_"&amp;$BC$14,データシート1!$A:$BS,MATCH($BC$12&amp;"_"&amp;BJ$20,データシート1!$A$1:$BS$1,0),0)</f>
        <v>23.891262811600374</v>
      </c>
      <c r="BK49" s="40">
        <f t="shared" si="1"/>
        <v>28.237096229289413</v>
      </c>
      <c r="BL49" s="40">
        <f t="shared" si="2"/>
        <v>27.198224118520734</v>
      </c>
      <c r="BM49" s="40">
        <f>VLOOKUP($AX49&amp;"_"&amp;$BC$14,データシート1!$A:$BS,MATCH($BC$12&amp;"_"&amp;BM$20,データシート1!$A$1:$BS$1,0),0)</f>
        <v>15.358786839715782</v>
      </c>
      <c r="BN49" s="40">
        <f>VLOOKUP($AX49&amp;"_"&amp;$BC$14,データシート1!$A:$BS,MATCH($BC$12&amp;"_"&amp;BN$20,データシート1!$A$1:$BS$1,0),0)</f>
        <v>11.839437278804953</v>
      </c>
      <c r="BO49" s="40">
        <f>VLOOKUP($AX49&amp;"_"&amp;$BC$14,データシート1!$A:$BS,MATCH($BC$12&amp;"_"&amp;BO$20,データシート1!$A$1:$BS$1,0),0)</f>
        <v>1.0388721107686774</v>
      </c>
      <c r="BP49" s="40">
        <f>VLOOKUP($AX49&amp;"_"&amp;$BC$14,データシート1!$A:$BS,MATCH($BC$12&amp;"_"&amp;BP$20,データシート1!$A$1:$BS$1,0),0)</f>
        <v>0</v>
      </c>
      <c r="BQ49" s="40">
        <f>VLOOKUP($AX49&amp;"_"&amp;$BC$14,データシート1!$A:$BS,MATCH($BC$12&amp;"_"&amp;BQ$20,データシート1!$A$1:$BS$1,0),0)</f>
        <v>1.6502770649154701</v>
      </c>
      <c r="BR49" s="41">
        <f t="shared" si="3"/>
        <v>92.307317155669452</v>
      </c>
      <c r="BT49" s="134" t="str">
        <f t="shared" si="4"/>
        <v>中能登町</v>
      </c>
      <c r="BU49" s="38">
        <f t="shared" si="25"/>
        <v>92.307317155669452</v>
      </c>
      <c r="BV49" s="69">
        <f t="shared" si="16"/>
        <v>0.29415936223134959</v>
      </c>
      <c r="BW49" s="69">
        <f t="shared" si="16"/>
        <v>0.22166565585249998</v>
      </c>
      <c r="BX49" s="69">
        <f t="shared" si="16"/>
        <v>6.1554956600780785E-3</v>
      </c>
      <c r="BY49" s="69">
        <f t="shared" si="16"/>
        <v>6.6338210718771523E-2</v>
      </c>
      <c r="BZ49" s="69">
        <f t="shared" si="16"/>
        <v>0.1232363788331257</v>
      </c>
      <c r="CA49" s="69">
        <f t="shared" si="32"/>
        <v>0.25882306568730112</v>
      </c>
      <c r="CB49" s="69">
        <f t="shared" si="32"/>
        <v>0.30590311905251932</v>
      </c>
      <c r="CC49" s="69">
        <f t="shared" si="32"/>
        <v>0.29464862544594317</v>
      </c>
      <c r="CD49" s="69">
        <f t="shared" si="32"/>
        <v>0.16638753365363576</v>
      </c>
      <c r="CE49" s="69">
        <f t="shared" si="32"/>
        <v>0.12826109179230741</v>
      </c>
      <c r="CF49" s="69">
        <f t="shared" si="32"/>
        <v>1.1254493606576134E-2</v>
      </c>
      <c r="CG49" s="69">
        <f t="shared" si="32"/>
        <v>0</v>
      </c>
      <c r="CH49" s="69">
        <f t="shared" si="32"/>
        <v>1.7878074195704335E-2</v>
      </c>
      <c r="CI49" s="135">
        <f t="shared" si="6"/>
        <v>1</v>
      </c>
      <c r="CK49" s="136" t="str">
        <f t="shared" si="7"/>
        <v>中能登町</v>
      </c>
      <c r="CL49" s="137">
        <f t="shared" si="17"/>
        <v>27.153061543798639</v>
      </c>
      <c r="CM49" s="75">
        <f t="shared" si="18"/>
        <v>0.61337466396321561</v>
      </c>
      <c r="CN49" s="76">
        <f t="shared" si="19"/>
        <v>20.461361997296191</v>
      </c>
      <c r="CO49" s="75">
        <f t="shared" si="20"/>
        <v>0.66965239175234825</v>
      </c>
      <c r="CP49" s="76">
        <f t="shared" si="8"/>
        <v>0.56819729014517406</v>
      </c>
      <c r="CQ49" s="75">
        <f t="shared" si="21"/>
        <v>0</v>
      </c>
      <c r="CR49" s="76">
        <f t="shared" si="9"/>
        <v>6.1235022563572734</v>
      </c>
      <c r="CS49" s="75">
        <f t="shared" si="22"/>
        <v>0.48224037101223666</v>
      </c>
      <c r="CT49" s="76">
        <f t="shared" si="10"/>
        <v>11.375619506065563</v>
      </c>
      <c r="CU49" s="77">
        <f t="shared" si="23"/>
        <v>0</v>
      </c>
      <c r="CV49" s="18"/>
      <c r="CW49" s="1078">
        <f t="shared" si="24"/>
        <v>16.655000000000001</v>
      </c>
      <c r="CX49" s="1081">
        <f>VLOOKUP($AX49&amp;"_"&amp;$CW$14,データシート1!$A:$BS,MATCH($CW$12&amp;"_"&amp;CX$20,データシート1!$A$1:$BS$1,0),0)</f>
        <v>13.702</v>
      </c>
      <c r="CY49" s="1081">
        <f>VLOOKUP($AX49&amp;"_"&amp;$CW$14,データシート1!$A:$BS,MATCH($CW$12&amp;"_"&amp;CY$20,データシート1!$A$1:$BS$1,0),0)</f>
        <v>0</v>
      </c>
      <c r="CZ49" s="1081">
        <f>VLOOKUP($AX49&amp;"_"&amp;$CW$14,データシート1!$A:$BS,MATCH($CW$12&amp;"_"&amp;CZ$20,データシート1!$A$1:$BS$1,0),0)</f>
        <v>2.9529999999999998</v>
      </c>
      <c r="DA49" s="1081">
        <f>VLOOKUP($AX49&amp;"_"&amp;$CW$14,データシート1!$A:$BS,MATCH($CW$12&amp;"_"&amp;DA$20,データシート1!$A$1:$BS$1,0),0)</f>
        <v>0</v>
      </c>
      <c r="DB49" s="1081">
        <f>VLOOKUP($AX49&amp;"_"&amp;$CW$14,データシート1!$A:$BS,MATCH($CW$12&amp;"_"&amp;DB$20,データシート1!$A$1:$BS$1,0),0)</f>
        <v>0</v>
      </c>
      <c r="DC49" s="1081">
        <f>VLOOKUP($AX49&amp;"_"&amp;$CW$14,データシート1!$A:$BS,MATCH($CW$12&amp;"_"&amp;DC$20,データシート1!$A$1:$BS$1,0),0)</f>
        <v>0</v>
      </c>
      <c r="DD49" s="1080">
        <f t="shared" si="11"/>
        <v>16.655000000000001</v>
      </c>
      <c r="DE49" s="18"/>
      <c r="DF49" s="138">
        <f>VLOOKUP($AX49&amp;"_"&amp;$DF$14,データシート1!$A:$BS,MATCH($DF$12&amp;"_"&amp;DF$20,データシート1!$A$1:$BS$1,0),0)</f>
        <v>4</v>
      </c>
      <c r="DG49" s="74">
        <f>VLOOKUP($AX49&amp;"_"&amp;$DF$14,データシート1!$A:$BS,MATCH($DF$12&amp;"_"&amp;DG$20,データシート1!$A$1:$BS$1,0),0)</f>
        <v>0</v>
      </c>
      <c r="DH49" s="74">
        <f>VLOOKUP($AX49&amp;"_"&amp;$DF$14,データシート1!$A:$BS,MATCH($DF$12&amp;"_"&amp;DH$20,データシート1!$A$1:$BS$1,0),0)</f>
        <v>1</v>
      </c>
      <c r="DI49" s="74">
        <f>VLOOKUP($AX49&amp;"_"&amp;$DF$14,データシート1!$A:$BS,MATCH($DF$12&amp;"_"&amp;DI$20,データシート1!$A$1:$BS$1,0),0)</f>
        <v>0</v>
      </c>
      <c r="DJ49" s="74">
        <f>VLOOKUP($AX49&amp;"_"&amp;$DF$14,データシート1!$A:$BS,MATCH($DF$12&amp;"_"&amp;DJ$20,データシート1!$A$1:$BS$1,0),0)</f>
        <v>0</v>
      </c>
      <c r="DK49" s="74">
        <f>VLOOKUP($AX49&amp;"_"&amp;$DF$14,データシート1!$A:$BS,MATCH($DF$12&amp;"_"&amp;DK$20,データシート1!$A$1:$BS$1,0),0)</f>
        <v>0</v>
      </c>
      <c r="DL49" s="78">
        <f t="shared" si="12"/>
        <v>5</v>
      </c>
      <c r="DM49" s="18"/>
      <c r="DN49" s="139">
        <f t="shared" si="26"/>
        <v>0.82</v>
      </c>
      <c r="DO49" s="140">
        <f t="shared" si="27"/>
        <v>0</v>
      </c>
      <c r="DP49" s="140">
        <f t="shared" si="29"/>
        <v>0.18</v>
      </c>
      <c r="DQ49" s="140">
        <f t="shared" si="30"/>
        <v>0</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新上五島町</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長崎県</v>
      </c>
      <c r="AY4" s="261" t="str">
        <f>年度マスタ!$J4</f>
        <v>新上五島町</v>
      </c>
      <c r="AZ4" s="261" t="str">
        <f>年度マスタ!$K4</f>
        <v>42411</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40625</v>
      </c>
      <c r="AY13" s="20" t="str">
        <f>IF(IFERROR(比較地域マスタ!$Z6,"")=0,"",IFERROR(比較地域マスタ!$Z6,""))</f>
        <v>みやこ町</v>
      </c>
      <c r="BC13" s="960" t="str">
        <f t="shared" ref="BC13:BC59" si="0">AX13</f>
        <v>40625</v>
      </c>
      <c r="BD13" s="123" t="str">
        <f>AY13</f>
        <v>みやこ町</v>
      </c>
      <c r="BE13" s="40">
        <f>VLOOKUP($BC13&amp;"_"&amp;$AZ$7,データシート1!$A:$BS,MATCH("cb_"&amp;BE$12,データシート1!$A$1:$BS$1,0),0)</f>
        <v>4033.2300000000018</v>
      </c>
      <c r="BF13" s="40">
        <f>VLOOKUP($BC13&amp;"_"&amp;$AZ$7,データシート1!$A:$BS,MATCH("cb_"&amp;BF$12,データシート1!$A$1:$BS$1,0),0)</f>
        <v>94594.500000000044</v>
      </c>
      <c r="BG13" s="40">
        <f>VLOOKUP($BC13&amp;"_"&amp;$AZ$7,データシート1!$A:$BS,MATCH("cb_"&amp;BG$12,データシート1!$A$1:$BS$1,0),0)</f>
        <v>0</v>
      </c>
      <c r="BH13" s="40">
        <f>VLOOKUP($BC13&amp;"_"&amp;$AZ$7,データシート1!$A:$BS,MATCH("cb_"&amp;BH$12,データシート1!$A$1:$BS$1,0),0)</f>
        <v>0</v>
      </c>
      <c r="BI13" s="40">
        <f>VLOOKUP($BC13&amp;"_"&amp;$AZ$7,データシート1!$A:$BS,MATCH("cb_"&amp;BI$12,データシート1!$A$1:$BS$1,0),0)</f>
        <v>0</v>
      </c>
      <c r="BJ13" s="40">
        <f>VLOOKUP($BC13&amp;"_"&amp;$AZ$7,データシート1!$A:$BS,MATCH("cb_"&amp;BJ$12,データシート1!$A$1:$BS$1,0),0)</f>
        <v>0</v>
      </c>
      <c r="BK13" s="40">
        <f>SUM(BE13:BJ13)</f>
        <v>98627.73000000004</v>
      </c>
      <c r="BL13" s="42"/>
      <c r="BM13" s="960" t="str">
        <f>AX13</f>
        <v>40625</v>
      </c>
      <c r="BN13" s="123" t="str">
        <f>AY13</f>
        <v>みやこ町</v>
      </c>
      <c r="BO13" s="40">
        <f>BE13*VLOOKUP(BO$12,別紙!$B$4:$E$10,MATCH("設備利用率",別紙!$B$4:$E$4,0),0)/100*8760/10^3</f>
        <v>4840.3599876000017</v>
      </c>
      <c r="BP13" s="40">
        <f>BF13*VLOOKUP(BP$12,別紙!$B$4:$E$10,MATCH("設備利用率",別紙!$B$4:$E$4,0),0)/100*8760/10^3</f>
        <v>125125.82082000005</v>
      </c>
      <c r="BQ13" s="40">
        <f>BG13*VLOOKUP(BQ$12,別紙!$B$4:$E$10,MATCH("設備利用率",別紙!$B$4:$E$4,0),0)/100*8760/10^3</f>
        <v>0</v>
      </c>
      <c r="BR13" s="40">
        <f>BH13*VLOOKUP(BR$12,別紙!$B$4:$E$10,MATCH("設備利用率",別紙!$B$4:$E$4,0),0)/100*8760/10^3</f>
        <v>0</v>
      </c>
      <c r="BS13" s="40">
        <f>BI13*VLOOKUP(BS$12,別紙!$B$4:$E$10,MATCH("設備利用率",別紙!$B$4:$E$4,0),0)/100*8760/10^3</f>
        <v>0</v>
      </c>
      <c r="BT13" s="40">
        <f>BJ13*VLOOKUP(BT$12,別紙!$B$4:$E$10,MATCH("設備利用率",別紙!$B$4:$E$4,0),0)/100*8760/10^3</f>
        <v>0</v>
      </c>
      <c r="BU13" s="40">
        <f>SUM(BO13:BT13)</f>
        <v>129966.18080760006</v>
      </c>
      <c r="BV13" s="42"/>
      <c r="BW13" s="38" t="str">
        <f>AX13</f>
        <v>40625</v>
      </c>
      <c r="BX13" s="38" t="str">
        <f>AY13</f>
        <v>みやこ町</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135962.21334391431</v>
      </c>
      <c r="BZ13" s="42"/>
      <c r="CA13" s="38" t="str">
        <f>AX13</f>
        <v>40625</v>
      </c>
      <c r="CB13" s="38" t="str">
        <f>AY13</f>
        <v>みやこ町</v>
      </c>
      <c r="CC13" s="260">
        <f>BO13/$BY13</f>
        <v>3.5600773689645565E-2</v>
      </c>
      <c r="CD13" s="260">
        <f t="shared" ref="CD13:CH28" si="1">BP13/$BY13</f>
        <v>0.92029849869754787</v>
      </c>
      <c r="CE13" s="260">
        <f t="shared" si="1"/>
        <v>0</v>
      </c>
      <c r="CF13" s="260">
        <f t="shared" si="1"/>
        <v>0</v>
      </c>
      <c r="CG13" s="260">
        <f t="shared" si="1"/>
        <v>0</v>
      </c>
      <c r="CH13" s="260">
        <f t="shared" si="1"/>
        <v>0</v>
      </c>
      <c r="CI13" s="260">
        <f>BU13/BY13</f>
        <v>0.95589927238719352</v>
      </c>
      <c r="CK13" s="20" t="str">
        <f>AX13</f>
        <v>40625</v>
      </c>
      <c r="CL13" s="20" t="str">
        <f>AY13</f>
        <v>みやこ町</v>
      </c>
      <c r="CM13" s="20">
        <f>VLOOKUP($CK13&amp;"_"&amp;$AZ$7,データシート1!$A:$BS,MATCH("ca_太陽光発電（10kW未満）",データシート1!$A$1:$BS$1,0),0)</f>
        <v>854</v>
      </c>
      <c r="CN13" s="20">
        <f>VLOOKUP($CK13&amp;"_"&amp;$AZ$5,データシート1!$A:$BS,MATCH("ab_家庭",データシート1!$A$1:$BS$1,0),0)</f>
        <v>8481</v>
      </c>
      <c r="CO13" s="260">
        <f>CM13/CN13</f>
        <v>0.10069567268010848</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08310</v>
      </c>
      <c r="AY14" s="20" t="str">
        <f>IF(IFERROR(比較地域マスタ!$Z7,"")=0,"",IFERROR(比較地域マスタ!$Z7,""))</f>
        <v>城里町</v>
      </c>
      <c r="BC14" s="960" t="str">
        <f t="shared" si="0"/>
        <v>08310</v>
      </c>
      <c r="BD14" s="123" t="str">
        <f t="shared" ref="BD14:BD60" si="2">AY14</f>
        <v>城里町</v>
      </c>
      <c r="BE14" s="40">
        <f>VLOOKUP($BC14&amp;"_"&amp;$AZ$7,データシート1!$A:$BS,MATCH("cb_"&amp;BE$12,データシート1!$A$1:$BS$1,0),0)</f>
        <v>1904.8000000000018</v>
      </c>
      <c r="BF14" s="40">
        <f>VLOOKUP($BC14&amp;"_"&amp;$AZ$7,データシート1!$A:$BS,MATCH("cb_"&amp;BF$12,データシート1!$A$1:$BS$1,0),0)</f>
        <v>42990.199999999975</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44894.999999999978</v>
      </c>
      <c r="BL14" s="42"/>
      <c r="BM14" s="960" t="str">
        <f t="shared" ref="BM14:BM60" si="4">AX14</f>
        <v>08310</v>
      </c>
      <c r="BN14" s="123" t="str">
        <f t="shared" ref="BN14:BN60" si="5">AY14</f>
        <v>城里町</v>
      </c>
      <c r="BO14" s="40">
        <f>BE14*VLOOKUP(BO$12,別紙!$B$4:$E$10,MATCH("設備利用率",別紙!$B$4:$E$4,0),0)/100*8760/10^3</f>
        <v>2285.988576000002</v>
      </c>
      <c r="BP14" s="40">
        <f>BF14*VLOOKUP(BP$12,別紙!$B$4:$E$10,MATCH("設備利用率",別紙!$B$4:$E$4,0),0)/100*8760/10^3</f>
        <v>56865.716951999959</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59151.705527999962</v>
      </c>
      <c r="BV14" s="42"/>
      <c r="BW14" s="38" t="str">
        <f t="shared" ref="BW14:BW60" si="7">AX14</f>
        <v>08310</v>
      </c>
      <c r="BX14" s="38" t="str">
        <f t="shared" ref="BX14:BX60" si="8">AY14</f>
        <v>城里町</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93254.483290706499</v>
      </c>
      <c r="BZ14" s="42"/>
      <c r="CA14" s="38" t="str">
        <f t="shared" ref="CA14:CA60" si="9">AX14</f>
        <v>08310</v>
      </c>
      <c r="CB14" s="38" t="str">
        <f t="shared" ref="CB14:CB60" si="10">AY14</f>
        <v>城里町</v>
      </c>
      <c r="CC14" s="260">
        <f t="shared" ref="CC14:CC60" si="11">BO14/$BY14</f>
        <v>2.4513444237032386E-2</v>
      </c>
      <c r="CD14" s="260">
        <f t="shared" si="1"/>
        <v>0.60979070330302343</v>
      </c>
      <c r="CE14" s="260">
        <f t="shared" si="1"/>
        <v>0</v>
      </c>
      <c r="CF14" s="260">
        <f t="shared" si="1"/>
        <v>0</v>
      </c>
      <c r="CG14" s="260">
        <f t="shared" si="1"/>
        <v>0</v>
      </c>
      <c r="CH14" s="260">
        <f t="shared" si="1"/>
        <v>0</v>
      </c>
      <c r="CI14" s="260">
        <f t="shared" ref="CI14:CI60" si="12">BU14/BY14</f>
        <v>0.63430414754005582</v>
      </c>
      <c r="CK14" s="20" t="str">
        <f t="shared" ref="CK14:CK60" si="13">AX14</f>
        <v>08310</v>
      </c>
      <c r="CL14" s="20" t="str">
        <f t="shared" ref="CL14:CL60" si="14">AY14</f>
        <v>城里町</v>
      </c>
      <c r="CM14" s="20">
        <f>VLOOKUP($CK14&amp;"_"&amp;$AZ$7,データシート1!$A:$BS,MATCH("ca_太陽光発電（10kW未満）",データシート1!$A$1:$BS$1,0),0)</f>
        <v>390</v>
      </c>
      <c r="CN14" s="20">
        <f>VLOOKUP($CK14&amp;"_"&amp;$AZ$5,データシート1!$A:$BS,MATCH("ab_家庭",データシート1!$A$1:$BS$1,0),0)</f>
        <v>7881</v>
      </c>
      <c r="CO14" s="260">
        <f t="shared" ref="CO14:CO60" si="15">CM14/CN14</f>
        <v>4.9486105824133993E-2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41204</v>
      </c>
      <c r="AY15" s="20" t="str">
        <f>IF(IFERROR(比較地域マスタ!$Z8,"")=0,"",IFERROR(比較地域マスタ!$Z8,""))</f>
        <v>多久市</v>
      </c>
      <c r="BC15" s="960" t="str">
        <f t="shared" si="0"/>
        <v>41204</v>
      </c>
      <c r="BD15" s="123" t="str">
        <f t="shared" si="2"/>
        <v>多久市</v>
      </c>
      <c r="BE15" s="40">
        <f>VLOOKUP($BC15&amp;"_"&amp;$AZ$7,データシート1!$A:$BS,MATCH("cb_"&amp;BE$12,データシート1!$A$1:$BS$1,0),0)</f>
        <v>4364.5200000000032</v>
      </c>
      <c r="BF15" s="40">
        <f>VLOOKUP($BC15&amp;"_"&amp;$AZ$7,データシート1!$A:$BS,MATCH("cb_"&amp;BF$12,データシート1!$A$1:$BS$1,0),0)</f>
        <v>29301.799999999992</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0</v>
      </c>
      <c r="BK15" s="40">
        <f t="shared" si="3"/>
        <v>33666.319999999992</v>
      </c>
      <c r="BL15" s="42"/>
      <c r="BM15" s="960" t="str">
        <f t="shared" si="4"/>
        <v>41204</v>
      </c>
      <c r="BN15" s="123" t="str">
        <f t="shared" si="5"/>
        <v>多久市</v>
      </c>
      <c r="BO15" s="40">
        <f>BE15*VLOOKUP(BO$12,別紙!$B$4:$E$10,MATCH("設備利用率",別紙!$B$4:$E$4,0),0)/100*8760/10^3</f>
        <v>5237.9477424000033</v>
      </c>
      <c r="BP15" s="40">
        <f>BF15*VLOOKUP(BP$12,別紙!$B$4:$E$10,MATCH("設備利用率",別紙!$B$4:$E$4,0),0)/100*8760/10^3</f>
        <v>38759.248967999985</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0</v>
      </c>
      <c r="BU15" s="40">
        <f t="shared" si="6"/>
        <v>43997.196710399992</v>
      </c>
      <c r="BV15" s="42"/>
      <c r="BW15" s="38" t="str">
        <f t="shared" si="7"/>
        <v>41204</v>
      </c>
      <c r="BX15" s="38" t="str">
        <f t="shared" si="8"/>
        <v>多久市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124218.74592349712</v>
      </c>
      <c r="BZ15" s="42"/>
      <c r="CA15" s="38" t="str">
        <f t="shared" si="9"/>
        <v>41204</v>
      </c>
      <c r="CB15" s="38" t="str">
        <f t="shared" si="10"/>
        <v>多久市</v>
      </c>
      <c r="CC15" s="260">
        <f t="shared" si="11"/>
        <v>4.2167127863502261E-2</v>
      </c>
      <c r="CD15" s="260">
        <f t="shared" si="1"/>
        <v>0.31202415287520879</v>
      </c>
      <c r="CE15" s="260">
        <f t="shared" si="1"/>
        <v>0</v>
      </c>
      <c r="CF15" s="260">
        <f t="shared" si="1"/>
        <v>0</v>
      </c>
      <c r="CG15" s="260">
        <f t="shared" si="1"/>
        <v>0</v>
      </c>
      <c r="CH15" s="260">
        <f t="shared" si="1"/>
        <v>0</v>
      </c>
      <c r="CI15" s="260">
        <f t="shared" si="12"/>
        <v>0.35419128073871109</v>
      </c>
      <c r="CK15" s="20" t="str">
        <f t="shared" si="13"/>
        <v>41204</v>
      </c>
      <c r="CL15" s="20" t="str">
        <f t="shared" si="14"/>
        <v>多久市</v>
      </c>
      <c r="CM15" s="20">
        <f>VLOOKUP($CK15&amp;"_"&amp;$AZ$7,データシート1!$A:$BS,MATCH("ca_太陽光発電（10kW未満）",データシート1!$A$1:$BS$1,0),0)</f>
        <v>888</v>
      </c>
      <c r="CN15" s="20">
        <f>VLOOKUP($CK15&amp;"_"&amp;$AZ$5,データシート1!$A:$BS,MATCH("ab_家庭",データシート1!$A$1:$BS$1,0),0)</f>
        <v>7853</v>
      </c>
      <c r="CO15" s="260">
        <f t="shared" si="15"/>
        <v>0.11307780466063924</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05434</v>
      </c>
      <c r="AY16" s="20" t="str">
        <f>IF(IFERROR(比較地域マスタ!$Z9,"")=0,"",IFERROR(比較地域マスタ!$Z9,""))</f>
        <v>美郷町</v>
      </c>
      <c r="BC16" s="960" t="str">
        <f t="shared" si="0"/>
        <v>05434</v>
      </c>
      <c r="BD16" s="123" t="str">
        <f t="shared" si="2"/>
        <v>美郷町</v>
      </c>
      <c r="BE16" s="40">
        <f>VLOOKUP($BC16&amp;"_"&amp;$AZ$7,データシート1!$A:$BS,MATCH("cb_"&amp;BE$12,データシート1!$A$1:$BS$1,0),0)</f>
        <v>997.89999999999941</v>
      </c>
      <c r="BF16" s="40">
        <f>VLOOKUP($BC16&amp;"_"&amp;$AZ$7,データシート1!$A:$BS,MATCH("cb_"&amp;BF$12,データシート1!$A$1:$BS$1,0),0)</f>
        <v>2312.1000000000004</v>
      </c>
      <c r="BG16" s="40">
        <f>VLOOKUP($BC16&amp;"_"&amp;$AZ$7,データシート1!$A:$BS,MATCH("cb_"&amp;BG$12,データシート1!$A$1:$BS$1,0),0)</f>
        <v>0</v>
      </c>
      <c r="BH16" s="40">
        <f>VLOOKUP($BC16&amp;"_"&amp;$AZ$7,データシート1!$A:$BS,MATCH("cb_"&amp;BH$12,データシート1!$A$1:$BS$1,0),0)</f>
        <v>60.7</v>
      </c>
      <c r="BI16" s="40">
        <f>VLOOKUP($BC16&amp;"_"&amp;$AZ$7,データシート1!$A:$BS,MATCH("cb_"&amp;BI$12,データシート1!$A$1:$BS$1,0),0)</f>
        <v>0</v>
      </c>
      <c r="BJ16" s="40">
        <f>VLOOKUP($BC16&amp;"_"&amp;$AZ$7,データシート1!$A:$BS,MATCH("cb_"&amp;BJ$12,データシート1!$A$1:$BS$1,0),0)</f>
        <v>0</v>
      </c>
      <c r="BK16" s="40">
        <f t="shared" si="3"/>
        <v>3370.7</v>
      </c>
      <c r="BL16" s="42"/>
      <c r="BM16" s="960" t="str">
        <f t="shared" si="4"/>
        <v>05434</v>
      </c>
      <c r="BN16" s="123" t="str">
        <f t="shared" si="5"/>
        <v>美郷町</v>
      </c>
      <c r="BO16" s="40">
        <f>BE16*VLOOKUP(BO$12,別紙!$B$4:$E$10,MATCH("設備利用率",別紙!$B$4:$E$4,0),0)/100*8760/10^3</f>
        <v>1197.5997479999992</v>
      </c>
      <c r="BP16" s="40">
        <f>BF16*VLOOKUP(BP$12,別紙!$B$4:$E$10,MATCH("設備利用率",別紙!$B$4:$E$4,0),0)/100*8760/10^3</f>
        <v>3058.353396</v>
      </c>
      <c r="BQ16" s="40">
        <f>BG16*VLOOKUP(BQ$12,別紙!$B$4:$E$10,MATCH("設備利用率",別紙!$B$4:$E$4,0),0)/100*8760/10^3</f>
        <v>0</v>
      </c>
      <c r="BR16" s="40">
        <f>BH16*VLOOKUP(BR$12,別紙!$B$4:$E$10,MATCH("設備利用率",別紙!$B$4:$E$4,0),0)/100*8760/10^3</f>
        <v>319.03919999999999</v>
      </c>
      <c r="BS16" s="40">
        <f>BI16*VLOOKUP(BS$12,別紙!$B$4:$E$10,MATCH("設備利用率",別紙!$B$4:$E$4,0),0)/100*8760/10^3</f>
        <v>0</v>
      </c>
      <c r="BT16" s="40">
        <f>BJ16*VLOOKUP(BT$12,別紙!$B$4:$E$10,MATCH("設備利用率",別紙!$B$4:$E$4,0),0)/100*8760/10^3</f>
        <v>0</v>
      </c>
      <c r="BU16" s="40">
        <f t="shared" si="6"/>
        <v>4574.9923439999993</v>
      </c>
      <c r="BV16" s="42"/>
      <c r="BW16" s="38" t="str">
        <f t="shared" si="7"/>
        <v>05434</v>
      </c>
      <c r="BX16" s="38" t="str">
        <f t="shared" si="8"/>
        <v>美郷町</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93082.659057883895</v>
      </c>
      <c r="BZ16" s="42"/>
      <c r="CA16" s="38" t="str">
        <f t="shared" si="9"/>
        <v>05434</v>
      </c>
      <c r="CB16" s="38" t="str">
        <f t="shared" si="10"/>
        <v>美郷町</v>
      </c>
      <c r="CC16" s="260">
        <f t="shared" si="11"/>
        <v>1.2865981269994296E-2</v>
      </c>
      <c r="CD16" s="260">
        <f t="shared" si="1"/>
        <v>3.285631745971232E-2</v>
      </c>
      <c r="CE16" s="260">
        <f t="shared" si="1"/>
        <v>0</v>
      </c>
      <c r="CF16" s="260">
        <f t="shared" si="1"/>
        <v>3.42748266142251E-3</v>
      </c>
      <c r="CG16" s="260">
        <f t="shared" si="1"/>
        <v>0</v>
      </c>
      <c r="CH16" s="260">
        <f t="shared" si="1"/>
        <v>0</v>
      </c>
      <c r="CI16" s="260">
        <f t="shared" si="12"/>
        <v>4.9149781391129133E-2</v>
      </c>
      <c r="CK16" s="20" t="str">
        <f t="shared" si="13"/>
        <v>05434</v>
      </c>
      <c r="CL16" s="20" t="str">
        <f t="shared" si="14"/>
        <v>美郷町</v>
      </c>
      <c r="CM16" s="20">
        <f>VLOOKUP($CK16&amp;"_"&amp;$AZ$7,データシート1!$A:$BS,MATCH("ca_太陽光発電（10kW未満）",データシート1!$A$1:$BS$1,0),0)</f>
        <v>207</v>
      </c>
      <c r="CN16" s="20">
        <f>VLOOKUP($CK16&amp;"_"&amp;$AZ$5,データシート1!$A:$BS,MATCH("ab_家庭",データシート1!$A$1:$BS$1,0),0)</f>
        <v>6596</v>
      </c>
      <c r="CO16" s="260">
        <f t="shared" si="15"/>
        <v>3.1382656155245603E-2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01543</v>
      </c>
      <c r="AY17" s="20" t="str">
        <f>IF(IFERROR(比較地域マスタ!$Z10,"")=0,"",IFERROR(比較地域マスタ!$Z10,""))</f>
        <v>美幌町</v>
      </c>
      <c r="BC17" s="960" t="str">
        <f t="shared" si="0"/>
        <v>01543</v>
      </c>
      <c r="BD17" s="123" t="str">
        <f t="shared" si="2"/>
        <v>美幌町</v>
      </c>
      <c r="BE17" s="40">
        <f>VLOOKUP($BC17&amp;"_"&amp;$AZ$7,データシート1!$A:$BS,MATCH("cb_"&amp;BE$12,データシート1!$A$1:$BS$1,0),0)</f>
        <v>1843.8540000000025</v>
      </c>
      <c r="BF17" s="40">
        <f>VLOOKUP($BC17&amp;"_"&amp;$AZ$7,データシート1!$A:$BS,MATCH("cb_"&amp;BF$12,データシート1!$A$1:$BS$1,0),0)</f>
        <v>10849.2</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12693.054000000004</v>
      </c>
      <c r="BL17" s="42"/>
      <c r="BM17" s="960" t="str">
        <f t="shared" si="4"/>
        <v>01543</v>
      </c>
      <c r="BN17" s="123" t="str">
        <f t="shared" si="5"/>
        <v>美幌町</v>
      </c>
      <c r="BO17" s="40">
        <f>BE17*VLOOKUP(BO$12,別紙!$B$4:$E$10,MATCH("設備利用率",別紙!$B$4:$E$4,0),0)/100*8760/10^3</f>
        <v>2212.8460624800027</v>
      </c>
      <c r="BP17" s="40">
        <f>BF17*VLOOKUP(BP$12,別紙!$B$4:$E$10,MATCH("設備利用率",別紙!$B$4:$E$4,0),0)/100*8760/10^3</f>
        <v>14350.887792000001</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16563.733854480004</v>
      </c>
      <c r="BV17" s="42"/>
      <c r="BW17" s="38" t="str">
        <f t="shared" si="7"/>
        <v>01543</v>
      </c>
      <c r="BX17" s="38" t="str">
        <f t="shared" si="8"/>
        <v>美幌町</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94839.353795980278</v>
      </c>
      <c r="BZ17" s="42"/>
      <c r="CA17" s="38" t="str">
        <f t="shared" si="9"/>
        <v>01543</v>
      </c>
      <c r="CB17" s="38" t="str">
        <f t="shared" si="10"/>
        <v>美幌町</v>
      </c>
      <c r="CC17" s="260">
        <f t="shared" si="11"/>
        <v>2.333257212233128E-2</v>
      </c>
      <c r="CD17" s="260">
        <f t="shared" si="1"/>
        <v>0.15131785717215901</v>
      </c>
      <c r="CE17" s="260">
        <f t="shared" si="1"/>
        <v>0</v>
      </c>
      <c r="CF17" s="260">
        <f t="shared" si="1"/>
        <v>0</v>
      </c>
      <c r="CG17" s="260">
        <f t="shared" si="1"/>
        <v>0</v>
      </c>
      <c r="CH17" s="260">
        <f t="shared" si="1"/>
        <v>0</v>
      </c>
      <c r="CI17" s="260">
        <f t="shared" si="12"/>
        <v>0.17465042929449032</v>
      </c>
      <c r="CK17" s="20" t="str">
        <f t="shared" si="13"/>
        <v>01543</v>
      </c>
      <c r="CL17" s="20" t="str">
        <f t="shared" si="14"/>
        <v>美幌町</v>
      </c>
      <c r="CM17" s="20">
        <f>VLOOKUP($CK17&amp;"_"&amp;$AZ$7,データシート1!$A:$BS,MATCH("ca_太陽光発電（10kW未満）",データシート1!$A$1:$BS$1,0),0)</f>
        <v>258</v>
      </c>
      <c r="CN17" s="20">
        <f>VLOOKUP($CK17&amp;"_"&amp;$AZ$5,データシート1!$A:$BS,MATCH("ab_家庭",データシート1!$A$1:$BS$1,0),0)</f>
        <v>9438</v>
      </c>
      <c r="CO17" s="260">
        <f t="shared" si="15"/>
        <v>2.733630006357279E-2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11347</v>
      </c>
      <c r="AY18" s="20" t="str">
        <f>IF(IFERROR(比較地域マスタ!$Z11,"")=0,"",IFERROR(比較地域マスタ!$Z11,""))</f>
        <v>吉見町</v>
      </c>
      <c r="BC18" s="960" t="str">
        <f t="shared" si="0"/>
        <v>11347</v>
      </c>
      <c r="BD18" s="123" t="str">
        <f t="shared" si="2"/>
        <v>吉見町</v>
      </c>
      <c r="BE18" s="40">
        <f>VLOOKUP($BC18&amp;"_"&amp;$AZ$7,データシート1!$A:$BS,MATCH("cb_"&amp;BE$12,データシート1!$A$1:$BS$1,0),0)</f>
        <v>2413.4000000000024</v>
      </c>
      <c r="BF18" s="40">
        <f>VLOOKUP($BC18&amp;"_"&amp;$AZ$7,データシート1!$A:$BS,MATCH("cb_"&amp;BF$12,データシート1!$A$1:$BS$1,0),0)</f>
        <v>39384.199999999997</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0</v>
      </c>
      <c r="BK18" s="40">
        <f t="shared" si="3"/>
        <v>41797.599999999999</v>
      </c>
      <c r="BL18" s="42"/>
      <c r="BM18" s="960" t="str">
        <f t="shared" si="4"/>
        <v>11347</v>
      </c>
      <c r="BN18" s="123" t="str">
        <f t="shared" si="5"/>
        <v>吉見町</v>
      </c>
      <c r="BO18" s="40">
        <f>BE18*VLOOKUP(BO$12,別紙!$B$4:$E$10,MATCH("設備利用率",別紙!$B$4:$E$4,0),0)/100*8760/10^3</f>
        <v>2896.3696080000027</v>
      </c>
      <c r="BP18" s="40">
        <f>BF18*VLOOKUP(BP$12,別紙!$B$4:$E$10,MATCH("設備利用率",別紙!$B$4:$E$4,0),0)/100*8760/10^3</f>
        <v>52095.844391999999</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0</v>
      </c>
      <c r="BU18" s="40">
        <f t="shared" si="6"/>
        <v>54992.214</v>
      </c>
      <c r="BV18" s="42"/>
      <c r="BW18" s="38" t="str">
        <f t="shared" si="7"/>
        <v>11347</v>
      </c>
      <c r="BX18" s="38" t="str">
        <f t="shared" si="8"/>
        <v>吉見町</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137375.55143598322</v>
      </c>
      <c r="BZ18" s="42"/>
      <c r="CA18" s="38" t="str">
        <f t="shared" si="9"/>
        <v>11347</v>
      </c>
      <c r="CB18" s="38" t="str">
        <f t="shared" si="10"/>
        <v>吉見町</v>
      </c>
      <c r="CC18" s="260">
        <f t="shared" si="11"/>
        <v>2.1083588584171808E-2</v>
      </c>
      <c r="CD18" s="260">
        <f t="shared" si="1"/>
        <v>0.37922209481558716</v>
      </c>
      <c r="CE18" s="260">
        <f t="shared" si="1"/>
        <v>0</v>
      </c>
      <c r="CF18" s="260">
        <f t="shared" si="1"/>
        <v>0</v>
      </c>
      <c r="CG18" s="260">
        <f t="shared" si="1"/>
        <v>0</v>
      </c>
      <c r="CH18" s="260">
        <f t="shared" si="1"/>
        <v>0</v>
      </c>
      <c r="CI18" s="260">
        <f t="shared" si="12"/>
        <v>0.40030568339975897</v>
      </c>
      <c r="CK18" s="20" t="str">
        <f t="shared" si="13"/>
        <v>11347</v>
      </c>
      <c r="CL18" s="20" t="str">
        <f t="shared" si="14"/>
        <v>吉見町</v>
      </c>
      <c r="CM18" s="20">
        <f>VLOOKUP($CK18&amp;"_"&amp;$AZ$7,データシート1!$A:$BS,MATCH("ca_太陽光発電（10kW未満）",データシート1!$A$1:$BS$1,0),0)</f>
        <v>495</v>
      </c>
      <c r="CN18" s="20">
        <f>VLOOKUP($CK18&amp;"_"&amp;$AZ$5,データシート1!$A:$BS,MATCH("ab_家庭",データシート1!$A$1:$BS$1,0),0)</f>
        <v>7840</v>
      </c>
      <c r="CO18" s="260">
        <f t="shared" si="15"/>
        <v>6.313775510204081E-2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45209</v>
      </c>
      <c r="AY19" s="20" t="str">
        <f>IF(IFERROR(比較地域マスタ!$Z12,"")=0,"",IFERROR(比較地域マスタ!$Z12,""))</f>
        <v>えびの市</v>
      </c>
      <c r="BC19" s="960" t="str">
        <f t="shared" si="0"/>
        <v>45209</v>
      </c>
      <c r="BD19" s="123" t="str">
        <f t="shared" si="2"/>
        <v>えびの市</v>
      </c>
      <c r="BE19" s="40">
        <f>VLOOKUP($BC19&amp;"_"&amp;$AZ$7,データシート1!$A:$BS,MATCH("cb_"&amp;BE$12,データシート1!$A$1:$BS$1,0),0)</f>
        <v>3349.1820000000012</v>
      </c>
      <c r="BF19" s="40">
        <f>VLOOKUP($BC19&amp;"_"&amp;$AZ$7,データシート1!$A:$BS,MATCH("cb_"&amp;BF$12,データシート1!$A$1:$BS$1,0),0)</f>
        <v>58560.600000000006</v>
      </c>
      <c r="BG19" s="40">
        <f>VLOOKUP($BC19&amp;"_"&amp;$AZ$7,データシート1!$A:$BS,MATCH("cb_"&amp;BG$12,データシート1!$A$1:$BS$1,0),0)</f>
        <v>97.5</v>
      </c>
      <c r="BH19" s="40">
        <f>VLOOKUP($BC19&amp;"_"&amp;$AZ$7,データシート1!$A:$BS,MATCH("cb_"&amp;BH$12,データシート1!$A$1:$BS$1,0),0)</f>
        <v>40.9</v>
      </c>
      <c r="BI19" s="40">
        <f>VLOOKUP($BC19&amp;"_"&amp;$AZ$7,データシート1!$A:$BS,MATCH("cb_"&amp;BI$12,データシート1!$A$1:$BS$1,0),0)</f>
        <v>0</v>
      </c>
      <c r="BJ19" s="40">
        <f>VLOOKUP($BC19&amp;"_"&amp;$AZ$7,データシート1!$A:$BS,MATCH("cb_"&amp;BJ$12,データシート1!$A$1:$BS$1,0),0)</f>
        <v>0</v>
      </c>
      <c r="BK19" s="40">
        <f t="shared" si="3"/>
        <v>62048.182000000008</v>
      </c>
      <c r="BL19" s="42"/>
      <c r="BM19" s="960" t="str">
        <f t="shared" si="4"/>
        <v>45209</v>
      </c>
      <c r="BN19" s="123" t="str">
        <f t="shared" si="5"/>
        <v>えびの市</v>
      </c>
      <c r="BO19" s="40">
        <f>BE19*VLOOKUP(BO$12,別紙!$B$4:$E$10,MATCH("設備利用率",別紙!$B$4:$E$4,0),0)/100*8760/10^3</f>
        <v>4019.4203018400017</v>
      </c>
      <c r="BP19" s="40">
        <f>BF19*VLOOKUP(BP$12,別紙!$B$4:$E$10,MATCH("設備利用率",別紙!$B$4:$E$4,0),0)/100*8760/10^3</f>
        <v>77461.619256000005</v>
      </c>
      <c r="BQ19" s="40">
        <f>BG19*VLOOKUP(BQ$12,別紙!$B$4:$E$10,MATCH("設備利用率",別紙!$B$4:$E$4,0),0)/100*8760/10^3</f>
        <v>211.8168</v>
      </c>
      <c r="BR19" s="40">
        <f>BH19*VLOOKUP(BR$12,別紙!$B$4:$E$10,MATCH("設備利用率",別紙!$B$4:$E$4,0),0)/100*8760/10^3</f>
        <v>214.97039999999998</v>
      </c>
      <c r="BS19" s="40">
        <f>BI19*VLOOKUP(BS$12,別紙!$B$4:$E$10,MATCH("設備利用率",別紙!$B$4:$E$4,0),0)/100*8760/10^3</f>
        <v>0</v>
      </c>
      <c r="BT19" s="40">
        <f>BJ19*VLOOKUP(BT$12,別紙!$B$4:$E$10,MATCH("設備利用率",別紙!$B$4:$E$4,0),0)/100*8760/10^3</f>
        <v>0</v>
      </c>
      <c r="BU19" s="40">
        <f t="shared" si="6"/>
        <v>81907.826757840012</v>
      </c>
      <c r="BV19" s="42"/>
      <c r="BW19" s="38" t="str">
        <f t="shared" si="7"/>
        <v>45209</v>
      </c>
      <c r="BX19" s="38" t="str">
        <f t="shared" si="8"/>
        <v>えびの市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111098.66367062897</v>
      </c>
      <c r="BZ19" s="42"/>
      <c r="CA19" s="38" t="str">
        <f t="shared" si="9"/>
        <v>45209</v>
      </c>
      <c r="CB19" s="38" t="str">
        <f t="shared" si="10"/>
        <v>えびの市</v>
      </c>
      <c r="CC19" s="260">
        <f t="shared" si="11"/>
        <v>3.6178835721699248E-2</v>
      </c>
      <c r="CD19" s="260">
        <f t="shared" si="1"/>
        <v>0.69723268216482104</v>
      </c>
      <c r="CE19" s="260">
        <f t="shared" si="1"/>
        <v>1.9065647866653662E-3</v>
      </c>
      <c r="CF19" s="260">
        <f t="shared" si="1"/>
        <v>1.9349503666157189E-3</v>
      </c>
      <c r="CG19" s="260">
        <f t="shared" si="1"/>
        <v>0</v>
      </c>
      <c r="CH19" s="260">
        <f t="shared" si="1"/>
        <v>0</v>
      </c>
      <c r="CI19" s="260">
        <f t="shared" si="12"/>
        <v>0.7372530330398015</v>
      </c>
      <c r="CK19" s="20" t="str">
        <f t="shared" si="13"/>
        <v>45209</v>
      </c>
      <c r="CL19" s="20" t="str">
        <f t="shared" si="14"/>
        <v>えびの市</v>
      </c>
      <c r="CM19" s="20">
        <f>VLOOKUP($CK19&amp;"_"&amp;$AZ$7,データシート1!$A:$BS,MATCH("ca_太陽光発電（10kW未満）",データシート1!$A$1:$BS$1,0),0)</f>
        <v>636</v>
      </c>
      <c r="CN19" s="20">
        <f>VLOOKUP($CK19&amp;"_"&amp;$AZ$5,データシート1!$A:$BS,MATCH("ab_家庭",データシート1!$A$1:$BS$1,0),0)</f>
        <v>9444</v>
      </c>
      <c r="CO19" s="260">
        <f t="shared" si="15"/>
        <v>6.734434561626429E-2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18322</v>
      </c>
      <c r="AY20" s="20" t="str">
        <f>IF(IFERROR(比較地域マスタ!$Z13,"")=0,"",IFERROR(比較地域マスタ!$Z13,""))</f>
        <v>永平寺町</v>
      </c>
      <c r="BC20" s="960" t="str">
        <f t="shared" si="0"/>
        <v>18322</v>
      </c>
      <c r="BD20" s="123" t="str">
        <f t="shared" si="2"/>
        <v>永平寺町</v>
      </c>
      <c r="BE20" s="40">
        <f>VLOOKUP($BC20&amp;"_"&amp;$AZ$7,データシート1!$A:$BS,MATCH("cb_"&amp;BE$12,データシート1!$A$1:$BS$1,0),0)</f>
        <v>1007.2599999999996</v>
      </c>
      <c r="BF20" s="40">
        <f>VLOOKUP($BC20&amp;"_"&amp;$AZ$7,データシート1!$A:$BS,MATCH("cb_"&amp;BF$12,データシート1!$A$1:$BS$1,0),0)</f>
        <v>3923.2</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0</v>
      </c>
      <c r="BK20" s="40">
        <f t="shared" si="3"/>
        <v>4930.4599999999991</v>
      </c>
      <c r="BL20" s="42"/>
      <c r="BM20" s="960" t="str">
        <f t="shared" si="4"/>
        <v>18322</v>
      </c>
      <c r="BN20" s="123" t="str">
        <f t="shared" si="5"/>
        <v>永平寺町</v>
      </c>
      <c r="BO20" s="40">
        <f>BE20*VLOOKUP(BO$12,別紙!$B$4:$E$10,MATCH("設備利用率",別紙!$B$4:$E$4,0),0)/100*8760/10^3</f>
        <v>1208.8328711999995</v>
      </c>
      <c r="BP20" s="40">
        <f>BF20*VLOOKUP(BP$12,別紙!$B$4:$E$10,MATCH("設備利用率",別紙!$B$4:$E$4,0),0)/100*8760/10^3</f>
        <v>5189.4520319999992</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0</v>
      </c>
      <c r="BU20" s="40">
        <f t="shared" si="6"/>
        <v>6398.2849031999986</v>
      </c>
      <c r="BV20" s="42"/>
      <c r="BW20" s="38" t="str">
        <f t="shared" si="7"/>
        <v>18322</v>
      </c>
      <c r="BX20" s="38" t="str">
        <f t="shared" si="8"/>
        <v>永平寺町</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116070.58571674125</v>
      </c>
      <c r="BZ20" s="42"/>
      <c r="CA20" s="38" t="str">
        <f t="shared" si="9"/>
        <v>18322</v>
      </c>
      <c r="CB20" s="38" t="str">
        <f t="shared" si="10"/>
        <v>永平寺町</v>
      </c>
      <c r="CC20" s="260">
        <f t="shared" si="11"/>
        <v>1.0414635747165404E-2</v>
      </c>
      <c r="CD20" s="260">
        <f t="shared" si="1"/>
        <v>4.4709449857213111E-2</v>
      </c>
      <c r="CE20" s="260">
        <f t="shared" si="1"/>
        <v>0</v>
      </c>
      <c r="CF20" s="260">
        <f t="shared" si="1"/>
        <v>0</v>
      </c>
      <c r="CG20" s="260">
        <f t="shared" si="1"/>
        <v>0</v>
      </c>
      <c r="CH20" s="260">
        <f t="shared" si="1"/>
        <v>0</v>
      </c>
      <c r="CI20" s="260">
        <f t="shared" si="12"/>
        <v>5.5124085604378516E-2</v>
      </c>
      <c r="CK20" s="20" t="str">
        <f t="shared" si="13"/>
        <v>18322</v>
      </c>
      <c r="CL20" s="20" t="str">
        <f t="shared" si="14"/>
        <v>永平寺町</v>
      </c>
      <c r="CM20" s="20">
        <f>VLOOKUP($CK20&amp;"_"&amp;$AZ$7,データシート1!$A:$BS,MATCH("ca_太陽光発電（10kW未満）",データシート1!$A$1:$BS$1,0),0)</f>
        <v>209</v>
      </c>
      <c r="CN20" s="20">
        <f>VLOOKUP($CK20&amp;"_"&amp;$AZ$5,データシート1!$A:$BS,MATCH("ab_家庭",データシート1!$A$1:$BS$1,0),0)</f>
        <v>6491</v>
      </c>
      <c r="CO20" s="260">
        <f t="shared" si="15"/>
        <v>3.2198428593437065E-2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01637</v>
      </c>
      <c r="AY21" s="20" t="str">
        <f>IF(IFERROR(比較地域マスタ!$Z14,"")=0,"",IFERROR(比較地域マスタ!$Z14,""))</f>
        <v>芽室町</v>
      </c>
      <c r="BC21" s="960" t="str">
        <f t="shared" si="0"/>
        <v>01637</v>
      </c>
      <c r="BD21" s="123" t="str">
        <f t="shared" si="2"/>
        <v>芽室町</v>
      </c>
      <c r="BE21" s="40">
        <f>VLOOKUP($BC21&amp;"_"&amp;$AZ$7,データシート1!$A:$BS,MATCH("cb_"&amp;BE$12,データシート1!$A$1:$BS$1,0),0)</f>
        <v>3273.1410000000024</v>
      </c>
      <c r="BF21" s="40">
        <f>VLOOKUP($BC21&amp;"_"&amp;$AZ$7,データシート1!$A:$BS,MATCH("cb_"&amp;BF$12,データシート1!$A$1:$BS$1,0),0)</f>
        <v>20965.731999999989</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300</v>
      </c>
      <c r="BK21" s="40">
        <f t="shared" si="3"/>
        <v>24538.872999999992</v>
      </c>
      <c r="BL21" s="42"/>
      <c r="BM21" s="960" t="str">
        <f t="shared" si="4"/>
        <v>01637</v>
      </c>
      <c r="BN21" s="123" t="str">
        <f t="shared" si="5"/>
        <v>芽室町</v>
      </c>
      <c r="BO21" s="40">
        <f>BE21*VLOOKUP(BO$12,別紙!$B$4:$E$10,MATCH("設備利用率",別紙!$B$4:$E$4,0),0)/100*8760/10^3</f>
        <v>3928.1619769200024</v>
      </c>
      <c r="BP21" s="40">
        <f>BF21*VLOOKUP(BP$12,別紙!$B$4:$E$10,MATCH("設備利用率",別紙!$B$4:$E$4,0),0)/100*8760/10^3</f>
        <v>27732.631660319988</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2102.4</v>
      </c>
      <c r="BU21" s="40">
        <f t="shared" si="6"/>
        <v>33763.193637239994</v>
      </c>
      <c r="BV21" s="42"/>
      <c r="BW21" s="38" t="str">
        <f t="shared" si="7"/>
        <v>01637</v>
      </c>
      <c r="BX21" s="38" t="str">
        <f t="shared" si="8"/>
        <v>芽室町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142555.55488475878</v>
      </c>
      <c r="BZ21" s="42"/>
      <c r="CA21" s="38" t="str">
        <f t="shared" si="9"/>
        <v>01637</v>
      </c>
      <c r="CB21" s="38" t="str">
        <f t="shared" si="10"/>
        <v>芽室町</v>
      </c>
      <c r="CC21" s="260">
        <f t="shared" si="11"/>
        <v>2.7555306281088168E-2</v>
      </c>
      <c r="CD21" s="260">
        <f t="shared" si="1"/>
        <v>0.19453911622552283</v>
      </c>
      <c r="CE21" s="260">
        <f t="shared" si="1"/>
        <v>0</v>
      </c>
      <c r="CF21" s="260">
        <f t="shared" si="1"/>
        <v>0</v>
      </c>
      <c r="CG21" s="260">
        <f t="shared" si="1"/>
        <v>0</v>
      </c>
      <c r="CH21" s="260">
        <f t="shared" si="1"/>
        <v>1.4747934597845522E-2</v>
      </c>
      <c r="CI21" s="260">
        <f t="shared" si="12"/>
        <v>0.23684235710445656</v>
      </c>
      <c r="CK21" s="20" t="str">
        <f t="shared" si="13"/>
        <v>01637</v>
      </c>
      <c r="CL21" s="20" t="str">
        <f t="shared" si="14"/>
        <v>芽室町</v>
      </c>
      <c r="CM21" s="20">
        <f>VLOOKUP($CK21&amp;"_"&amp;$AZ$7,データシート1!$A:$BS,MATCH("ca_太陽光発電（10kW未満）",データシート1!$A$1:$BS$1,0),0)</f>
        <v>594</v>
      </c>
      <c r="CN21" s="20">
        <f>VLOOKUP($CK21&amp;"_"&amp;$AZ$5,データシート1!$A:$BS,MATCH("ab_家庭",データシート1!$A$1:$BS$1,0),0)</f>
        <v>7983</v>
      </c>
      <c r="CO21" s="260">
        <f t="shared" si="15"/>
        <v>7.4408117249154457E-2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04404</v>
      </c>
      <c r="AY22" s="20" t="str">
        <f>IF(IFERROR(比較地域マスタ!$Z15,"")=0,"",IFERROR(比較地域マスタ!$Z15,""))</f>
        <v>七ヶ浜町</v>
      </c>
      <c r="BC22" s="960" t="str">
        <f t="shared" si="0"/>
        <v>04404</v>
      </c>
      <c r="BD22" s="123" t="str">
        <f t="shared" si="2"/>
        <v>七ヶ浜町</v>
      </c>
      <c r="BE22" s="40">
        <f>VLOOKUP($BC22&amp;"_"&amp;$AZ$7,データシート1!$A:$BS,MATCH("cb_"&amp;BE$12,データシート1!$A$1:$BS$1,0),0)</f>
        <v>2956.400000000001</v>
      </c>
      <c r="BF22" s="40">
        <f>VLOOKUP($BC22&amp;"_"&amp;$AZ$7,データシート1!$A:$BS,MATCH("cb_"&amp;BF$12,データシート1!$A$1:$BS$1,0),0)</f>
        <v>3260.2999999999997</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6216.7000000000007</v>
      </c>
      <c r="BL22" s="42"/>
      <c r="BM22" s="960" t="str">
        <f t="shared" si="4"/>
        <v>04404</v>
      </c>
      <c r="BN22" s="123" t="str">
        <f t="shared" si="5"/>
        <v>七ヶ浜町</v>
      </c>
      <c r="BO22" s="40">
        <f>BE22*VLOOKUP(BO$12,別紙!$B$4:$E$10,MATCH("設備利用率",別紙!$B$4:$E$4,0),0)/100*8760/10^3</f>
        <v>3548.0347680000009</v>
      </c>
      <c r="BP22" s="40">
        <f>BF22*VLOOKUP(BP$12,別紙!$B$4:$E$10,MATCH("設備利用率",別紙!$B$4:$E$4,0),0)/100*8760/10^3</f>
        <v>4312.5944279999994</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7860.6291959999999</v>
      </c>
      <c r="BV22" s="42"/>
      <c r="BW22" s="38" t="str">
        <f t="shared" si="7"/>
        <v>04404</v>
      </c>
      <c r="BX22" s="38" t="str">
        <f t="shared" si="8"/>
        <v>七ヶ浜町</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42475.075493416778</v>
      </c>
      <c r="BZ22" s="42"/>
      <c r="CA22" s="38" t="str">
        <f t="shared" si="9"/>
        <v>04404</v>
      </c>
      <c r="CB22" s="38" t="str">
        <f t="shared" si="10"/>
        <v>七ヶ浜町</v>
      </c>
      <c r="CC22" s="260">
        <f t="shared" si="11"/>
        <v>8.3532159196513064E-2</v>
      </c>
      <c r="CD22" s="260">
        <f t="shared" si="1"/>
        <v>0.10153235463156292</v>
      </c>
      <c r="CE22" s="260">
        <f t="shared" si="1"/>
        <v>0</v>
      </c>
      <c r="CF22" s="260">
        <f t="shared" si="1"/>
        <v>0</v>
      </c>
      <c r="CG22" s="260">
        <f t="shared" si="1"/>
        <v>0</v>
      </c>
      <c r="CH22" s="260">
        <f t="shared" si="1"/>
        <v>0</v>
      </c>
      <c r="CI22" s="260">
        <f t="shared" si="12"/>
        <v>0.18506451382807595</v>
      </c>
      <c r="CK22" s="20" t="str">
        <f t="shared" si="13"/>
        <v>04404</v>
      </c>
      <c r="CL22" s="20" t="str">
        <f t="shared" si="14"/>
        <v>七ヶ浜町</v>
      </c>
      <c r="CM22" s="20">
        <f>VLOOKUP($CK22&amp;"_"&amp;$AZ$7,データシート1!$A:$BS,MATCH("ca_太陽光発電（10kW未満）",データシート1!$A$1:$BS$1,0),0)</f>
        <v>655</v>
      </c>
      <c r="CN22" s="20">
        <f>VLOOKUP($CK22&amp;"_"&amp;$AZ$5,データシート1!$A:$BS,MATCH("ab_家庭",データシート1!$A$1:$BS$1,0),0)</f>
        <v>6804</v>
      </c>
      <c r="CO22" s="260">
        <f t="shared" si="15"/>
        <v>9.6266901822457382E-2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03210</v>
      </c>
      <c r="AY23" s="20" t="str">
        <f>IF(IFERROR(比較地域マスタ!$Z16,"")=0,"",IFERROR(比較地域マスタ!$Z16,""))</f>
        <v>陸前高田市</v>
      </c>
      <c r="BC23" s="960" t="str">
        <f t="shared" si="0"/>
        <v>03210</v>
      </c>
      <c r="BD23" s="123" t="str">
        <f t="shared" si="2"/>
        <v>陸前高田市</v>
      </c>
      <c r="BE23" s="40">
        <f>VLOOKUP($BC23&amp;"_"&amp;$AZ$7,データシート1!$A:$BS,MATCH("cb_"&amp;BE$12,データシート1!$A$1:$BS$1,0),0)</f>
        <v>4935.2999999999993</v>
      </c>
      <c r="BF23" s="40">
        <f>VLOOKUP($BC23&amp;"_"&amp;$AZ$7,データシート1!$A:$BS,MATCH("cb_"&amp;BF$12,データシート1!$A$1:$BS$1,0),0)</f>
        <v>6830.3999999999978</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11765.699999999997</v>
      </c>
      <c r="BL23" s="42"/>
      <c r="BM23" s="960" t="str">
        <f t="shared" si="4"/>
        <v>03210</v>
      </c>
      <c r="BN23" s="123" t="str">
        <f t="shared" si="5"/>
        <v>陸前高田市</v>
      </c>
      <c r="BO23" s="40">
        <f>BE23*VLOOKUP(BO$12,別紙!$B$4:$E$10,MATCH("設備利用率",別紙!$B$4:$E$4,0),0)/100*8760/10^3</f>
        <v>5922.9522359999983</v>
      </c>
      <c r="BP23" s="40">
        <f>BF23*VLOOKUP(BP$12,別紙!$B$4:$E$10,MATCH("設備利用率",別紙!$B$4:$E$4,0),0)/100*8760/10^3</f>
        <v>9034.9799039999962</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14957.932139999994</v>
      </c>
      <c r="BV23" s="42"/>
      <c r="BW23" s="38" t="str">
        <f t="shared" si="7"/>
        <v>03210</v>
      </c>
      <c r="BX23" s="38" t="str">
        <f t="shared" si="8"/>
        <v>陸前高田市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81651.642692531255</v>
      </c>
      <c r="BZ23" s="42"/>
      <c r="CA23" s="38" t="str">
        <f t="shared" si="9"/>
        <v>03210</v>
      </c>
      <c r="CB23" s="38" t="str">
        <f t="shared" si="10"/>
        <v>陸前高田市</v>
      </c>
      <c r="CC23" s="260">
        <f t="shared" si="11"/>
        <v>7.2539290584802602E-2</v>
      </c>
      <c r="CD23" s="260">
        <f t="shared" si="1"/>
        <v>0.11065276344803328</v>
      </c>
      <c r="CE23" s="260">
        <f t="shared" si="1"/>
        <v>0</v>
      </c>
      <c r="CF23" s="260">
        <f t="shared" si="1"/>
        <v>0</v>
      </c>
      <c r="CG23" s="260">
        <f t="shared" si="1"/>
        <v>0</v>
      </c>
      <c r="CH23" s="260">
        <f t="shared" si="1"/>
        <v>0</v>
      </c>
      <c r="CI23" s="260">
        <f t="shared" si="12"/>
        <v>0.18319205403283587</v>
      </c>
      <c r="CK23" s="20" t="str">
        <f t="shared" si="13"/>
        <v>03210</v>
      </c>
      <c r="CL23" s="20" t="str">
        <f t="shared" si="14"/>
        <v>陸前高田市</v>
      </c>
      <c r="CM23" s="20">
        <f>VLOOKUP($CK23&amp;"_"&amp;$AZ$7,データシート1!$A:$BS,MATCH("ca_太陽光発電（10kW未満）",データシート1!$A$1:$BS$1,0),0)</f>
        <v>960</v>
      </c>
      <c r="CN23" s="20">
        <f>VLOOKUP($CK23&amp;"_"&amp;$AZ$5,データシート1!$A:$BS,MATCH("ab_家庭",データシート1!$A$1:$BS$1,0),0)</f>
        <v>7628</v>
      </c>
      <c r="CO23" s="260">
        <f t="shared" si="15"/>
        <v>0.12585212375458835</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47327</v>
      </c>
      <c r="AY24" s="20" t="str">
        <f>IF(IFERROR(比較地域マスタ!$Z17,"")=0,"",IFERROR(比較地域マスタ!$Z17,""))</f>
        <v>北中城村</v>
      </c>
      <c r="BC24" s="960" t="str">
        <f t="shared" si="0"/>
        <v>47327</v>
      </c>
      <c r="BD24" s="123" t="str">
        <f t="shared" si="2"/>
        <v>北中城村</v>
      </c>
      <c r="BE24" s="40">
        <f>VLOOKUP($BC24&amp;"_"&amp;$AZ$7,データシート1!$A:$BS,MATCH("cb_"&amp;BE$12,データシート1!$A$1:$BS$1,0),0)</f>
        <v>994.41999999999985</v>
      </c>
      <c r="BF24" s="40">
        <f>VLOOKUP($BC24&amp;"_"&amp;$AZ$7,データシート1!$A:$BS,MATCH("cb_"&amp;BF$12,データシート1!$A$1:$BS$1,0),0)</f>
        <v>2639.7999999999993</v>
      </c>
      <c r="BG24" s="40">
        <f>VLOOKUP($BC24&amp;"_"&amp;$AZ$7,データシート1!$A:$BS,MATCH("cb_"&amp;BG$12,データシート1!$A$1:$BS$1,0),0)</f>
        <v>19</v>
      </c>
      <c r="BH24" s="40">
        <f>VLOOKUP($BC24&amp;"_"&amp;$AZ$7,データシート1!$A:$BS,MATCH("cb_"&amp;BH$12,データシート1!$A$1:$BS$1,0),0)</f>
        <v>0</v>
      </c>
      <c r="BI24" s="40">
        <f>VLOOKUP($BC24&amp;"_"&amp;$AZ$7,データシート1!$A:$BS,MATCH("cb_"&amp;BI$12,データシート1!$A$1:$BS$1,0),0)</f>
        <v>0</v>
      </c>
      <c r="BJ24" s="40">
        <f>VLOOKUP($BC24&amp;"_"&amp;$AZ$7,データシート1!$A:$BS,MATCH("cb_"&amp;BJ$12,データシート1!$A$1:$BS$1,0),0)</f>
        <v>0</v>
      </c>
      <c r="BK24" s="40">
        <f t="shared" si="3"/>
        <v>3653.2199999999993</v>
      </c>
      <c r="BL24" s="42"/>
      <c r="BM24" s="960" t="str">
        <f t="shared" si="4"/>
        <v>47327</v>
      </c>
      <c r="BN24" s="123" t="str">
        <f t="shared" si="5"/>
        <v>北中城村</v>
      </c>
      <c r="BO24" s="40">
        <f>BE24*VLOOKUP(BO$12,別紙!$B$4:$E$10,MATCH("設備利用率",別紙!$B$4:$E$4,0),0)/100*8760/10^3</f>
        <v>1193.4233303999997</v>
      </c>
      <c r="BP24" s="40">
        <f>BF24*VLOOKUP(BP$12,別紙!$B$4:$E$10,MATCH("設備利用率",別紙!$B$4:$E$4,0),0)/100*8760/10^3</f>
        <v>3491.8218479999987</v>
      </c>
      <c r="BQ24" s="40">
        <f>BG24*VLOOKUP(BQ$12,別紙!$B$4:$E$10,MATCH("設備利用率",別紙!$B$4:$E$4,0),0)/100*8760/10^3</f>
        <v>41.277119999999996</v>
      </c>
      <c r="BR24" s="40">
        <f>BH24*VLOOKUP(BR$12,別紙!$B$4:$E$10,MATCH("設備利用率",別紙!$B$4:$E$4,0),0)/100*8760/10^3</f>
        <v>0</v>
      </c>
      <c r="BS24" s="40">
        <f>BI24*VLOOKUP(BS$12,別紙!$B$4:$E$10,MATCH("設備利用率",別紙!$B$4:$E$4,0),0)/100*8760/10^3</f>
        <v>0</v>
      </c>
      <c r="BT24" s="40">
        <f>BJ24*VLOOKUP(BT$12,別紙!$B$4:$E$10,MATCH("設備利用率",別紙!$B$4:$E$4,0),0)/100*8760/10^3</f>
        <v>0</v>
      </c>
      <c r="BU24" s="40">
        <f t="shared" si="6"/>
        <v>4726.5222983999984</v>
      </c>
      <c r="BV24" s="42"/>
      <c r="BW24" s="38" t="str">
        <f t="shared" si="7"/>
        <v>47327</v>
      </c>
      <c r="BX24" s="38" t="str">
        <f t="shared" si="8"/>
        <v>北中城村</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80553.420608979461</v>
      </c>
      <c r="BZ24" s="42"/>
      <c r="CA24" s="38" t="str">
        <f t="shared" si="9"/>
        <v>47327</v>
      </c>
      <c r="CB24" s="38" t="str">
        <f t="shared" si="10"/>
        <v>北中城村</v>
      </c>
      <c r="CC24" s="260">
        <f t="shared" si="11"/>
        <v>1.4815302955203944E-2</v>
      </c>
      <c r="CD24" s="260">
        <f t="shared" si="1"/>
        <v>4.3347902815324489E-2</v>
      </c>
      <c r="CE24" s="260">
        <f t="shared" si="1"/>
        <v>5.1241920812235189E-4</v>
      </c>
      <c r="CF24" s="260">
        <f t="shared" si="1"/>
        <v>0</v>
      </c>
      <c r="CG24" s="260">
        <f t="shared" si="1"/>
        <v>0</v>
      </c>
      <c r="CH24" s="260">
        <f t="shared" si="1"/>
        <v>0</v>
      </c>
      <c r="CI24" s="260">
        <f t="shared" si="12"/>
        <v>5.8675624978650788E-2</v>
      </c>
      <c r="CK24" s="20" t="str">
        <f t="shared" si="13"/>
        <v>47327</v>
      </c>
      <c r="CL24" s="20" t="str">
        <f t="shared" si="14"/>
        <v>北中城村</v>
      </c>
      <c r="CM24" s="20">
        <f>VLOOKUP($CK24&amp;"_"&amp;$AZ$7,データシート1!$A:$BS,MATCH("ca_太陽光発電（10kW未満）",データシート1!$A$1:$BS$1,0),0)</f>
        <v>184</v>
      </c>
      <c r="CN24" s="20">
        <f>VLOOKUP($CK24&amp;"_"&amp;$AZ$5,データシート1!$A:$BS,MATCH("ab_家庭",データシート1!$A$1:$BS$1,0),0)</f>
        <v>7657</v>
      </c>
      <c r="CO24" s="260">
        <f t="shared" si="15"/>
        <v>2.4030299072743896E-2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21521</v>
      </c>
      <c r="AY25" s="20" t="str">
        <f>IF(IFERROR(比較地域マスタ!$Z18,"")=0,"",IFERROR(比較地域マスタ!$Z18,""))</f>
        <v>御嵩町</v>
      </c>
      <c r="BC25" s="960" t="str">
        <f t="shared" si="0"/>
        <v>21521</v>
      </c>
      <c r="BD25" s="123" t="str">
        <f t="shared" si="2"/>
        <v>御嵩町</v>
      </c>
      <c r="BE25" s="40">
        <f>VLOOKUP($BC25&amp;"_"&amp;$AZ$7,データシート1!$A:$BS,MATCH("cb_"&amp;BE$12,データシート1!$A$1:$BS$1,0),0)</f>
        <v>4022.600000000004</v>
      </c>
      <c r="BF25" s="40">
        <f>VLOOKUP($BC25&amp;"_"&amp;$AZ$7,データシート1!$A:$BS,MATCH("cb_"&amp;BF$12,データシート1!$A$1:$BS$1,0),0)</f>
        <v>15277.499999999996</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19300.099999999999</v>
      </c>
      <c r="BL25" s="42"/>
      <c r="BM25" s="960" t="str">
        <f t="shared" si="4"/>
        <v>21521</v>
      </c>
      <c r="BN25" s="123" t="str">
        <f t="shared" si="5"/>
        <v>御嵩町</v>
      </c>
      <c r="BO25" s="40">
        <f>BE25*VLOOKUP(BO$12,別紙!$B$4:$E$10,MATCH("設備利用率",別紙!$B$4:$E$4,0),0)/100*8760/10^3</f>
        <v>4827.6027120000053</v>
      </c>
      <c r="BP25" s="40">
        <f>BF25*VLOOKUP(BP$12,別紙!$B$4:$E$10,MATCH("設備利用率",別紙!$B$4:$E$4,0),0)/100*8760/10^3</f>
        <v>20208.465899999996</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25036.068612000003</v>
      </c>
      <c r="BV25" s="42"/>
      <c r="BW25" s="38" t="str">
        <f t="shared" si="7"/>
        <v>21521</v>
      </c>
      <c r="BX25" s="38" t="str">
        <f t="shared" si="8"/>
        <v>御嵩町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199447.63587774124</v>
      </c>
      <c r="BZ25" s="42"/>
      <c r="CA25" s="38" t="str">
        <f t="shared" si="9"/>
        <v>21521</v>
      </c>
      <c r="CB25" s="38" t="str">
        <f t="shared" si="10"/>
        <v>御嵩町</v>
      </c>
      <c r="CC25" s="260">
        <f t="shared" si="11"/>
        <v>2.4204863049664134E-2</v>
      </c>
      <c r="CD25" s="260">
        <f t="shared" si="1"/>
        <v>0.10132216313853687</v>
      </c>
      <c r="CE25" s="260">
        <f t="shared" si="1"/>
        <v>0</v>
      </c>
      <c r="CF25" s="260">
        <f t="shared" si="1"/>
        <v>0</v>
      </c>
      <c r="CG25" s="260">
        <f t="shared" si="1"/>
        <v>0</v>
      </c>
      <c r="CH25" s="260">
        <f t="shared" si="1"/>
        <v>0</v>
      </c>
      <c r="CI25" s="260">
        <f t="shared" si="12"/>
        <v>0.125527026188201</v>
      </c>
      <c r="CK25" s="20" t="str">
        <f t="shared" si="13"/>
        <v>21521</v>
      </c>
      <c r="CL25" s="20" t="str">
        <f t="shared" si="14"/>
        <v>御嵩町</v>
      </c>
      <c r="CM25" s="20">
        <f>VLOOKUP($CK25&amp;"_"&amp;$AZ$7,データシート1!$A:$BS,MATCH("ca_太陽光発電（10kW未満）",データシート1!$A$1:$BS$1,0),0)</f>
        <v>859</v>
      </c>
      <c r="CN25" s="20">
        <f>VLOOKUP($CK25&amp;"_"&amp;$AZ$5,データシート1!$A:$BS,MATCH("ab_家庭",データシート1!$A$1:$BS$1,0),0)</f>
        <v>7498</v>
      </c>
      <c r="CO25" s="260">
        <f t="shared" si="15"/>
        <v>0.11456388370232062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42411</v>
      </c>
      <c r="AY26" s="20" t="str">
        <f>IF(IFERROR(比較地域マスタ!$Z19,"")=0,"",IFERROR(比較地域マスタ!$Z19,""))</f>
        <v>新上五島町</v>
      </c>
      <c r="BC26" s="960" t="str">
        <f t="shared" si="0"/>
        <v>42411</v>
      </c>
      <c r="BD26" s="123" t="str">
        <f t="shared" si="2"/>
        <v>新上五島町</v>
      </c>
      <c r="BE26" s="40">
        <f>VLOOKUP($BC26&amp;"_"&amp;$AZ$7,データシート1!$A:$BS,MATCH("cb_"&amp;BE$12,データシート1!$A$1:$BS$1,0),0)</f>
        <v>1460.4699999999998</v>
      </c>
      <c r="BF26" s="40">
        <f>VLOOKUP($BC26&amp;"_"&amp;$AZ$7,データシート1!$A:$BS,MATCH("cb_"&amp;BF$12,データシート1!$A$1:$BS$1,0),0)</f>
        <v>4578.4999999999982</v>
      </c>
      <c r="BG26" s="40">
        <f>VLOOKUP($BC26&amp;"_"&amp;$AZ$7,データシート1!$A:$BS,MATCH("cb_"&amp;BG$12,データシート1!$A$1:$BS$1,0),0)</f>
        <v>16000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22038.969999999998</v>
      </c>
      <c r="BL26" s="42"/>
      <c r="BM26" s="960" t="str">
        <f t="shared" si="4"/>
        <v>42411</v>
      </c>
      <c r="BN26" s="123" t="str">
        <f t="shared" si="5"/>
        <v>新上五島町</v>
      </c>
      <c r="BO26" s="40">
        <f>BE26*VLOOKUP(BO$12,別紙!$B$4:$E$10,MATCH("設備利用率",別紙!$B$4:$E$4,0),0)/100*8760/10^3</f>
        <v>1752.7392563999997</v>
      </c>
      <c r="BP26" s="40">
        <f>BF26*VLOOKUP(BP$12,別紙!$B$4:$E$10,MATCH("設備利用率",別紙!$B$4:$E$4,0),0)/100*8760/10^3</f>
        <v>6056.2566599999973</v>
      </c>
      <c r="BQ26" s="40">
        <f>BG26*VLOOKUP(BQ$12,別紙!$B$4:$E$10,MATCH("設備利用率",別紙!$B$4:$E$4,0),0)/100*8760/10^3</f>
        <v>34759.68</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42568.675916399996</v>
      </c>
      <c r="BV26" s="42"/>
      <c r="BW26" s="38" t="str">
        <f t="shared" si="7"/>
        <v>42411</v>
      </c>
      <c r="BX26" s="38" t="str">
        <f t="shared" si="8"/>
        <v>新上五島町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82597.63489475986</v>
      </c>
      <c r="BZ26" s="42"/>
      <c r="CA26" s="38" t="str">
        <f t="shared" si="9"/>
        <v>42411</v>
      </c>
      <c r="CB26" s="38" t="str">
        <f t="shared" si="10"/>
        <v>新上五島町</v>
      </c>
      <c r="CC26" s="260">
        <f t="shared" si="11"/>
        <v>2.1220211191679009E-2</v>
      </c>
      <c r="CD26" s="260">
        <f t="shared" si="1"/>
        <v>7.3322398004694159E-2</v>
      </c>
      <c r="CE26" s="260">
        <f t="shared" si="1"/>
        <v>0.42083142022514758</v>
      </c>
      <c r="CF26" s="260">
        <f t="shared" si="1"/>
        <v>0</v>
      </c>
      <c r="CG26" s="260">
        <f t="shared" si="1"/>
        <v>0</v>
      </c>
      <c r="CH26" s="260">
        <f t="shared" si="1"/>
        <v>0</v>
      </c>
      <c r="CI26" s="260">
        <f t="shared" si="12"/>
        <v>0.51537402942152077</v>
      </c>
      <c r="CK26" s="20" t="str">
        <f t="shared" si="13"/>
        <v>42411</v>
      </c>
      <c r="CL26" s="20" t="str">
        <f t="shared" si="14"/>
        <v>新上五島町</v>
      </c>
      <c r="CM26" s="20">
        <f>VLOOKUP($CK26&amp;"_"&amp;$AZ$7,データシート1!$A:$BS,MATCH("ca_太陽光発電（10kW未満）",データシート1!$A$1:$BS$1,0),0)</f>
        <v>310</v>
      </c>
      <c r="CN26" s="20">
        <f>VLOOKUP($CK26&amp;"_"&amp;$AZ$5,データシート1!$A:$BS,MATCH("ab_家庭",データシート1!$A$1:$BS$1,0),0)</f>
        <v>9625</v>
      </c>
      <c r="CO26" s="260">
        <f t="shared" si="15"/>
        <v>3.2207792207792206E-2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22344</v>
      </c>
      <c r="AY27" s="20" t="str">
        <f>IF(IFERROR(比較地域マスタ!$Z20,"")=0,"",IFERROR(比較地域マスタ!$Z20,""))</f>
        <v>小山町</v>
      </c>
      <c r="BC27" s="960" t="str">
        <f t="shared" si="0"/>
        <v>22344</v>
      </c>
      <c r="BD27" s="123" t="str">
        <f t="shared" si="2"/>
        <v>小山町</v>
      </c>
      <c r="BE27" s="40">
        <f>VLOOKUP($BC27&amp;"_"&amp;$AZ$7,データシート1!$A:$BS,MATCH("cb_"&amp;BE$12,データシート1!$A$1:$BS$1,0),0)</f>
        <v>2320.1000000000031</v>
      </c>
      <c r="BF27" s="40">
        <f>VLOOKUP($BC27&amp;"_"&amp;$AZ$7,データシート1!$A:$BS,MATCH("cb_"&amp;BF$12,データシート1!$A$1:$BS$1,0),0)</f>
        <v>21027.30000000001</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346.5</v>
      </c>
      <c r="BK27" s="40">
        <f t="shared" si="3"/>
        <v>23693.900000000012</v>
      </c>
      <c r="BL27" s="42"/>
      <c r="BM27" s="960" t="str">
        <f t="shared" si="4"/>
        <v>22344</v>
      </c>
      <c r="BN27" s="123" t="str">
        <f t="shared" si="5"/>
        <v>小山町</v>
      </c>
      <c r="BO27" s="40">
        <f>BE27*VLOOKUP(BO$12,別紙!$B$4:$E$10,MATCH("設備利用率",別紙!$B$4:$E$4,0),0)/100*8760/10^3</f>
        <v>2784.3984120000036</v>
      </c>
      <c r="BP27" s="40">
        <f>BF27*VLOOKUP(BP$12,別紙!$B$4:$E$10,MATCH("設備利用率",別紙!$B$4:$E$4,0),0)/100*8760/10^3</f>
        <v>27814.071348000012</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2428.2719999999999</v>
      </c>
      <c r="BU27" s="40">
        <f t="shared" si="6"/>
        <v>33026.741760000012</v>
      </c>
      <c r="BV27" s="42"/>
      <c r="BW27" s="38" t="str">
        <f t="shared" si="7"/>
        <v>22344</v>
      </c>
      <c r="BX27" s="38" t="str">
        <f t="shared" si="8"/>
        <v>小山町</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190306.14704156475</v>
      </c>
      <c r="BZ27" s="42"/>
      <c r="CA27" s="38" t="str">
        <f t="shared" si="9"/>
        <v>22344</v>
      </c>
      <c r="CB27" s="38" t="str">
        <f t="shared" si="10"/>
        <v>小山町</v>
      </c>
      <c r="CC27" s="260">
        <f t="shared" si="11"/>
        <v>1.4631153303691569E-2</v>
      </c>
      <c r="CD27" s="260">
        <f t="shared" si="1"/>
        <v>0.14615435066280411</v>
      </c>
      <c r="CE27" s="260">
        <f t="shared" si="1"/>
        <v>0</v>
      </c>
      <c r="CF27" s="260">
        <f t="shared" si="1"/>
        <v>0</v>
      </c>
      <c r="CG27" s="260">
        <f t="shared" si="1"/>
        <v>0</v>
      </c>
      <c r="CH27" s="260">
        <f t="shared" si="1"/>
        <v>1.2759819048144784E-2</v>
      </c>
      <c r="CI27" s="260">
        <f t="shared" si="12"/>
        <v>0.17354532301464043</v>
      </c>
      <c r="CK27" s="20" t="str">
        <f t="shared" si="13"/>
        <v>22344</v>
      </c>
      <c r="CL27" s="20" t="str">
        <f t="shared" si="14"/>
        <v>小山町</v>
      </c>
      <c r="CM27" s="20">
        <f>VLOOKUP($CK27&amp;"_"&amp;$AZ$7,データシート1!$A:$BS,MATCH("ca_太陽光発電（10kW未満）",データシート1!$A$1:$BS$1,0),0)</f>
        <v>438</v>
      </c>
      <c r="CN27" s="20">
        <f>VLOOKUP($CK27&amp;"_"&amp;$AZ$5,データシート1!$A:$BS,MATCH("ab_家庭",データシート1!$A$1:$BS$1,0),0)</f>
        <v>7547</v>
      </c>
      <c r="CO27" s="260">
        <f t="shared" si="15"/>
        <v>5.8036305816880879E-2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37406</v>
      </c>
      <c r="AY28" s="20" t="str">
        <f>IF(IFERROR(比較地域マスタ!$Z21,"")=0,"",IFERROR(比較地域マスタ!$Z21,""))</f>
        <v>まんのう町</v>
      </c>
      <c r="BC28" s="960" t="str">
        <f t="shared" si="0"/>
        <v>37406</v>
      </c>
      <c r="BD28" s="123" t="str">
        <f t="shared" si="2"/>
        <v>まんのう町</v>
      </c>
      <c r="BE28" s="40">
        <f>VLOOKUP($BC28&amp;"_"&amp;$AZ$7,データシート1!$A:$BS,MATCH("cb_"&amp;BE$12,データシート1!$A$1:$BS$1,0),0)</f>
        <v>4507.1610000000019</v>
      </c>
      <c r="BF28" s="40">
        <f>VLOOKUP($BC28&amp;"_"&amp;$AZ$7,データシート1!$A:$BS,MATCH("cb_"&amp;BF$12,データシート1!$A$1:$BS$1,0),0)</f>
        <v>54516.69999999999</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0</v>
      </c>
      <c r="BK28" s="40">
        <f t="shared" si="3"/>
        <v>59023.86099999999</v>
      </c>
      <c r="BL28" s="42"/>
      <c r="BM28" s="960" t="str">
        <f t="shared" si="4"/>
        <v>37406</v>
      </c>
      <c r="BN28" s="123" t="str">
        <f t="shared" si="5"/>
        <v>まんのう町</v>
      </c>
      <c r="BO28" s="40">
        <f>BE28*VLOOKUP(BO$12,別紙!$B$4:$E$10,MATCH("設備利用率",別紙!$B$4:$E$4,0),0)/100*8760/10^3</f>
        <v>5409.1340593200021</v>
      </c>
      <c r="BP28" s="40">
        <f>BF28*VLOOKUP(BP$12,別紙!$B$4:$E$10,MATCH("設備利用率",別紙!$B$4:$E$4,0),0)/100*8760/10^3</f>
        <v>72112.510091999982</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0</v>
      </c>
      <c r="BU28" s="40">
        <f t="shared" si="6"/>
        <v>77521.644151319982</v>
      </c>
      <c r="BV28" s="42"/>
      <c r="BW28" s="38" t="str">
        <f t="shared" si="7"/>
        <v>37406</v>
      </c>
      <c r="BX28" s="38" t="str">
        <f t="shared" si="8"/>
        <v>まんのう町</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109133.25815422293</v>
      </c>
      <c r="BZ28" s="42"/>
      <c r="CA28" s="38" t="str">
        <f t="shared" si="9"/>
        <v>37406</v>
      </c>
      <c r="CB28" s="38" t="str">
        <f t="shared" si="10"/>
        <v>まんのう町</v>
      </c>
      <c r="CC28" s="260">
        <f t="shared" si="11"/>
        <v>4.9564487955413385E-2</v>
      </c>
      <c r="CD28" s="260">
        <f t="shared" si="1"/>
        <v>0.66077482988818448</v>
      </c>
      <c r="CE28" s="260">
        <f t="shared" si="1"/>
        <v>0</v>
      </c>
      <c r="CF28" s="260">
        <f t="shared" si="1"/>
        <v>0</v>
      </c>
      <c r="CG28" s="260">
        <f t="shared" si="1"/>
        <v>0</v>
      </c>
      <c r="CH28" s="260">
        <f t="shared" si="1"/>
        <v>0</v>
      </c>
      <c r="CI28" s="260">
        <f t="shared" si="12"/>
        <v>0.71033931784359783</v>
      </c>
      <c r="CK28" s="20" t="str">
        <f t="shared" si="13"/>
        <v>37406</v>
      </c>
      <c r="CL28" s="20" t="str">
        <f t="shared" si="14"/>
        <v>まんのう町</v>
      </c>
      <c r="CM28" s="20">
        <f>VLOOKUP($CK28&amp;"_"&amp;$AZ$7,データシート1!$A:$BS,MATCH("ca_太陽光発電（10kW未満）",データシート1!$A$1:$BS$1,0),0)</f>
        <v>872</v>
      </c>
      <c r="CN28" s="20">
        <f>VLOOKUP($CK28&amp;"_"&amp;$AZ$5,データシート1!$A:$BS,MATCH("ab_家庭",データシート1!$A$1:$BS$1,0),0)</f>
        <v>7445</v>
      </c>
      <c r="CO28" s="260">
        <f t="shared" si="15"/>
        <v>0.11712558764271323</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10449</v>
      </c>
      <c r="AY29" s="20" t="str">
        <f>IF(IFERROR(比較地域マスタ!$Z22,"")=0,"",IFERROR(比較地域マスタ!$Z22,""))</f>
        <v>みなかみ町</v>
      </c>
      <c r="BC29" s="960" t="str">
        <f t="shared" si="0"/>
        <v>10449</v>
      </c>
      <c r="BD29" s="123" t="str">
        <f t="shared" si="2"/>
        <v>みなかみ町</v>
      </c>
      <c r="BE29" s="40">
        <f>VLOOKUP($BC29&amp;"_"&amp;$AZ$7,データシート1!$A:$BS,MATCH("cb_"&amp;BE$12,データシート1!$A$1:$BS$1,0),0)</f>
        <v>1366.7000000000007</v>
      </c>
      <c r="BF29" s="40">
        <f>VLOOKUP($BC29&amp;"_"&amp;$AZ$7,データシート1!$A:$BS,MATCH("cb_"&amp;BF$12,データシート1!$A$1:$BS$1,0),0)</f>
        <v>49044.69999999999</v>
      </c>
      <c r="BG29" s="40">
        <f>VLOOKUP($BC29&amp;"_"&amp;$AZ$7,データシート1!$A:$BS,MATCH("cb_"&amp;BG$12,データシート1!$A$1:$BS$1,0),0)</f>
        <v>0</v>
      </c>
      <c r="BH29" s="40">
        <f>VLOOKUP($BC29&amp;"_"&amp;$AZ$7,データシート1!$A:$BS,MATCH("cb_"&amp;BH$12,データシート1!$A$1:$BS$1,0),0)</f>
        <v>22545.599999999999</v>
      </c>
      <c r="BI29" s="40">
        <f>VLOOKUP($BC29&amp;"_"&amp;$AZ$7,データシート1!$A:$BS,MATCH("cb_"&amp;BI$12,データシート1!$A$1:$BS$1,0),0)</f>
        <v>0</v>
      </c>
      <c r="BJ29" s="40">
        <f>VLOOKUP($BC29&amp;"_"&amp;$AZ$7,データシート1!$A:$BS,MATCH("cb_"&amp;BJ$12,データシート1!$A$1:$BS$1,0),0)</f>
        <v>0</v>
      </c>
      <c r="BK29" s="40">
        <f t="shared" si="3"/>
        <v>72957</v>
      </c>
      <c r="BL29" s="42"/>
      <c r="BM29" s="960" t="str">
        <f t="shared" si="4"/>
        <v>10449</v>
      </c>
      <c r="BN29" s="123" t="str">
        <f t="shared" si="5"/>
        <v>みなかみ町</v>
      </c>
      <c r="BO29" s="40">
        <f>BE29*VLOOKUP(BO$12,別紙!$B$4:$E$10,MATCH("設備利用率",別紙!$B$4:$E$4,0),0)/100*8760/10^3</f>
        <v>1640.2040040000006</v>
      </c>
      <c r="BP29" s="40">
        <f>BF29*VLOOKUP(BP$12,別紙!$B$4:$E$10,MATCH("設備利用率",別紙!$B$4:$E$4,0),0)/100*8760/10^3</f>
        <v>64874.367371999986</v>
      </c>
      <c r="BQ29" s="40">
        <f>BG29*VLOOKUP(BQ$12,別紙!$B$4:$E$10,MATCH("設備利用率",別紙!$B$4:$E$4,0),0)/100*8760/10^3</f>
        <v>0</v>
      </c>
      <c r="BR29" s="40">
        <f>BH29*VLOOKUP(BR$12,別紙!$B$4:$E$10,MATCH("設備利用率",別紙!$B$4:$E$4,0),0)/100*8760/10^3</f>
        <v>118499.67360000001</v>
      </c>
      <c r="BS29" s="40">
        <f>BI29*VLOOKUP(BS$12,別紙!$B$4:$E$10,MATCH("設備利用率",別紙!$B$4:$E$4,0),0)/100*8760/10^3</f>
        <v>0</v>
      </c>
      <c r="BT29" s="40">
        <f>BJ29*VLOOKUP(BT$12,別紙!$B$4:$E$10,MATCH("設備利用率",別紙!$B$4:$E$4,0),0)/100*8760/10^3</f>
        <v>0</v>
      </c>
      <c r="BU29" s="40">
        <f t="shared" si="6"/>
        <v>185014.24497599999</v>
      </c>
      <c r="BV29" s="42"/>
      <c r="BW29" s="38" t="str">
        <f t="shared" si="7"/>
        <v>10449</v>
      </c>
      <c r="BX29" s="38" t="str">
        <f t="shared" si="8"/>
        <v>みなかみ町</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131789.57088326433</v>
      </c>
      <c r="BZ29" s="42"/>
      <c r="CA29" s="38" t="str">
        <f t="shared" si="9"/>
        <v>10449</v>
      </c>
      <c r="CB29" s="38" t="str">
        <f t="shared" si="10"/>
        <v>みなかみ町</v>
      </c>
      <c r="CC29" s="260">
        <f t="shared" si="11"/>
        <v>1.2445628231484641E-2</v>
      </c>
      <c r="CD29" s="260">
        <f t="shared" ref="CD29:CD60" si="16">BP29/$BY29</f>
        <v>0.4922572168435389</v>
      </c>
      <c r="CE29" s="260">
        <f t="shared" ref="CE29:CE60" si="17">BQ29/$BY29</f>
        <v>0</v>
      </c>
      <c r="CF29" s="260">
        <f t="shared" ref="CF29:CF60" si="18">BR29/$BY29</f>
        <v>0.89915820201709162</v>
      </c>
      <c r="CG29" s="260">
        <f t="shared" ref="CG29:CG60" si="19">BS29/$BY29</f>
        <v>0</v>
      </c>
      <c r="CH29" s="260">
        <f t="shared" ref="CH29:CH60" si="20">BT29/$BY29</f>
        <v>0</v>
      </c>
      <c r="CI29" s="260">
        <f t="shared" si="12"/>
        <v>1.4038610470921151</v>
      </c>
      <c r="CK29" s="20" t="str">
        <f t="shared" si="13"/>
        <v>10449</v>
      </c>
      <c r="CL29" s="20" t="str">
        <f t="shared" si="14"/>
        <v>みなかみ町</v>
      </c>
      <c r="CM29" s="20">
        <f>VLOOKUP($CK29&amp;"_"&amp;$AZ$7,データシート1!$A:$BS,MATCH("ca_太陽光発電（10kW未満）",データシート1!$A$1:$BS$1,0),0)</f>
        <v>251</v>
      </c>
      <c r="CN29" s="20">
        <f>VLOOKUP($CK29&amp;"_"&amp;$AZ$5,データシート1!$A:$BS,MATCH("ab_家庭",データシート1!$A$1:$BS$1,0),0)</f>
        <v>7909</v>
      </c>
      <c r="CO29" s="260">
        <f t="shared" si="15"/>
        <v>3.1735996965482363E-2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11342</v>
      </c>
      <c r="AY30" s="20" t="str">
        <f>IF(IFERROR(比較地域マスタ!$Z23,"")=0,"",IFERROR(比較地域マスタ!$Z23,""))</f>
        <v>嵐山町</v>
      </c>
      <c r="BC30" s="960" t="str">
        <f t="shared" si="0"/>
        <v>11342</v>
      </c>
      <c r="BD30" s="123" t="str">
        <f t="shared" si="2"/>
        <v>嵐山町</v>
      </c>
      <c r="BE30" s="40">
        <f>VLOOKUP($BC30&amp;"_"&amp;$AZ$7,データシート1!$A:$BS,MATCH("cb_"&amp;BE$12,データシート1!$A$1:$BS$1,0),0)</f>
        <v>2048.2000000000025</v>
      </c>
      <c r="BF30" s="40">
        <f>VLOOKUP($BC30&amp;"_"&amp;$AZ$7,データシート1!$A:$BS,MATCH("cb_"&amp;BF$12,データシート1!$A$1:$BS$1,0),0)</f>
        <v>18156.599999999999</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100</v>
      </c>
      <c r="BK30" s="40">
        <f t="shared" si="3"/>
        <v>20304.800000000003</v>
      </c>
      <c r="BL30" s="42"/>
      <c r="BM30" s="960" t="str">
        <f t="shared" si="4"/>
        <v>11342</v>
      </c>
      <c r="BN30" s="123" t="str">
        <f t="shared" si="5"/>
        <v>嵐山町</v>
      </c>
      <c r="BO30" s="40">
        <f>BE30*VLOOKUP(BO$12,別紙!$B$4:$E$10,MATCH("設備利用率",別紙!$B$4:$E$4,0),0)/100*8760/10^3</f>
        <v>2458.0857840000026</v>
      </c>
      <c r="BP30" s="40">
        <f>BF30*VLOOKUP(BP$12,別紙!$B$4:$E$10,MATCH("設備利用率",別紙!$B$4:$E$4,0),0)/100*8760/10^3</f>
        <v>24016.824215999997</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700.8</v>
      </c>
      <c r="BU30" s="40">
        <f t="shared" si="6"/>
        <v>27175.71</v>
      </c>
      <c r="BV30" s="42"/>
      <c r="BW30" s="38" t="str">
        <f t="shared" si="7"/>
        <v>11342</v>
      </c>
      <c r="BX30" s="38" t="str">
        <f t="shared" si="8"/>
        <v>嵐山町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170433.87515250943</v>
      </c>
      <c r="BZ30" s="42"/>
      <c r="CA30" s="38" t="str">
        <f t="shared" si="9"/>
        <v>11342</v>
      </c>
      <c r="CB30" s="38" t="str">
        <f t="shared" si="10"/>
        <v>嵐山町</v>
      </c>
      <c r="CC30" s="260">
        <f t="shared" si="11"/>
        <v>1.4422518890686681E-2</v>
      </c>
      <c r="CD30" s="260">
        <f t="shared" si="16"/>
        <v>0.14091579032929347</v>
      </c>
      <c r="CE30" s="260">
        <f t="shared" si="17"/>
        <v>0</v>
      </c>
      <c r="CF30" s="260">
        <f t="shared" si="18"/>
        <v>0</v>
      </c>
      <c r="CG30" s="260">
        <f t="shared" si="19"/>
        <v>0</v>
      </c>
      <c r="CH30" s="260">
        <f t="shared" si="20"/>
        <v>4.1118586277106165E-3</v>
      </c>
      <c r="CI30" s="260">
        <f t="shared" si="12"/>
        <v>0.15945016784769075</v>
      </c>
      <c r="CK30" s="20" t="str">
        <f t="shared" si="13"/>
        <v>11342</v>
      </c>
      <c r="CL30" s="20" t="str">
        <f t="shared" si="14"/>
        <v>嵐山町</v>
      </c>
      <c r="CM30" s="20">
        <f>VLOOKUP($CK30&amp;"_"&amp;$AZ$7,データシート1!$A:$BS,MATCH("ca_太陽光発電（10kW未満）",データシート1!$A$1:$BS$1,0),0)</f>
        <v>432</v>
      </c>
      <c r="CN30" s="20">
        <f>VLOOKUP($CK30&amp;"_"&amp;$AZ$5,データシート1!$A:$BS,MATCH("ab_家庭",データシート1!$A$1:$BS$1,0),0)</f>
        <v>8173</v>
      </c>
      <c r="CO30" s="260">
        <f t="shared" si="15"/>
        <v>5.2856968065581794E-2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01408</v>
      </c>
      <c r="AY31" s="20" t="str">
        <f>IF(IFERROR(比較地域マスタ!$Z24,"")=0,"",IFERROR(比較地域マスタ!$Z24,""))</f>
        <v>余市町</v>
      </c>
      <c r="BC31" s="960" t="str">
        <f t="shared" si="0"/>
        <v>01408</v>
      </c>
      <c r="BD31" s="123" t="str">
        <f t="shared" si="2"/>
        <v>余市町</v>
      </c>
      <c r="BE31" s="40">
        <f>VLOOKUP($BC31&amp;"_"&amp;$AZ$7,データシート1!$A:$BS,MATCH("cb_"&amp;BE$12,データシート1!$A$1:$BS$1,0),0)</f>
        <v>498.7890000000001</v>
      </c>
      <c r="BF31" s="40">
        <f>VLOOKUP($BC31&amp;"_"&amp;$AZ$7,データシート1!$A:$BS,MATCH("cb_"&amp;BF$12,データシート1!$A$1:$BS$1,0),0)</f>
        <v>3192.8999999999996</v>
      </c>
      <c r="BG31" s="40">
        <f>VLOOKUP($BC31&amp;"_"&amp;$AZ$7,データシート1!$A:$BS,MATCH("cb_"&amp;BG$12,データシート1!$A$1:$BS$1,0),0)</f>
        <v>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150</v>
      </c>
      <c r="BK31" s="40">
        <f t="shared" si="3"/>
        <v>3841.6889999999999</v>
      </c>
      <c r="BL31" s="42"/>
      <c r="BM31" s="960" t="str">
        <f t="shared" si="4"/>
        <v>01408</v>
      </c>
      <c r="BN31" s="123" t="str">
        <f t="shared" si="5"/>
        <v>余市町</v>
      </c>
      <c r="BO31" s="40">
        <f>BE31*VLOOKUP(BO$12,別紙!$B$4:$E$10,MATCH("設備利用率",別紙!$B$4:$E$4,0),0)/100*8760/10^3</f>
        <v>598.60665468000002</v>
      </c>
      <c r="BP31" s="40">
        <f>BF31*VLOOKUP(BP$12,別紙!$B$4:$E$10,MATCH("設備利用率",別紙!$B$4:$E$4,0),0)/100*8760/10^3</f>
        <v>4223.440403999999</v>
      </c>
      <c r="BQ31" s="40">
        <f>BG31*VLOOKUP(BQ$12,別紙!$B$4:$E$10,MATCH("設備利用率",別紙!$B$4:$E$4,0),0)/100*8760/10^3</f>
        <v>0</v>
      </c>
      <c r="BR31" s="40">
        <f>BH31*VLOOKUP(BR$12,別紙!$B$4:$E$10,MATCH("設備利用率",別紙!$B$4:$E$4,0),0)/100*8760/10^3</f>
        <v>0</v>
      </c>
      <c r="BS31" s="40">
        <f>BI31*VLOOKUP(BS$12,別紙!$B$4:$E$10,MATCH("設備利用率",別紙!$B$4:$E$4,0),0)/100*8760/10^3</f>
        <v>0</v>
      </c>
      <c r="BT31" s="40">
        <f>BJ31*VLOOKUP(BT$12,別紙!$B$4:$E$10,MATCH("設備利用率",別紙!$B$4:$E$4,0),0)/100*8760/10^3</f>
        <v>1051.2</v>
      </c>
      <c r="BU31" s="40">
        <f t="shared" si="6"/>
        <v>5873.2470586799991</v>
      </c>
      <c r="BV31" s="42"/>
      <c r="BW31" s="38" t="str">
        <f t="shared" si="7"/>
        <v>01408</v>
      </c>
      <c r="BX31" s="38" t="str">
        <f t="shared" si="8"/>
        <v>余市町</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81932.464339880229</v>
      </c>
      <c r="BZ31" s="42"/>
      <c r="CA31" s="38" t="str">
        <f t="shared" si="9"/>
        <v>01408</v>
      </c>
      <c r="CB31" s="38" t="str">
        <f t="shared" si="10"/>
        <v>余市町</v>
      </c>
      <c r="CC31" s="260">
        <f t="shared" si="11"/>
        <v>7.3060984983534926E-3</v>
      </c>
      <c r="CD31" s="260">
        <f t="shared" si="16"/>
        <v>5.1547825859111378E-2</v>
      </c>
      <c r="CE31" s="260">
        <f t="shared" si="17"/>
        <v>0</v>
      </c>
      <c r="CF31" s="260">
        <f t="shared" si="18"/>
        <v>0</v>
      </c>
      <c r="CG31" s="260">
        <f t="shared" si="19"/>
        <v>0</v>
      </c>
      <c r="CH31" s="260">
        <f t="shared" si="20"/>
        <v>1.2830079120277766E-2</v>
      </c>
      <c r="CI31" s="260">
        <f t="shared" si="12"/>
        <v>7.1684003477742633E-2</v>
      </c>
      <c r="CK31" s="20" t="str">
        <f t="shared" si="13"/>
        <v>01408</v>
      </c>
      <c r="CL31" s="20" t="str">
        <f t="shared" si="14"/>
        <v>余市町</v>
      </c>
      <c r="CM31" s="20">
        <f>VLOOKUP($CK31&amp;"_"&amp;$AZ$7,データシート1!$A:$BS,MATCH("ca_太陽光発電（10kW未満）",データシート1!$A$1:$BS$1,0),0)</f>
        <v>103</v>
      </c>
      <c r="CN31" s="20">
        <f>VLOOKUP($CK31&amp;"_"&amp;$AZ$5,データシート1!$A:$BS,MATCH("ab_家庭",データシート1!$A$1:$BS$1,0),0)</f>
        <v>9688</v>
      </c>
      <c r="CO31" s="260">
        <f t="shared" si="15"/>
        <v>1.0631709331131296E-2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41341</v>
      </c>
      <c r="AY32" s="20" t="str">
        <f>IF(IFERROR(比較地域マスタ!$Z25,"")=0,"",IFERROR(比較地域マスタ!$Z25,""))</f>
        <v>基山町</v>
      </c>
      <c r="AZ32" s="24"/>
      <c r="BA32" s="24"/>
      <c r="BB32" s="24"/>
      <c r="BC32" s="960" t="str">
        <f t="shared" si="0"/>
        <v>41341</v>
      </c>
      <c r="BD32" s="123" t="str">
        <f t="shared" si="2"/>
        <v>基山町</v>
      </c>
      <c r="BE32" s="40">
        <f>VLOOKUP($BC32&amp;"_"&amp;$AZ$7,データシート1!$A:$BS,MATCH("cb_"&amp;BE$12,データシート1!$A$1:$BS$1,0),0)</f>
        <v>3755.9860000000049</v>
      </c>
      <c r="BF32" s="40">
        <f>VLOOKUP($BC32&amp;"_"&amp;$AZ$7,データシート1!$A:$BS,MATCH("cb_"&amp;BF$12,データシート1!$A$1:$BS$1,0),0)</f>
        <v>6800.9999999999945</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10556.985999999999</v>
      </c>
      <c r="BL32" s="42"/>
      <c r="BM32" s="960" t="str">
        <f t="shared" si="4"/>
        <v>41341</v>
      </c>
      <c r="BN32" s="123" t="str">
        <f t="shared" si="5"/>
        <v>基山町</v>
      </c>
      <c r="BO32" s="40">
        <f>BE32*VLOOKUP(BO$12,別紙!$B$4:$E$10,MATCH("設備利用率",別紙!$B$4:$E$4,0),0)/100*8760/10^3</f>
        <v>4507.6339183200062</v>
      </c>
      <c r="BP32" s="40">
        <f>BF32*VLOOKUP(BP$12,別紙!$B$4:$E$10,MATCH("設備利用率",別紙!$B$4:$E$4,0),0)/100*8760/10^3</f>
        <v>8996.0907599999919</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13503.724678319999</v>
      </c>
      <c r="BV32" s="42"/>
      <c r="BW32" s="38" t="str">
        <f t="shared" si="7"/>
        <v>41341</v>
      </c>
      <c r="BX32" s="38" t="str">
        <f t="shared" si="8"/>
        <v>基山町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165452.40592276191</v>
      </c>
      <c r="BZ32" s="42"/>
      <c r="CA32" s="38" t="str">
        <f t="shared" si="9"/>
        <v>41341</v>
      </c>
      <c r="CB32" s="38" t="str">
        <f t="shared" si="10"/>
        <v>基山町</v>
      </c>
      <c r="CC32" s="260">
        <f t="shared" si="11"/>
        <v>2.7244293566962716E-2</v>
      </c>
      <c r="CD32" s="260">
        <f t="shared" si="16"/>
        <v>5.4372680226841996E-2</v>
      </c>
      <c r="CE32" s="260">
        <f t="shared" si="17"/>
        <v>0</v>
      </c>
      <c r="CF32" s="260">
        <f t="shared" si="18"/>
        <v>0</v>
      </c>
      <c r="CG32" s="260">
        <f t="shared" si="19"/>
        <v>0</v>
      </c>
      <c r="CH32" s="260">
        <f t="shared" si="20"/>
        <v>0</v>
      </c>
      <c r="CI32" s="260">
        <f t="shared" si="12"/>
        <v>8.1616973793804712E-2</v>
      </c>
      <c r="CJ32" s="24"/>
      <c r="CK32" s="20" t="str">
        <f t="shared" si="13"/>
        <v>41341</v>
      </c>
      <c r="CL32" s="20" t="str">
        <f t="shared" si="14"/>
        <v>基山町</v>
      </c>
      <c r="CM32" s="20">
        <f>VLOOKUP($CK32&amp;"_"&amp;$AZ$7,データシート1!$A:$BS,MATCH("ca_太陽光発電（10kW未満）",データシート1!$A$1:$BS$1,0),0)</f>
        <v>768</v>
      </c>
      <c r="CN32" s="20">
        <f>VLOOKUP($CK32&amp;"_"&amp;$AZ$5,データシート1!$A:$BS,MATCH("ab_家庭",データシート1!$A$1:$BS$1,0),0)</f>
        <v>7213</v>
      </c>
      <c r="CO32" s="260">
        <f t="shared" si="15"/>
        <v>0.10647442118397338</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34369</v>
      </c>
      <c r="AY33" s="20" t="str">
        <f>IF(IFERROR(比較地域マスタ!$Z26,"")=0,"",IFERROR(比較地域マスタ!$Z26,""))</f>
        <v>北広島町</v>
      </c>
      <c r="BC33" s="960" t="str">
        <f t="shared" si="0"/>
        <v>34369</v>
      </c>
      <c r="BD33" s="123" t="str">
        <f t="shared" si="2"/>
        <v>北広島町</v>
      </c>
      <c r="BE33" s="40">
        <f>VLOOKUP($BC33&amp;"_"&amp;$AZ$7,データシート1!$A:$BS,MATCH("cb_"&amp;BE$12,データシート1!$A$1:$BS$1,0),0)</f>
        <v>2897.7000000000016</v>
      </c>
      <c r="BF33" s="40">
        <f>VLOOKUP($BC33&amp;"_"&amp;$AZ$7,データシート1!$A:$BS,MATCH("cb_"&amp;BF$12,データシート1!$A$1:$BS$1,0),0)</f>
        <v>83198.399999999936</v>
      </c>
      <c r="BG33" s="40">
        <f>VLOOKUP($BC33&amp;"_"&amp;$AZ$7,データシート1!$A:$BS,MATCH("cb_"&amp;BG$12,データシート1!$A$1:$BS$1,0),0)</f>
        <v>0</v>
      </c>
      <c r="BH33" s="40">
        <f>VLOOKUP($BC33&amp;"_"&amp;$AZ$7,データシート1!$A:$BS,MATCH("cb_"&amp;BH$12,データシート1!$A$1:$BS$1,0),0)</f>
        <v>1084</v>
      </c>
      <c r="BI33" s="40">
        <f>VLOOKUP($BC33&amp;"_"&amp;$AZ$7,データシート1!$A:$BS,MATCH("cb_"&amp;BI$12,データシート1!$A$1:$BS$1,0),0)</f>
        <v>0</v>
      </c>
      <c r="BJ33" s="40">
        <f>VLOOKUP($BC33&amp;"_"&amp;$AZ$7,データシート1!$A:$BS,MATCH("cb_"&amp;BJ$12,データシート1!$A$1:$BS$1,0),0)</f>
        <v>0</v>
      </c>
      <c r="BK33" s="40">
        <f t="shared" si="3"/>
        <v>87180.099999999933</v>
      </c>
      <c r="BL33" s="42"/>
      <c r="BM33" s="960" t="str">
        <f t="shared" si="4"/>
        <v>34369</v>
      </c>
      <c r="BN33" s="123" t="str">
        <f t="shared" si="5"/>
        <v>北広島町</v>
      </c>
      <c r="BO33" s="40">
        <f>BE33*VLOOKUP(BO$12,別紙!$B$4:$E$10,MATCH("設備利用率",別紙!$B$4:$E$4,0),0)/100*8760/10^3</f>
        <v>3477.5877240000018</v>
      </c>
      <c r="BP33" s="40">
        <f>BF33*VLOOKUP(BP$12,別紙!$B$4:$E$10,MATCH("設備利用率",別紙!$B$4:$E$4,0),0)/100*8760/10^3</f>
        <v>110051.51558399991</v>
      </c>
      <c r="BQ33" s="40">
        <f>BG33*VLOOKUP(BQ$12,別紙!$B$4:$E$10,MATCH("設備利用率",別紙!$B$4:$E$4,0),0)/100*8760/10^3</f>
        <v>0</v>
      </c>
      <c r="BR33" s="40">
        <f>BH33*VLOOKUP(BR$12,別紙!$B$4:$E$10,MATCH("設備利用率",別紙!$B$4:$E$4,0),0)/100*8760/10^3</f>
        <v>5697.5039999999999</v>
      </c>
      <c r="BS33" s="40">
        <f>BI33*VLOOKUP(BS$12,別紙!$B$4:$E$10,MATCH("設備利用率",別紙!$B$4:$E$4,0),0)/100*8760/10^3</f>
        <v>0</v>
      </c>
      <c r="BT33" s="40">
        <f>BJ33*VLOOKUP(BT$12,別紙!$B$4:$E$10,MATCH("設備利用率",別紙!$B$4:$E$4,0),0)/100*8760/10^3</f>
        <v>0</v>
      </c>
      <c r="BU33" s="40">
        <f t="shared" si="6"/>
        <v>119226.6073079999</v>
      </c>
      <c r="BV33" s="42"/>
      <c r="BW33" s="38" t="str">
        <f t="shared" si="7"/>
        <v>34369</v>
      </c>
      <c r="BX33" s="38" t="str">
        <f t="shared" si="8"/>
        <v>北広島町</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223032.60109548739</v>
      </c>
      <c r="BZ33" s="42"/>
      <c r="CA33" s="38" t="str">
        <f t="shared" si="9"/>
        <v>34369</v>
      </c>
      <c r="CB33" s="38" t="str">
        <f t="shared" si="10"/>
        <v>北広島町</v>
      </c>
      <c r="CC33" s="260">
        <f t="shared" si="11"/>
        <v>1.5592284297985365E-2</v>
      </c>
      <c r="CD33" s="260">
        <f t="shared" si="16"/>
        <v>0.49343241769791013</v>
      </c>
      <c r="CE33" s="260">
        <f t="shared" si="17"/>
        <v>0</v>
      </c>
      <c r="CF33" s="260">
        <f t="shared" si="18"/>
        <v>2.5545610695544532E-2</v>
      </c>
      <c r="CG33" s="260">
        <f t="shared" si="19"/>
        <v>0</v>
      </c>
      <c r="CH33" s="260">
        <f t="shared" si="20"/>
        <v>0</v>
      </c>
      <c r="CI33" s="260">
        <f t="shared" si="12"/>
        <v>0.53457031269144006</v>
      </c>
      <c r="CK33" s="20" t="str">
        <f t="shared" si="13"/>
        <v>34369</v>
      </c>
      <c r="CL33" s="20" t="str">
        <f t="shared" si="14"/>
        <v>北広島町</v>
      </c>
      <c r="CM33" s="20">
        <f>VLOOKUP($CK33&amp;"_"&amp;$AZ$7,データシート1!$A:$BS,MATCH("ca_太陽光発電（10kW未満）",データシート1!$A$1:$BS$1,0),0)</f>
        <v>514</v>
      </c>
      <c r="CN33" s="20">
        <f>VLOOKUP($CK33&amp;"_"&amp;$AZ$5,データシート1!$A:$BS,MATCH("ab_家庭",データシート1!$A$1:$BS$1,0),0)</f>
        <v>8358</v>
      </c>
      <c r="CO33" s="260">
        <f t="shared" si="15"/>
        <v>6.1497966020579088E-2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22461</v>
      </c>
      <c r="AY34" s="20" t="str">
        <f>IF(IFERROR(比較地域マスタ!$Z27,"")=0,"",IFERROR(比較地域マスタ!$Z27,""))</f>
        <v>森町</v>
      </c>
      <c r="BC34" s="960" t="str">
        <f t="shared" si="0"/>
        <v>22461</v>
      </c>
      <c r="BD34" s="123" t="str">
        <f t="shared" si="2"/>
        <v>森町</v>
      </c>
      <c r="BE34" s="40">
        <f>VLOOKUP($BC34&amp;"_"&amp;$AZ$7,データシート1!$A:$BS,MATCH("cb_"&amp;BE$12,データシート1!$A$1:$BS$1,0),0)</f>
        <v>2500.7000000000021</v>
      </c>
      <c r="BF34" s="40">
        <f>VLOOKUP($BC34&amp;"_"&amp;$AZ$7,データシート1!$A:$BS,MATCH("cb_"&amp;BF$12,データシート1!$A$1:$BS$1,0),0)</f>
        <v>10690.399999999996</v>
      </c>
      <c r="BG34" s="40">
        <f>VLOOKUP($BC34&amp;"_"&amp;$AZ$7,データシート1!$A:$BS,MATCH("cb_"&amp;BG$12,データシート1!$A$1:$BS$1,0),0)</f>
        <v>0</v>
      </c>
      <c r="BH34" s="40">
        <f>VLOOKUP($BC34&amp;"_"&amp;$AZ$7,データシート1!$A:$BS,MATCH("cb_"&amp;BH$12,データシート1!$A$1:$BS$1,0),0)</f>
        <v>199.6</v>
      </c>
      <c r="BI34" s="40">
        <f>VLOOKUP($BC34&amp;"_"&amp;$AZ$7,データシート1!$A:$BS,MATCH("cb_"&amp;BI$12,データシート1!$A$1:$BS$1,0),0)</f>
        <v>0</v>
      </c>
      <c r="BJ34" s="40">
        <f>VLOOKUP($BC34&amp;"_"&amp;$AZ$7,データシート1!$A:$BS,MATCH("cb_"&amp;BJ$12,データシート1!$A$1:$BS$1,0),0)</f>
        <v>0</v>
      </c>
      <c r="BK34" s="40">
        <f t="shared" si="3"/>
        <v>13390.699999999999</v>
      </c>
      <c r="BL34" s="42"/>
      <c r="BM34" s="960" t="str">
        <f t="shared" si="4"/>
        <v>22461</v>
      </c>
      <c r="BN34" s="123" t="str">
        <f t="shared" si="5"/>
        <v>森町</v>
      </c>
      <c r="BO34" s="40">
        <f>BE34*VLOOKUP(BO$12,別紙!$B$4:$E$10,MATCH("設備利用率",別紙!$B$4:$E$4,0),0)/100*8760/10^3</f>
        <v>3001.1400840000019</v>
      </c>
      <c r="BP34" s="40">
        <f>BF34*VLOOKUP(BP$12,別紙!$B$4:$E$10,MATCH("設備利用率",別紙!$B$4:$E$4,0),0)/100*8760/10^3</f>
        <v>14140.833503999995</v>
      </c>
      <c r="BQ34" s="40">
        <f>BG34*VLOOKUP(BQ$12,別紙!$B$4:$E$10,MATCH("設備利用率",別紙!$B$4:$E$4,0),0)/100*8760/10^3</f>
        <v>0</v>
      </c>
      <c r="BR34" s="40">
        <f>BH34*VLOOKUP(BR$12,別紙!$B$4:$E$10,MATCH("設備利用率",別紙!$B$4:$E$4,0),0)/100*8760/10^3</f>
        <v>1049.0976000000001</v>
      </c>
      <c r="BS34" s="40">
        <f>BI34*VLOOKUP(BS$12,別紙!$B$4:$E$10,MATCH("設備利用率",別紙!$B$4:$E$4,0),0)/100*8760/10^3</f>
        <v>0</v>
      </c>
      <c r="BT34" s="40">
        <f>BJ34*VLOOKUP(BT$12,別紙!$B$4:$E$10,MATCH("設備利用率",別紙!$B$4:$E$4,0),0)/100*8760/10^3</f>
        <v>0</v>
      </c>
      <c r="BU34" s="40">
        <f t="shared" si="6"/>
        <v>18191.071187999998</v>
      </c>
      <c r="BV34" s="42"/>
      <c r="BW34" s="38" t="str">
        <f t="shared" si="7"/>
        <v>22461</v>
      </c>
      <c r="BX34" s="38" t="str">
        <f t="shared" si="8"/>
        <v>森町</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141831.55425607887</v>
      </c>
      <c r="BZ34" s="42"/>
      <c r="CA34" s="38" t="str">
        <f t="shared" si="9"/>
        <v>22461</v>
      </c>
      <c r="CB34" s="38" t="str">
        <f t="shared" si="10"/>
        <v>森町</v>
      </c>
      <c r="CC34" s="260">
        <f t="shared" si="11"/>
        <v>2.1159889981755407E-2</v>
      </c>
      <c r="CD34" s="260">
        <f t="shared" si="16"/>
        <v>9.9701604330363042E-2</v>
      </c>
      <c r="CE34" s="260">
        <f t="shared" si="17"/>
        <v>0</v>
      </c>
      <c r="CF34" s="260">
        <f t="shared" si="18"/>
        <v>7.3967856130649143E-3</v>
      </c>
      <c r="CG34" s="260">
        <f t="shared" si="19"/>
        <v>0</v>
      </c>
      <c r="CH34" s="260">
        <f t="shared" si="20"/>
        <v>0</v>
      </c>
      <c r="CI34" s="260">
        <f t="shared" si="12"/>
        <v>0.12825827992518338</v>
      </c>
      <c r="CK34" s="20" t="str">
        <f t="shared" si="13"/>
        <v>22461</v>
      </c>
      <c r="CL34" s="20" t="str">
        <f t="shared" si="14"/>
        <v>森町</v>
      </c>
      <c r="CM34" s="20">
        <f>VLOOKUP($CK34&amp;"_"&amp;$AZ$7,データシート1!$A:$BS,MATCH("ca_太陽光発電（10kW未満）",データシート1!$A$1:$BS$1,0),0)</f>
        <v>496</v>
      </c>
      <c r="CN34" s="20">
        <f>VLOOKUP($CK34&amp;"_"&amp;$AZ$5,データシート1!$A:$BS,MATCH("ab_家庭",データシート1!$A$1:$BS$1,0),0)</f>
        <v>6649</v>
      </c>
      <c r="CO34" s="260">
        <f t="shared" si="15"/>
        <v>7.459768386223492E-2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45421</v>
      </c>
      <c r="AY35" s="20" t="str">
        <f>IF(IFERROR(比較地域マスタ!$Z28,"")=0,"",IFERROR(比較地域マスタ!$Z28,""))</f>
        <v>門川町</v>
      </c>
      <c r="BC35" s="960" t="str">
        <f t="shared" si="0"/>
        <v>45421</v>
      </c>
      <c r="BD35" s="123" t="str">
        <f t="shared" si="2"/>
        <v>門川町</v>
      </c>
      <c r="BE35" s="40">
        <f>VLOOKUP($BC35&amp;"_"&amp;$AZ$7,データシート1!$A:$BS,MATCH("cb_"&amp;BE$12,データシート1!$A$1:$BS$1,0),0)</f>
        <v>4631.2410000000018</v>
      </c>
      <c r="BF35" s="40">
        <f>VLOOKUP($BC35&amp;"_"&amp;$AZ$7,データシート1!$A:$BS,MATCH("cb_"&amp;BF$12,データシート1!$A$1:$BS$1,0),0)</f>
        <v>49499.19999999999</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0</v>
      </c>
      <c r="BK35" s="40">
        <f t="shared" si="3"/>
        <v>54130.440999999992</v>
      </c>
      <c r="BL35" s="42"/>
      <c r="BM35" s="960" t="str">
        <f t="shared" si="4"/>
        <v>45421</v>
      </c>
      <c r="BN35" s="123" t="str">
        <f t="shared" si="5"/>
        <v>門川町</v>
      </c>
      <c r="BO35" s="40">
        <f>BE35*VLOOKUP(BO$12,別紙!$B$4:$E$10,MATCH("設備利用率",別紙!$B$4:$E$4,0),0)/100*8760/10^3</f>
        <v>5558.0449489200018</v>
      </c>
      <c r="BP35" s="40">
        <f>BF35*VLOOKUP(BP$12,別紙!$B$4:$E$10,MATCH("設備利用率",別紙!$B$4:$E$4,0),0)/100*8760/10^3</f>
        <v>65475.561791999986</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0</v>
      </c>
      <c r="BU35" s="40">
        <f t="shared" si="6"/>
        <v>71033.60674091999</v>
      </c>
      <c r="BV35" s="42"/>
      <c r="BW35" s="38" t="str">
        <f t="shared" si="7"/>
        <v>45421</v>
      </c>
      <c r="BX35" s="38" t="str">
        <f t="shared" si="8"/>
        <v>門川町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86316.439774905113</v>
      </c>
      <c r="BZ35" s="42"/>
      <c r="CA35" s="38" t="str">
        <f t="shared" si="9"/>
        <v>45421</v>
      </c>
      <c r="CB35" s="38" t="str">
        <f t="shared" si="10"/>
        <v>門川町</v>
      </c>
      <c r="CC35" s="260">
        <f t="shared" si="11"/>
        <v>6.4391499040208314E-2</v>
      </c>
      <c r="CD35" s="260">
        <f t="shared" si="16"/>
        <v>0.75855262291570758</v>
      </c>
      <c r="CE35" s="260">
        <f t="shared" si="17"/>
        <v>0</v>
      </c>
      <c r="CF35" s="260">
        <f t="shared" si="18"/>
        <v>0</v>
      </c>
      <c r="CG35" s="260">
        <f t="shared" si="19"/>
        <v>0</v>
      </c>
      <c r="CH35" s="260">
        <f t="shared" si="20"/>
        <v>0</v>
      </c>
      <c r="CI35" s="260">
        <f t="shared" si="12"/>
        <v>0.82294412195591593</v>
      </c>
      <c r="CK35" s="20" t="str">
        <f t="shared" si="13"/>
        <v>45421</v>
      </c>
      <c r="CL35" s="20" t="str">
        <f t="shared" si="14"/>
        <v>門川町</v>
      </c>
      <c r="CM35" s="20">
        <f>VLOOKUP($CK35&amp;"_"&amp;$AZ$7,データシート1!$A:$BS,MATCH("ca_太陽光発電（10kW未満）",データシート1!$A$1:$BS$1,0),0)</f>
        <v>911</v>
      </c>
      <c r="CN35" s="20">
        <f>VLOOKUP($CK35&amp;"_"&amp;$AZ$5,データシート1!$A:$BS,MATCH("ab_家庭",データシート1!$A$1:$BS$1,0),0)</f>
        <v>8186</v>
      </c>
      <c r="CO35" s="260">
        <f t="shared" si="15"/>
        <v>0.11128756413388713</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14362</v>
      </c>
      <c r="AY36" s="20" t="str">
        <f>IF(IFERROR(比較地域マスタ!$Z29,"")=0,"",IFERROR(比較地域マスタ!$Z29,""))</f>
        <v>大井町</v>
      </c>
      <c r="BC36" s="960" t="str">
        <f t="shared" si="0"/>
        <v>14362</v>
      </c>
      <c r="BD36" s="123" t="str">
        <f t="shared" si="2"/>
        <v>大井町</v>
      </c>
      <c r="BE36" s="40">
        <f>VLOOKUP($BC36&amp;"_"&amp;$AZ$7,データシート1!$A:$BS,MATCH("cb_"&amp;BE$12,データシート1!$A$1:$BS$1,0),0)</f>
        <v>2586.6000000000013</v>
      </c>
      <c r="BF36" s="40">
        <f>VLOOKUP($BC36&amp;"_"&amp;$AZ$7,データシート1!$A:$BS,MATCH("cb_"&amp;BF$12,データシート1!$A$1:$BS$1,0),0)</f>
        <v>16014.899999999998</v>
      </c>
      <c r="BG36" s="40">
        <f>VLOOKUP($BC36&amp;"_"&amp;$AZ$7,データシート1!$A:$BS,MATCH("cb_"&amp;BG$12,データシート1!$A$1:$BS$1,0),0)</f>
        <v>0</v>
      </c>
      <c r="BH36" s="40">
        <f>VLOOKUP($BC36&amp;"_"&amp;$AZ$7,データシート1!$A:$BS,MATCH("cb_"&amp;BH$12,データシート1!$A$1:$BS$1,0),0)</f>
        <v>0</v>
      </c>
      <c r="BI36" s="40">
        <f>VLOOKUP($BC36&amp;"_"&amp;$AZ$7,データシート1!$A:$BS,MATCH("cb_"&amp;BI$12,データシート1!$A$1:$BS$1,0),0)</f>
        <v>0</v>
      </c>
      <c r="BJ36" s="40">
        <f>VLOOKUP($BC36&amp;"_"&amp;$AZ$7,データシート1!$A:$BS,MATCH("cb_"&amp;BJ$12,データシート1!$A$1:$BS$1,0),0)</f>
        <v>0</v>
      </c>
      <c r="BK36" s="40">
        <f t="shared" si="3"/>
        <v>18601.5</v>
      </c>
      <c r="BL36" s="42"/>
      <c r="BM36" s="960" t="str">
        <f t="shared" si="4"/>
        <v>14362</v>
      </c>
      <c r="BN36" s="123" t="str">
        <f t="shared" si="5"/>
        <v>大井町</v>
      </c>
      <c r="BO36" s="40">
        <f>BE36*VLOOKUP(BO$12,別紙!$B$4:$E$10,MATCH("設備利用率",別紙!$B$4:$E$4,0),0)/100*8760/10^3</f>
        <v>3104.2303920000013</v>
      </c>
      <c r="BP36" s="40">
        <f>BF36*VLOOKUP(BP$12,別紙!$B$4:$E$10,MATCH("設備利用率",別紙!$B$4:$E$4,0),0)/100*8760/10^3</f>
        <v>21183.869123999997</v>
      </c>
      <c r="BQ36" s="40">
        <f>BG36*VLOOKUP(BQ$12,別紙!$B$4:$E$10,MATCH("設備利用率",別紙!$B$4:$E$4,0),0)/100*8760/10^3</f>
        <v>0</v>
      </c>
      <c r="BR36" s="40">
        <f>BH36*VLOOKUP(BR$12,別紙!$B$4:$E$10,MATCH("設備利用率",別紙!$B$4:$E$4,0),0)/100*8760/10^3</f>
        <v>0</v>
      </c>
      <c r="BS36" s="40">
        <f>BI36*VLOOKUP(BS$12,別紙!$B$4:$E$10,MATCH("設備利用率",別紙!$B$4:$E$4,0),0)/100*8760/10^3</f>
        <v>0</v>
      </c>
      <c r="BT36" s="40">
        <f>BJ36*VLOOKUP(BT$12,別紙!$B$4:$E$10,MATCH("設備利用率",別紙!$B$4:$E$4,0),0)/100*8760/10^3</f>
        <v>0</v>
      </c>
      <c r="BU36" s="40">
        <f t="shared" si="6"/>
        <v>24288.099515999998</v>
      </c>
      <c r="BV36" s="42"/>
      <c r="BW36" s="38" t="str">
        <f t="shared" si="7"/>
        <v>14362</v>
      </c>
      <c r="BX36" s="38" t="str">
        <f t="shared" si="8"/>
        <v>大井町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74695.158557958028</v>
      </c>
      <c r="BZ36" s="42"/>
      <c r="CA36" s="38" t="str">
        <f t="shared" si="9"/>
        <v>14362</v>
      </c>
      <c r="CB36" s="38" t="str">
        <f t="shared" si="10"/>
        <v>大井町</v>
      </c>
      <c r="CC36" s="260">
        <f t="shared" si="11"/>
        <v>4.1558655901256888E-2</v>
      </c>
      <c r="CD36" s="260">
        <f t="shared" si="16"/>
        <v>0.2836043129564127</v>
      </c>
      <c r="CE36" s="260">
        <f t="shared" si="17"/>
        <v>0</v>
      </c>
      <c r="CF36" s="260">
        <f t="shared" si="18"/>
        <v>0</v>
      </c>
      <c r="CG36" s="260">
        <f t="shared" si="19"/>
        <v>0</v>
      </c>
      <c r="CH36" s="260">
        <f t="shared" si="20"/>
        <v>0</v>
      </c>
      <c r="CI36" s="260">
        <f t="shared" si="12"/>
        <v>0.3251629688576696</v>
      </c>
      <c r="CK36" s="20" t="str">
        <f t="shared" si="13"/>
        <v>14362</v>
      </c>
      <c r="CL36" s="20" t="str">
        <f t="shared" si="14"/>
        <v>大井町</v>
      </c>
      <c r="CM36" s="20">
        <f>VLOOKUP($CK36&amp;"_"&amp;$AZ$7,データシート1!$A:$BS,MATCH("ca_太陽光発電（10kW未満）",データシート1!$A$1:$BS$1,0),0)</f>
        <v>542</v>
      </c>
      <c r="CN36" s="20">
        <f>VLOOKUP($CK36&amp;"_"&amp;$AZ$5,データシート1!$A:$BS,MATCH("ab_家庭",データシート1!$A$1:$BS$1,0),0)</f>
        <v>7289</v>
      </c>
      <c r="CO36" s="260">
        <f t="shared" si="15"/>
        <v>7.435862258197283E-2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06321</v>
      </c>
      <c r="AY37" s="20" t="str">
        <f>IF(IFERROR(比較地域マスタ!$Z30,"")=0,"",IFERROR(比較地域マスタ!$Z30,""))</f>
        <v>河北町</v>
      </c>
      <c r="BC37" s="960" t="str">
        <f t="shared" si="0"/>
        <v>06321</v>
      </c>
      <c r="BD37" s="123" t="str">
        <f t="shared" si="2"/>
        <v>河北町</v>
      </c>
      <c r="BE37" s="40">
        <f>VLOOKUP($BC37&amp;"_"&amp;$AZ$7,データシート1!$A:$BS,MATCH("cb_"&amp;BE$12,データシート1!$A$1:$BS$1,0),0)</f>
        <v>1719.6999999999998</v>
      </c>
      <c r="BF37" s="40">
        <f>VLOOKUP($BC37&amp;"_"&amp;$AZ$7,データシート1!$A:$BS,MATCH("cb_"&amp;BF$12,データシート1!$A$1:$BS$1,0),0)</f>
        <v>1431.6000000000001</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3151.3</v>
      </c>
      <c r="BL37" s="42"/>
      <c r="BM37" s="960" t="str">
        <f t="shared" si="4"/>
        <v>06321</v>
      </c>
      <c r="BN37" s="123" t="str">
        <f t="shared" si="5"/>
        <v>河北町</v>
      </c>
      <c r="BO37" s="40">
        <f>BE37*VLOOKUP(BO$12,別紙!$B$4:$E$10,MATCH("設備利用率",別紙!$B$4:$E$4,0),0)/100*8760/10^3</f>
        <v>2063.8463639999995</v>
      </c>
      <c r="BP37" s="40">
        <f>BF37*VLOOKUP(BP$12,別紙!$B$4:$E$10,MATCH("設備利用率",別紙!$B$4:$E$4,0),0)/100*8760/10^3</f>
        <v>1893.6632159999999</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3957.5095799999995</v>
      </c>
      <c r="BV37" s="42"/>
      <c r="BW37" s="38" t="str">
        <f t="shared" si="7"/>
        <v>06321</v>
      </c>
      <c r="BX37" s="38" t="str">
        <f t="shared" si="8"/>
        <v>河北町</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89362.483149046238</v>
      </c>
      <c r="BZ37" s="42"/>
      <c r="CA37" s="38" t="str">
        <f t="shared" si="9"/>
        <v>06321</v>
      </c>
      <c r="CB37" s="38" t="str">
        <f t="shared" si="10"/>
        <v>河北町</v>
      </c>
      <c r="CC37" s="260">
        <f t="shared" si="11"/>
        <v>2.3095221744876354E-2</v>
      </c>
      <c r="CD37" s="260">
        <f t="shared" si="16"/>
        <v>2.1190807923741214E-2</v>
      </c>
      <c r="CE37" s="260">
        <f t="shared" si="17"/>
        <v>0</v>
      </c>
      <c r="CF37" s="260">
        <f t="shared" si="18"/>
        <v>0</v>
      </c>
      <c r="CG37" s="260">
        <f t="shared" si="19"/>
        <v>0</v>
      </c>
      <c r="CH37" s="260">
        <f t="shared" si="20"/>
        <v>0</v>
      </c>
      <c r="CI37" s="260">
        <f t="shared" si="12"/>
        <v>4.4286029668617569E-2</v>
      </c>
      <c r="CK37" s="20" t="str">
        <f t="shared" si="13"/>
        <v>06321</v>
      </c>
      <c r="CL37" s="20" t="str">
        <f t="shared" si="14"/>
        <v>河北町</v>
      </c>
      <c r="CM37" s="20">
        <f>VLOOKUP($CK37&amp;"_"&amp;$AZ$7,データシート1!$A:$BS,MATCH("ca_太陽光発電（10kW未満）",データシート1!$A$1:$BS$1,0),0)</f>
        <v>364</v>
      </c>
      <c r="CN37" s="20">
        <f>VLOOKUP($CK37&amp;"_"&amp;$AZ$5,データシート1!$A:$BS,MATCH("ab_家庭",データシート1!$A$1:$BS$1,0),0)</f>
        <v>6275</v>
      </c>
      <c r="CO37" s="260">
        <f t="shared" si="15"/>
        <v>5.8007968127490039E-2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40647</v>
      </c>
      <c r="AY38" s="20" t="str">
        <f>IF(IFERROR(比較地域マスタ!$Z31,"")=0,"",IFERROR(比較地域マスタ!$Z31,""))</f>
        <v>築上町</v>
      </c>
      <c r="BC38" s="960" t="str">
        <f t="shared" si="0"/>
        <v>40647</v>
      </c>
      <c r="BD38" s="123" t="str">
        <f t="shared" si="2"/>
        <v>築上町</v>
      </c>
      <c r="BE38" s="40">
        <f>VLOOKUP($BC38&amp;"_"&amp;$AZ$7,データシート1!$A:$BS,MATCH("cb_"&amp;BE$12,データシート1!$A$1:$BS$1,0),0)</f>
        <v>3284.3200000000011</v>
      </c>
      <c r="BF38" s="40">
        <f>VLOOKUP($BC38&amp;"_"&amp;$AZ$7,データシート1!$A:$BS,MATCH("cb_"&amp;BF$12,データシート1!$A$1:$BS$1,0),0)</f>
        <v>16848.900000000005</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20133.220000000005</v>
      </c>
      <c r="BL38" s="42"/>
      <c r="BM38" s="960" t="str">
        <f t="shared" si="4"/>
        <v>40647</v>
      </c>
      <c r="BN38" s="123" t="str">
        <f t="shared" si="5"/>
        <v>築上町</v>
      </c>
      <c r="BO38" s="40">
        <f>BE38*VLOOKUP(BO$12,別紙!$B$4:$E$10,MATCH("設備利用率",別紙!$B$4:$E$4,0),0)/100*8760/10^3</f>
        <v>3941.5781184000016</v>
      </c>
      <c r="BP38" s="40">
        <f>BF38*VLOOKUP(BP$12,別紙!$B$4:$E$10,MATCH("設備利用率",別紙!$B$4:$E$4,0),0)/100*8760/10^3</f>
        <v>22287.050964000009</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26228.62908240001</v>
      </c>
      <c r="BV38" s="42"/>
      <c r="BW38" s="38" t="str">
        <f t="shared" si="7"/>
        <v>40647</v>
      </c>
      <c r="BX38" s="38" t="str">
        <f t="shared" si="8"/>
        <v>築上町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82936.093189204665</v>
      </c>
      <c r="BZ38" s="42"/>
      <c r="CA38" s="38" t="str">
        <f t="shared" si="9"/>
        <v>40647</v>
      </c>
      <c r="CB38" s="38" t="str">
        <f t="shared" si="10"/>
        <v>築上町</v>
      </c>
      <c r="CC38" s="260">
        <f t="shared" si="11"/>
        <v>4.7525485790703426E-2</v>
      </c>
      <c r="CD38" s="260">
        <f t="shared" si="16"/>
        <v>0.26872559469561547</v>
      </c>
      <c r="CE38" s="260">
        <f t="shared" si="17"/>
        <v>0</v>
      </c>
      <c r="CF38" s="260">
        <f t="shared" si="18"/>
        <v>0</v>
      </c>
      <c r="CG38" s="260">
        <f t="shared" si="19"/>
        <v>0</v>
      </c>
      <c r="CH38" s="260">
        <f t="shared" si="20"/>
        <v>0</v>
      </c>
      <c r="CI38" s="260">
        <f t="shared" si="12"/>
        <v>0.31625108048631889</v>
      </c>
      <c r="CK38" s="20" t="str">
        <f t="shared" si="13"/>
        <v>40647</v>
      </c>
      <c r="CL38" s="20" t="str">
        <f t="shared" si="14"/>
        <v>築上町</v>
      </c>
      <c r="CM38" s="20">
        <f>VLOOKUP($CK38&amp;"_"&amp;$AZ$7,データシート1!$A:$BS,MATCH("ca_太陽光発電（10kW未満）",データシート1!$A$1:$BS$1,0),0)</f>
        <v>718</v>
      </c>
      <c r="CN38" s="20">
        <f>VLOOKUP($CK38&amp;"_"&amp;$AZ$5,データシート1!$A:$BS,MATCH("ab_家庭",データシート1!$A$1:$BS$1,0),0)</f>
        <v>8702</v>
      </c>
      <c r="CO38" s="260">
        <f t="shared" si="15"/>
        <v>8.2509767869455297E-2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01220</v>
      </c>
      <c r="AY39" s="20" t="str">
        <f>IF(IFERROR(比較地域マスタ!$Z32,"")=0,"",IFERROR(比較地域マスタ!$Z32,""))</f>
        <v>士別市</v>
      </c>
      <c r="BC39" s="960" t="str">
        <f t="shared" si="0"/>
        <v>01220</v>
      </c>
      <c r="BD39" s="123" t="str">
        <f t="shared" si="2"/>
        <v>士別市</v>
      </c>
      <c r="BE39" s="40">
        <f>VLOOKUP($BC39&amp;"_"&amp;$AZ$7,データシート1!$A:$BS,MATCH("cb_"&amp;BE$12,データシート1!$A$1:$BS$1,0),0)</f>
        <v>587.63</v>
      </c>
      <c r="BF39" s="40">
        <f>VLOOKUP($BC39&amp;"_"&amp;$AZ$7,データシート1!$A:$BS,MATCH("cb_"&amp;BF$12,データシート1!$A$1:$BS$1,0),0)</f>
        <v>409.29999999999995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996.93</v>
      </c>
      <c r="BL39" s="42"/>
      <c r="BM39" s="960" t="str">
        <f t="shared" si="4"/>
        <v>01220</v>
      </c>
      <c r="BN39" s="123" t="str">
        <f t="shared" si="5"/>
        <v>士別市</v>
      </c>
      <c r="BO39" s="40">
        <f>BE39*VLOOKUP(BO$12,別紙!$B$4:$E$10,MATCH("設備利用率",別紙!$B$4:$E$4,0),0)/100*8760/10^3</f>
        <v>705.22651559999997</v>
      </c>
      <c r="BP39" s="40">
        <f>BF39*VLOOKUP(BP$12,別紙!$B$4:$E$10,MATCH("設備利用率",別紙!$B$4:$E$4,0),0)/100*8760/10^3</f>
        <v>541.40566799999999</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1246.6321836</v>
      </c>
      <c r="BV39" s="42"/>
      <c r="BW39" s="38" t="str">
        <f t="shared" si="7"/>
        <v>01220</v>
      </c>
      <c r="BX39" s="38" t="str">
        <f t="shared" si="8"/>
        <v>士別市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91470.184086030466</v>
      </c>
      <c r="BZ39" s="42"/>
      <c r="CA39" s="38" t="str">
        <f t="shared" si="9"/>
        <v>01220</v>
      </c>
      <c r="CB39" s="38" t="str">
        <f t="shared" si="10"/>
        <v>士別市</v>
      </c>
      <c r="CC39" s="260">
        <f t="shared" si="11"/>
        <v>7.7099059398056217E-3</v>
      </c>
      <c r="CD39" s="260">
        <f t="shared" si="16"/>
        <v>5.9189305609223617E-3</v>
      </c>
      <c r="CE39" s="260">
        <f t="shared" si="17"/>
        <v>0</v>
      </c>
      <c r="CF39" s="260">
        <f t="shared" si="18"/>
        <v>0</v>
      </c>
      <c r="CG39" s="260">
        <f t="shared" si="19"/>
        <v>0</v>
      </c>
      <c r="CH39" s="260">
        <f t="shared" si="20"/>
        <v>0</v>
      </c>
      <c r="CI39" s="260">
        <f t="shared" si="12"/>
        <v>1.3628836500727983E-2</v>
      </c>
      <c r="CK39" s="20" t="str">
        <f t="shared" si="13"/>
        <v>01220</v>
      </c>
      <c r="CL39" s="20" t="str">
        <f t="shared" si="14"/>
        <v>士別市</v>
      </c>
      <c r="CM39" s="20">
        <f>VLOOKUP($CK39&amp;"_"&amp;$AZ$7,データシート1!$A:$BS,MATCH("ca_太陽光発電（10kW未満）",データシート1!$A$1:$BS$1,0),0)</f>
        <v>108</v>
      </c>
      <c r="CN39" s="20">
        <f>VLOOKUP($CK39&amp;"_"&amp;$AZ$5,データシート1!$A:$BS,MATCH("ab_家庭",データシート1!$A$1:$BS$1,0),0)</f>
        <v>9068</v>
      </c>
      <c r="CO39" s="260">
        <f t="shared" si="15"/>
        <v>1.1910013233348038E-2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24211</v>
      </c>
      <c r="AY40" s="20" t="str">
        <f>IF(IFERROR(比較地域マスタ!$Z33,"")=0,"",IFERROR(比較地域マスタ!$Z33,""))</f>
        <v>鳥羽市</v>
      </c>
      <c r="BC40" s="960" t="str">
        <f t="shared" si="0"/>
        <v>24211</v>
      </c>
      <c r="BD40" s="123" t="str">
        <f t="shared" si="2"/>
        <v>鳥羽市</v>
      </c>
      <c r="BE40" s="40">
        <f>VLOOKUP($BC40&amp;"_"&amp;$AZ$7,データシート1!$A:$BS,MATCH("cb_"&amp;BE$12,データシート1!$A$1:$BS$1,0),0)</f>
        <v>1558.1</v>
      </c>
      <c r="BF40" s="40">
        <f>VLOOKUP($BC40&amp;"_"&amp;$AZ$7,データシート1!$A:$BS,MATCH("cb_"&amp;BF$12,データシート1!$A$1:$BS$1,0),0)</f>
        <v>79675.599999999875</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49</v>
      </c>
      <c r="BK40" s="40">
        <f t="shared" si="3"/>
        <v>81282.699999999881</v>
      </c>
      <c r="BL40" s="42"/>
      <c r="BM40" s="960" t="str">
        <f t="shared" si="4"/>
        <v>24211</v>
      </c>
      <c r="BN40" s="123" t="str">
        <f t="shared" si="5"/>
        <v>鳥羽市</v>
      </c>
      <c r="BO40" s="40">
        <f>BE40*VLOOKUP(BO$12,別紙!$B$4:$E$10,MATCH("設備利用率",別紙!$B$4:$E$4,0),0)/100*8760/10^3</f>
        <v>1869.9069719999998</v>
      </c>
      <c r="BP40" s="40">
        <f>BF40*VLOOKUP(BP$12,別紙!$B$4:$E$10,MATCH("設備利用率",別紙!$B$4:$E$4,0),0)/100*8760/10^3</f>
        <v>105391.69665599984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343.392</v>
      </c>
      <c r="BU40" s="40">
        <f t="shared" si="6"/>
        <v>107604.99562799984</v>
      </c>
      <c r="BV40" s="42"/>
      <c r="BW40" s="38" t="str">
        <f t="shared" si="7"/>
        <v>24211</v>
      </c>
      <c r="BX40" s="38" t="str">
        <f t="shared" si="8"/>
        <v>鳥羽市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107502.35744313031</v>
      </c>
      <c r="BZ40" s="42"/>
      <c r="CA40" s="38" t="str">
        <f t="shared" si="9"/>
        <v>24211</v>
      </c>
      <c r="CB40" s="38" t="str">
        <f t="shared" si="10"/>
        <v>鳥羽市</v>
      </c>
      <c r="CC40" s="260">
        <f t="shared" si="11"/>
        <v>1.7394102012964662E-2</v>
      </c>
      <c r="CD40" s="260">
        <f t="shared" si="16"/>
        <v>0.98036637672576599</v>
      </c>
      <c r="CE40" s="260">
        <f t="shared" si="17"/>
        <v>0</v>
      </c>
      <c r="CF40" s="260">
        <f t="shared" si="18"/>
        <v>0</v>
      </c>
      <c r="CG40" s="260">
        <f t="shared" si="19"/>
        <v>0</v>
      </c>
      <c r="CH40" s="260">
        <f t="shared" si="20"/>
        <v>3.1942741365616782E-3</v>
      </c>
      <c r="CI40" s="260">
        <f t="shared" si="12"/>
        <v>1.0009547528752922</v>
      </c>
      <c r="CK40" s="20" t="str">
        <f t="shared" si="13"/>
        <v>24211</v>
      </c>
      <c r="CL40" s="20" t="str">
        <f t="shared" si="14"/>
        <v>鳥羽市</v>
      </c>
      <c r="CM40" s="20">
        <f>VLOOKUP($CK40&amp;"_"&amp;$AZ$7,データシート1!$A:$BS,MATCH("ca_太陽光発電（10kW未満）",データシート1!$A$1:$BS$1,0),0)</f>
        <v>333</v>
      </c>
      <c r="CN40" s="20">
        <f>VLOOKUP($CK40&amp;"_"&amp;$AZ$5,データシート1!$A:$BS,MATCH("ab_家庭",データシート1!$A$1:$BS$1,0),0)</f>
        <v>8319</v>
      </c>
      <c r="CO40" s="260">
        <f t="shared" si="15"/>
        <v>4.0028849621348721E-2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17407</v>
      </c>
      <c r="AY41" s="20" t="str">
        <f>IF(IFERROR(比較地域マスタ!$Z34,"")=0,"",IFERROR(比較地域マスタ!$Z34,""))</f>
        <v>中能登町</v>
      </c>
      <c r="BC41" s="960" t="str">
        <f t="shared" si="0"/>
        <v>17407</v>
      </c>
      <c r="BD41" s="123" t="str">
        <f t="shared" si="2"/>
        <v>中能登町</v>
      </c>
      <c r="BE41" s="40">
        <f>VLOOKUP($BC41&amp;"_"&amp;$AZ$7,データシート1!$A:$BS,MATCH("cb_"&amp;BE$12,データシート1!$A$1:$BS$1,0),0)</f>
        <v>1182.96</v>
      </c>
      <c r="BF41" s="40">
        <f>VLOOKUP($BC41&amp;"_"&amp;$AZ$7,データシート1!$A:$BS,MATCH("cb_"&amp;BF$12,データシート1!$A$1:$BS$1,0),0)</f>
        <v>19873.600000000006</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30</v>
      </c>
      <c r="BK41" s="40">
        <f t="shared" si="3"/>
        <v>21086.560000000005</v>
      </c>
      <c r="BL41" s="42"/>
      <c r="BM41" s="960" t="str">
        <f t="shared" si="4"/>
        <v>17407</v>
      </c>
      <c r="BN41" s="123" t="str">
        <f t="shared" si="5"/>
        <v>中能登町</v>
      </c>
      <c r="BO41" s="40">
        <f>BE41*VLOOKUP(BO$12,別紙!$B$4:$E$10,MATCH("設備利用率",別紙!$B$4:$E$4,0),0)/100*8760/10^3</f>
        <v>1419.6939551999999</v>
      </c>
      <c r="BP41" s="40">
        <f>BF41*VLOOKUP(BP$12,別紙!$B$4:$E$10,MATCH("設備利用率",別紙!$B$4:$E$4,0),0)/100*8760/10^3</f>
        <v>26288.00313600001</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210.24</v>
      </c>
      <c r="BU41" s="40">
        <f t="shared" si="6"/>
        <v>27917.937091200012</v>
      </c>
      <c r="BV41" s="42"/>
      <c r="BW41" s="38" t="str">
        <f t="shared" si="7"/>
        <v>17407</v>
      </c>
      <c r="BX41" s="38" t="str">
        <f t="shared" si="8"/>
        <v>中能登町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92705.537632931388</v>
      </c>
      <c r="BZ41" s="42"/>
      <c r="CA41" s="38" t="str">
        <f t="shared" si="9"/>
        <v>17407</v>
      </c>
      <c r="CB41" s="38" t="str">
        <f t="shared" si="10"/>
        <v>中能登町</v>
      </c>
      <c r="CC41" s="260">
        <f t="shared" si="11"/>
        <v>1.5314014582616348E-2</v>
      </c>
      <c r="CD41" s="260">
        <f t="shared" si="16"/>
        <v>0.2835645400179615</v>
      </c>
      <c r="CE41" s="260">
        <f t="shared" si="17"/>
        <v>0</v>
      </c>
      <c r="CF41" s="260">
        <f t="shared" si="18"/>
        <v>0</v>
      </c>
      <c r="CG41" s="260">
        <f t="shared" si="19"/>
        <v>0</v>
      </c>
      <c r="CH41" s="260">
        <f t="shared" si="20"/>
        <v>2.2678256916264013E-3</v>
      </c>
      <c r="CI41" s="260">
        <f t="shared" si="12"/>
        <v>0.30114638029220431</v>
      </c>
      <c r="CK41" s="20" t="str">
        <f t="shared" si="13"/>
        <v>17407</v>
      </c>
      <c r="CL41" s="20" t="str">
        <f t="shared" si="14"/>
        <v>中能登町</v>
      </c>
      <c r="CM41" s="20">
        <f>VLOOKUP($CK41&amp;"_"&amp;$AZ$7,データシート1!$A:$BS,MATCH("ca_太陽光発電（10kW未満）",データシート1!$A$1:$BS$1,0),0)</f>
        <v>230</v>
      </c>
      <c r="CN41" s="20">
        <f>VLOOKUP($CK41&amp;"_"&amp;$AZ$5,データシート1!$A:$BS,MATCH("ab_家庭",データシート1!$A$1:$BS$1,0),0)</f>
        <v>6613</v>
      </c>
      <c r="CO41" s="260">
        <f t="shared" si="15"/>
        <v>3.4779978829578104E-2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42210</v>
      </c>
      <c r="AY72" s="20" t="str">
        <f>IF(IFERROR(比較地域マスタ!$AE7,"")=0,"",IFERROR(比較地域マスタ!$AE7,""))</f>
        <v>壱岐市</v>
      </c>
      <c r="AZ72" s="18"/>
      <c r="BA72" s="24">
        <v>1</v>
      </c>
      <c r="BB72" s="24">
        <v>1</v>
      </c>
      <c r="BC72" s="20" t="str">
        <f>AX72</f>
        <v>42210</v>
      </c>
      <c r="BD72" s="20" t="str">
        <f>AY72</f>
        <v>壱岐市</v>
      </c>
      <c r="BE72" s="953">
        <f>VLOOKUP(BC72&amp;"_令和4年度",データシート3!A:AB,MATCH("ea_"&amp;"太陽光（建物系）"&amp;"_年間発電",データシート3!$A$1:$AB$1,0),0)/10^3+VLOOKUP(BC72&amp;"_令和4年度",データシート3!A:AB,MATCH("ea_"&amp;"太陽光（土地系）"&amp;"_年間発電",データシート3!$A$1:$AB$1,0),0)/10^3</f>
        <v>2366767.0079999999</v>
      </c>
      <c r="BF72" s="953">
        <f>VLOOKUP(BC72&amp;"_令和4年度",データシート3!A:AB,MATCH("ea_"&amp;"風力（陸上）"&amp;"_年間発電",データシート3!$A$1:$AB$1,0),0)/10^3</f>
        <v>9960.5290000000023</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31.150999999999996</v>
      </c>
      <c r="BI72" s="953">
        <f>SUM(BE72:BH72)</f>
        <v>2376758.6880000001</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121828.82332365954</v>
      </c>
      <c r="BK72" s="953">
        <f t="shared" ref="BK72:BK103" si="21">BI72-BJ72</f>
        <v>2254929.8646763405</v>
      </c>
      <c r="BL72" s="953">
        <f t="shared" ref="BL72:BL103" si="22">IF(BK72&gt;0,0,BK72)</f>
        <v>0</v>
      </c>
      <c r="BM72" s="953">
        <f t="shared" ref="BM72:BM103" si="23">IF(BK72&gt;0,BK72,0)</f>
        <v>2254929.8646763405</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42204</v>
      </c>
      <c r="AY73" s="20" t="str">
        <f>IF(IFERROR(比較地域マスタ!$AE8,"")=0,"",IFERROR(比較地域マスタ!$AE8,""))</f>
        <v>諫早市</v>
      </c>
      <c r="AZ73" s="18"/>
      <c r="BA73" s="24">
        <v>2</v>
      </c>
      <c r="BB73" s="24">
        <v>1</v>
      </c>
      <c r="BC73" s="20" t="str">
        <f t="shared" ref="BC73:BC136" si="24">AX73</f>
        <v>42204</v>
      </c>
      <c r="BD73" s="20" t="str">
        <f t="shared" ref="BD73:BD136" si="25">AY73</f>
        <v>諫早市</v>
      </c>
      <c r="BE73" s="953">
        <f>VLOOKUP(BC73&amp;"_令和4年度",データシート3!A:AB,MATCH("ea_"&amp;"太陽光（建物系）"&amp;"_年間発電",データシート3!$A$1:$AB$1,0),0)/10^3+VLOOKUP(BC73&amp;"_令和4年度",データシート3!A:AB,MATCH("ea_"&amp;"太陽光（土地系）"&amp;"_年間発電",データシート3!$A$1:$AB$1,0),0)/10^3</f>
        <v>4404449.3820000002</v>
      </c>
      <c r="BF73" s="953">
        <f>VLOOKUP(BC73&amp;"_令和4年度",データシート3!A:AB,MATCH("ea_"&amp;"風力（陸上）"&amp;"_年間発電",データシート3!$A$1:$AB$1,0),0)/10^3</f>
        <v>245913.52600000004</v>
      </c>
      <c r="BG73" s="953">
        <f>VLOOKUP(BC73&amp;"_令和4年度",データシート3!A:AB,MATCH("ea_"&amp;"中小水（河川）"&amp;"_年間発電",データシート3!$A$1:$AB$1,0),0)/10^3+VLOOKUP(BC73&amp;"_令和4年度",データシート3!A:AB,MATCH("ea_"&amp;"中小水（農業用水路）"&amp;"_年間発電",データシート3!$A$1:$AB$1,0),0)/10^3</f>
        <v>12108.066000000001</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2438.328</v>
      </c>
      <c r="BI73" s="953">
        <f t="shared" ref="BI73:BI136" si="26">SUM(BE73:BH73)</f>
        <v>4664909.3019999992</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1072583.5420380866</v>
      </c>
      <c r="BK73" s="953">
        <f t="shared" si="21"/>
        <v>3592325.7599619124</v>
      </c>
      <c r="BL73" s="953">
        <f t="shared" si="22"/>
        <v>0</v>
      </c>
      <c r="BM73" s="953">
        <f t="shared" si="23"/>
        <v>3592325.7599619124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42213</v>
      </c>
      <c r="AY74" s="20" t="str">
        <f>IF(IFERROR(比較地域マスタ!$AE9,"")=0,"",IFERROR(比較地域マスタ!$AE9,""))</f>
        <v>雲仙市</v>
      </c>
      <c r="AZ74" s="18"/>
      <c r="BA74" s="24">
        <v>3</v>
      </c>
      <c r="BB74" s="24">
        <v>1</v>
      </c>
      <c r="BC74" s="20" t="str">
        <f t="shared" si="24"/>
        <v>42213</v>
      </c>
      <c r="BD74" s="20" t="str">
        <f t="shared" si="25"/>
        <v>雲仙市</v>
      </c>
      <c r="BE74" s="953">
        <f>VLOOKUP(BC74&amp;"_令和4年度",データシート3!A:AB,MATCH("ea_"&amp;"太陽光（建物系）"&amp;"_年間発電",データシート3!$A$1:$AB$1,0),0)/10^3+VLOOKUP(BC74&amp;"_令和4年度",データシート3!A:AB,MATCH("ea_"&amp;"太陽光（土地系）"&amp;"_年間発電",データシート3!$A$1:$AB$1,0),0)/10^3</f>
        <v>3273687.45</v>
      </c>
      <c r="BF74" s="953">
        <f>VLOOKUP(BC74&amp;"_令和4年度",データシート3!A:AB,MATCH("ea_"&amp;"風力（陸上）"&amp;"_年間発電",データシート3!$A$1:$AB$1,0),0)/10^3</f>
        <v>129326.561</v>
      </c>
      <c r="BG74" s="953">
        <f>VLOOKUP(BC74&amp;"_令和4年度",データシート3!A:AB,MATCH("ea_"&amp;"中小水（河川）"&amp;"_年間発電",データシート3!$A$1:$AB$1,0),0)/10^3+VLOOKUP(BC74&amp;"_令和4年度",データシート3!A:AB,MATCH("ea_"&amp;"中小水（農業用水路）"&amp;"_年間発電",データシート3!$A$1:$AB$1,0),0)/10^3</f>
        <v>18554.145000000004</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849099.7570000001</v>
      </c>
      <c r="BI74" s="953">
        <f t="shared" si="26"/>
        <v>4270667.9130000006</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190760.79796503912</v>
      </c>
      <c r="BK74" s="953">
        <f t="shared" si="21"/>
        <v>4079907.1150349616</v>
      </c>
      <c r="BL74" s="953">
        <f t="shared" si="22"/>
        <v>0</v>
      </c>
      <c r="BM74" s="953">
        <f t="shared" si="23"/>
        <v>4079907.1150349616</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42205</v>
      </c>
      <c r="AY75" s="20" t="str">
        <f>IF(IFERROR(比較地域マスタ!$AE10,"")=0,"",IFERROR(比較地域マスタ!$AE10,""))</f>
        <v>大村市</v>
      </c>
      <c r="AZ75" s="18"/>
      <c r="BA75" s="24">
        <v>4</v>
      </c>
      <c r="BB75" s="24">
        <v>1</v>
      </c>
      <c r="BC75" s="20" t="str">
        <f t="shared" si="24"/>
        <v>42205</v>
      </c>
      <c r="BD75" s="20" t="str">
        <f t="shared" si="25"/>
        <v>大村市</v>
      </c>
      <c r="BE75" s="953">
        <f>VLOOKUP(BC75&amp;"_令和4年度",データシート3!A:AB,MATCH("ea_"&amp;"太陽光（建物系）"&amp;"_年間発電",データシート3!$A$1:$AB$1,0),0)/10^3+VLOOKUP(BC75&amp;"_令和4年度",データシート3!A:AB,MATCH("ea_"&amp;"太陽光（土地系）"&amp;"_年間発電",データシート3!$A$1:$AB$1,0),0)/10^3</f>
        <v>1195017.159</v>
      </c>
      <c r="BF75" s="953">
        <f>VLOOKUP(BC75&amp;"_令和4年度",データシート3!A:AB,MATCH("ea_"&amp;"風力（陸上）"&amp;"_年間発電",データシート3!$A$1:$AB$1,0),0)/10^3</f>
        <v>89677.68</v>
      </c>
      <c r="BG75" s="953">
        <f>VLOOKUP(BC75&amp;"_令和4年度",データシート3!A:AB,MATCH("ea_"&amp;"中小水（河川）"&amp;"_年間発電",データシート3!$A$1:$AB$1,0),0)/10^3+VLOOKUP(BC75&amp;"_令和4年度",データシート3!A:AB,MATCH("ea_"&amp;"中小水（農業用水路）"&amp;"_年間発電",データシート3!$A$1:$AB$1,0),0)/10^3</f>
        <v>6839.6130000000003</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3241.13</v>
      </c>
      <c r="BI75" s="953">
        <f t="shared" si="26"/>
        <v>1294775.5819999997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549769.15687545447</v>
      </c>
      <c r="BK75" s="953">
        <f t="shared" si="21"/>
        <v>745006.42512454523</v>
      </c>
      <c r="BL75" s="953">
        <f t="shared" si="22"/>
        <v>0</v>
      </c>
      <c r="BM75" s="953">
        <f t="shared" si="23"/>
        <v>745006.42512454523</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42383</v>
      </c>
      <c r="AY76" s="20" t="str">
        <f>IF(IFERROR(比較地域マスタ!$AE11,"")=0,"",IFERROR(比較地域マスタ!$AE11,""))</f>
        <v>小値賀町</v>
      </c>
      <c r="AZ76" s="18"/>
      <c r="BA76" s="24">
        <v>5</v>
      </c>
      <c r="BB76" s="24">
        <v>1</v>
      </c>
      <c r="BC76" s="20" t="str">
        <f t="shared" si="24"/>
        <v>42383</v>
      </c>
      <c r="BD76" s="20" t="str">
        <f t="shared" si="25"/>
        <v>小値賀町</v>
      </c>
      <c r="BE76" s="953">
        <f>VLOOKUP(BC76&amp;"_令和4年度",データシート3!A:AB,MATCH("ea_"&amp;"太陽光（建物系）"&amp;"_年間発電",データシート3!$A$1:$AB$1,0),0)/10^3+VLOOKUP(BC76&amp;"_令和4年度",データシート3!A:AB,MATCH("ea_"&amp;"太陽光（土地系）"&amp;"_年間発電",データシート3!$A$1:$AB$1,0),0)/10^3</f>
        <v>305177.19799999997</v>
      </c>
      <c r="BF76" s="953">
        <f>VLOOKUP(BC76&amp;"_令和4年度",データシート3!A:AB,MATCH("ea_"&amp;"風力（陸上）"&amp;"_年間発電",データシート3!$A$1:$AB$1,0),0)/10^3</f>
        <v>68122.403000000006</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373299.60099999997</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10055.575609309295</v>
      </c>
      <c r="BK76" s="953">
        <f t="shared" si="21"/>
        <v>363244.02539069066</v>
      </c>
      <c r="BL76" s="953">
        <f t="shared" si="22"/>
        <v>0</v>
      </c>
      <c r="BM76" s="953">
        <f t="shared" si="23"/>
        <v>363244.02539069066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42322</v>
      </c>
      <c r="AY77" s="20" t="str">
        <f>IF(IFERROR(比較地域マスタ!$AE12,"")=0,"",IFERROR(比較地域マスタ!$AE12,""))</f>
        <v>川棚町</v>
      </c>
      <c r="AZ77" s="18"/>
      <c r="BA77" s="24">
        <v>6</v>
      </c>
      <c r="BB77" s="24">
        <v>1</v>
      </c>
      <c r="BC77" s="20" t="str">
        <f t="shared" si="24"/>
        <v>42322</v>
      </c>
      <c r="BD77" s="20" t="str">
        <f t="shared" si="25"/>
        <v>川棚町</v>
      </c>
      <c r="BE77" s="953">
        <f>VLOOKUP(BC77&amp;"_令和4年度",データシート3!A:AB,MATCH("ea_"&amp;"太陽光（建物系）"&amp;"_年間発電",データシート3!$A$1:$AB$1,0),0)/10^3+VLOOKUP(BC77&amp;"_令和4年度",データシート3!A:AB,MATCH("ea_"&amp;"太陽光（土地系）"&amp;"_年間発電",データシート3!$A$1:$AB$1,0),0)/10^3</f>
        <v>291739.50300000003</v>
      </c>
      <c r="BF77" s="953">
        <f>VLOOKUP(BC77&amp;"_令和4年度",データシート3!A:AB,MATCH("ea_"&amp;"風力（陸上）"&amp;"_年間発電",データシート3!$A$1:$AB$1,0),0)/10^3</f>
        <v>33199.124000000003</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324938.62700000004</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81321.711045641016</v>
      </c>
      <c r="BK77" s="953">
        <f t="shared" si="21"/>
        <v>243616.91595435902</v>
      </c>
      <c r="BL77" s="953">
        <f t="shared" si="22"/>
        <v>0</v>
      </c>
      <c r="BM77" s="953">
        <f t="shared" si="23"/>
        <v>243616.91595435902</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42211</v>
      </c>
      <c r="AY78" s="20" t="str">
        <f>IF(IFERROR(比較地域マスタ!$AE13,"")=0,"",IFERROR(比較地域マスタ!$AE13,""))</f>
        <v>五島市</v>
      </c>
      <c r="AZ78" s="18"/>
      <c r="BA78" s="24">
        <v>7</v>
      </c>
      <c r="BB78" s="24">
        <v>1</v>
      </c>
      <c r="BC78" s="20" t="str">
        <f t="shared" si="24"/>
        <v>42211</v>
      </c>
      <c r="BD78" s="20" t="str">
        <f t="shared" si="25"/>
        <v>五島市</v>
      </c>
      <c r="BE78" s="953">
        <f>VLOOKUP(BC78&amp;"_令和4年度",データシート3!A:AB,MATCH("ea_"&amp;"太陽光（建物系）"&amp;"_年間発電",データシート3!$A$1:$AB$1,0),0)/10^3+VLOOKUP(BC78&amp;"_令和4年度",データシート3!A:AB,MATCH("ea_"&amp;"太陽光（土地系）"&amp;"_年間発電",データシート3!$A$1:$AB$1,0),0)/10^3</f>
        <v>3332138.9669999997</v>
      </c>
      <c r="BF78" s="953">
        <f>VLOOKUP(BC78&amp;"_令和4年度",データシート3!A:AB,MATCH("ea_"&amp;"風力（陸上）"&amp;"_年間発電",データシート3!$A$1:$AB$1,0),0)/10^3</f>
        <v>1642872.4080000001</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4975011.375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177369.34957664897</v>
      </c>
      <c r="BK78" s="953">
        <f t="shared" si="21"/>
        <v>4797642.0254233507</v>
      </c>
      <c r="BL78" s="953">
        <f t="shared" si="22"/>
        <v>0</v>
      </c>
      <c r="BM78" s="953">
        <f t="shared" si="23"/>
        <v>4797642.0254233507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42212</v>
      </c>
      <c r="AY79" s="20" t="str">
        <f>IF(IFERROR(比較地域マスタ!$AE14,"")=0,"",IFERROR(比較地域マスタ!$AE14,""))</f>
        <v>西海市</v>
      </c>
      <c r="AZ79" s="18"/>
      <c r="BA79" s="24">
        <v>8</v>
      </c>
      <c r="BB79" s="24">
        <v>1</v>
      </c>
      <c r="BC79" s="20" t="str">
        <f t="shared" si="24"/>
        <v>42212</v>
      </c>
      <c r="BD79" s="20" t="str">
        <f t="shared" si="25"/>
        <v>西海市</v>
      </c>
      <c r="BE79" s="953">
        <f>VLOOKUP(BC79&amp;"_令和4年度",データシート3!A:AB,MATCH("ea_"&amp;"太陽光（建物系）"&amp;"_年間発電",データシート3!$A$1:$AB$1,0),0)/10^3+VLOOKUP(BC79&amp;"_令和4年度",データシート3!A:AB,MATCH("ea_"&amp;"太陽光（土地系）"&amp;"_年間発電",データシート3!$A$1:$AB$1,0),0)/10^3</f>
        <v>1454521.3859999999</v>
      </c>
      <c r="BF79" s="953">
        <f>VLOOKUP(BC79&amp;"_令和4年度",データシート3!A:AB,MATCH("ea_"&amp;"風力（陸上）"&amp;"_年間発電",データシート3!$A$1:$AB$1,0),0)/10^3</f>
        <v>398978.94199999992</v>
      </c>
      <c r="BG79" s="953">
        <f>VLOOKUP(BC79&amp;"_令和4年度",データシート3!A:AB,MATCH("ea_"&amp;"中小水（河川）"&amp;"_年間発電",データシート3!$A$1:$AB$1,0),0)/10^3+VLOOKUP(BC79&amp;"_令和4年度",データシート3!A:AB,MATCH("ea_"&amp;"中小水（農業用水路）"&amp;"_年間発電",データシート3!$A$1:$AB$1,0),0)/10^3</f>
        <v>7715.2579999999989</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1861215.5859999997</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276706.35033502983</v>
      </c>
      <c r="BK79" s="953">
        <f t="shared" si="21"/>
        <v>1584509.2356649698</v>
      </c>
      <c r="BL79" s="953">
        <f>IF(BK79&gt;0,0,BK79)</f>
        <v>0</v>
      </c>
      <c r="BM79" s="953">
        <f>IF(BK79&gt;0,BK79,0)</f>
        <v>1584509.2356649698</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42391</v>
      </c>
      <c r="AY80" s="20" t="str">
        <f>IF(IFERROR(比較地域マスタ!$AE15,"")=0,"",IFERROR(比較地域マスタ!$AE15,""))</f>
        <v>佐々町</v>
      </c>
      <c r="AZ80" s="18"/>
      <c r="BA80" s="24">
        <v>9</v>
      </c>
      <c r="BB80" s="24">
        <v>1</v>
      </c>
      <c r="BC80" s="20" t="str">
        <f t="shared" si="24"/>
        <v>42391</v>
      </c>
      <c r="BD80" s="20" t="str">
        <f t="shared" si="25"/>
        <v>佐々町</v>
      </c>
      <c r="BE80" s="953">
        <f>VLOOKUP(BC80&amp;"_令和4年度",データシート3!A:AB,MATCH("ea_"&amp;"太陽光（建物系）"&amp;"_年間発電",データシート3!$A$1:$AB$1,0),0)/10^3+VLOOKUP(BC80&amp;"_令和4年度",データシート3!A:AB,MATCH("ea_"&amp;"太陽光（土地系）"&amp;"_年間発電",データシート3!$A$1:$AB$1,0),0)/10^3</f>
        <v>265619.26300000004</v>
      </c>
      <c r="BF80" s="953">
        <f>VLOOKUP(BC80&amp;"_令和4年度",データシート3!A:AB,MATCH("ea_"&amp;"風力（陸上）"&amp;"_年間発電",データシート3!$A$1:$AB$1,0),0)/10^3</f>
        <v>20241.190999999999</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285860.45400000003</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51743.890198206122</v>
      </c>
      <c r="BK80" s="953">
        <f t="shared" si="21"/>
        <v>234116.56380179391</v>
      </c>
      <c r="BL80" s="953">
        <f t="shared" si="22"/>
        <v>0</v>
      </c>
      <c r="BM80" s="953">
        <f t="shared" si="23"/>
        <v>234116.56380179391</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42202</v>
      </c>
      <c r="AY81" s="20" t="str">
        <f>IF(IFERROR(比較地域マスタ!$AE16,"")=0,"",IFERROR(比較地域マスタ!$AE16,""))</f>
        <v>佐世保市</v>
      </c>
      <c r="AZ81" s="18"/>
      <c r="BA81" s="24">
        <v>10</v>
      </c>
      <c r="BB81" s="24">
        <v>1</v>
      </c>
      <c r="BC81" s="20" t="str">
        <f t="shared" si="24"/>
        <v>42202</v>
      </c>
      <c r="BD81" s="20" t="str">
        <f t="shared" si="25"/>
        <v>佐世保市</v>
      </c>
      <c r="BE81" s="953">
        <f>VLOOKUP(BC81&amp;"_令和4年度",データシート3!A:AB,MATCH("ea_"&amp;"太陽光（建物系）"&amp;"_年間発電",データシート3!$A$1:$AB$1,0),0)/10^3+VLOOKUP(BC81&amp;"_令和4年度",データシート3!A:AB,MATCH("ea_"&amp;"太陽光（土地系）"&amp;"_年間発電",データシート3!$A$1:$AB$1,0),0)/10^3</f>
        <v>3492822.6899999995</v>
      </c>
      <c r="BF81" s="953">
        <f>VLOOKUP(BC81&amp;"_令和4年度",データシート3!A:AB,MATCH("ea_"&amp;"風力（陸上）"&amp;"_年間発電",データシート3!$A$1:$AB$1,0),0)/10^3</f>
        <v>200836.31299999999</v>
      </c>
      <c r="BG81" s="953">
        <f>VLOOKUP(BC81&amp;"_令和4年度",データシート3!A:AB,MATCH("ea_"&amp;"中小水（河川）"&amp;"_年間発電",データシート3!$A$1:$AB$1,0),0)/10^3+VLOOKUP(BC81&amp;"_令和4年度",データシート3!A:AB,MATCH("ea_"&amp;"中小水（農業用水路）"&amp;"_年間発電",データシート3!$A$1:$AB$1,0),0)/10^3</f>
        <v>703.74400000000003</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3694362.7469999995</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1317241.4284020027</v>
      </c>
      <c r="BK81" s="953">
        <f t="shared" si="21"/>
        <v>2377121.3185979966</v>
      </c>
      <c r="BL81" s="953">
        <f t="shared" si="22"/>
        <v>0</v>
      </c>
      <c r="BM81" s="953">
        <f t="shared" si="23"/>
        <v>2377121.3185979966</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42203</v>
      </c>
      <c r="AY82" s="20" t="str">
        <f>IF(IFERROR(比較地域マスタ!$AE17,"")=0,"",IFERROR(比較地域マスタ!$AE17,""))</f>
        <v>島原市</v>
      </c>
      <c r="AZ82" s="18"/>
      <c r="BA82" s="24">
        <v>11</v>
      </c>
      <c r="BB82" s="24">
        <v>1</v>
      </c>
      <c r="BC82" s="20" t="str">
        <f t="shared" si="24"/>
        <v>42203</v>
      </c>
      <c r="BD82" s="20" t="str">
        <f t="shared" si="25"/>
        <v>島原市</v>
      </c>
      <c r="BE82" s="953">
        <f>VLOOKUP(BC82&amp;"_令和4年度",データシート3!A:AB,MATCH("ea_"&amp;"太陽光（建物系）"&amp;"_年間発電",データシート3!$A$1:$AB$1,0),0)/10^3+VLOOKUP(BC82&amp;"_令和4年度",データシート3!A:AB,MATCH("ea_"&amp;"太陽光（土地系）"&amp;"_年間発電",データシート3!$A$1:$AB$1,0),0)/10^3</f>
        <v>1427927.9219999998</v>
      </c>
      <c r="BF82" s="953">
        <f>VLOOKUP(BC82&amp;"_令和4年度",データシート3!A:AB,MATCH("ea_"&amp;"風力（陸上）"&amp;"_年間発電",データシート3!$A$1:$AB$1,0),0)/10^3</f>
        <v>24748.476999999995</v>
      </c>
      <c r="BG82" s="953">
        <f>VLOOKUP(BC82&amp;"_令和4年度",データシート3!A:AB,MATCH("ea_"&amp;"中小水（河川）"&amp;"_年間発電",データシート3!$A$1:$AB$1,0),0)/10^3+VLOOKUP(BC82&amp;"_令和4年度",データシート3!A:AB,MATCH("ea_"&amp;"中小水（農業用水路）"&amp;"_年間発電",データシート3!$A$1:$AB$1,0),0)/10^3</f>
        <v>6138.2139999999999</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32706.897999999997</v>
      </c>
      <c r="BI82" s="953">
        <f t="shared" si="26"/>
        <v>1491521.5109999997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225965.1081980461</v>
      </c>
      <c r="BK82" s="953">
        <f t="shared" si="21"/>
        <v>1265556.4028019537</v>
      </c>
      <c r="BL82" s="953">
        <f t="shared" si="22"/>
        <v>0</v>
      </c>
      <c r="BM82" s="953">
        <f t="shared" si="23"/>
        <v>1265556.4028019537</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42411</v>
      </c>
      <c r="AY83" s="20" t="str">
        <f>IF(IFERROR(比較地域マスタ!$AE18,"")=0,"",IFERROR(比較地域マスタ!$AE18,""))</f>
        <v>新上五島町</v>
      </c>
      <c r="AZ83" s="18"/>
      <c r="BA83" s="24">
        <v>12</v>
      </c>
      <c r="BB83" s="24">
        <v>1</v>
      </c>
      <c r="BC83" s="20" t="str">
        <f t="shared" si="24"/>
        <v>42411</v>
      </c>
      <c r="BD83" s="20" t="str">
        <f t="shared" si="25"/>
        <v>新上五島町</v>
      </c>
      <c r="BE83" s="953">
        <f>VLOOKUP(BC83&amp;"_令和4年度",データシート3!A:AB,MATCH("ea_"&amp;"太陽光（建物系）"&amp;"_年間発電",データシート3!$A$1:$AB$1,0),0)/10^3+VLOOKUP(BC83&amp;"_令和4年度",データシート3!A:AB,MATCH("ea_"&amp;"太陽光（土地系）"&amp;"_年間発電",データシート3!$A$1:$AB$1,0),0)/10^3</f>
        <v>249357.32399999999</v>
      </c>
      <c r="BF83" s="953">
        <f>VLOOKUP(BC83&amp;"_令和4年度",データシート3!A:AB,MATCH("ea_"&amp;"風力（陸上）"&amp;"_年間発電",データシート3!$A$1:$AB$1,0),0)/10^3</f>
        <v>473397.86</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722755.18400000001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82597.63489475986</v>
      </c>
      <c r="BK83" s="953">
        <f t="shared" si="21"/>
        <v>640157.54910524015</v>
      </c>
      <c r="BL83" s="953">
        <f t="shared" si="22"/>
        <v>0</v>
      </c>
      <c r="BM83" s="953">
        <f t="shared" si="23"/>
        <v>640157.54910524015</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42209</v>
      </c>
      <c r="AY84" s="20" t="str">
        <f>IF(IFERROR(比較地域マスタ!$AE19,"")=0,"",IFERROR(比較地域マスタ!$AE19,""))</f>
        <v>対馬市</v>
      </c>
      <c r="AZ84" s="18"/>
      <c r="BA84" s="24">
        <v>13</v>
      </c>
      <c r="BB84" s="24">
        <v>1</v>
      </c>
      <c r="BC84" s="20" t="str">
        <f t="shared" si="24"/>
        <v>42209</v>
      </c>
      <c r="BD84" s="20" t="str">
        <f t="shared" si="25"/>
        <v>対馬市</v>
      </c>
      <c r="BE84" s="953">
        <f>VLOOKUP(BC84&amp;"_令和4年度",データシート3!A:AB,MATCH("ea_"&amp;"太陽光（建物系）"&amp;"_年間発電",データシート3!$A$1:$AB$1,0),0)/10^3+VLOOKUP(BC84&amp;"_令和4年度",データシート3!A:AB,MATCH("ea_"&amp;"太陽光（土地系）"&amp;"_年間発電",データシート3!$A$1:$AB$1,0),0)/10^3</f>
        <v>764170.71799999999</v>
      </c>
      <c r="BF84" s="953">
        <f>VLOOKUP(BC84&amp;"_令和4年度",データシート3!A:AB,MATCH("ea_"&amp;"風力（陸上）"&amp;"_年間発電",データシート3!$A$1:$AB$1,0),0)/10^3</f>
        <v>4003652.2280000001</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4767822.9460000005</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143006.91822477325</v>
      </c>
      <c r="BK84" s="953">
        <f t="shared" si="21"/>
        <v>4624816.0277752271</v>
      </c>
      <c r="BL84" s="953">
        <f t="shared" si="22"/>
        <v>0</v>
      </c>
      <c r="BM84" s="953">
        <f t="shared" si="23"/>
        <v>4624816.0277752271</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42308</v>
      </c>
      <c r="AY85" s="20" t="str">
        <f>IF(IFERROR(比較地域マスタ!$AE20,"")=0,"",IFERROR(比較地域マスタ!$AE20,""))</f>
        <v>時津町</v>
      </c>
      <c r="AZ85" s="18"/>
      <c r="BA85" s="24">
        <v>14</v>
      </c>
      <c r="BB85" s="24">
        <v>1</v>
      </c>
      <c r="BC85" s="20" t="str">
        <f t="shared" si="24"/>
        <v>42308</v>
      </c>
      <c r="BD85" s="20" t="str">
        <f t="shared" si="25"/>
        <v>時津町</v>
      </c>
      <c r="BE85" s="953">
        <f>VLOOKUP(BC85&amp;"_令和4年度",データシート3!A:AB,MATCH("ea_"&amp;"太陽光（建物系）"&amp;"_年間発電",データシート3!$A$1:$AB$1,0),0)/10^3+VLOOKUP(BC85&amp;"_令和4年度",データシート3!A:AB,MATCH("ea_"&amp;"太陽光（土地系）"&amp;"_年間発電",データシート3!$A$1:$AB$1,0),0)/10^3</f>
        <v>217777.78300000002</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217777.78300000002</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204306.7035286857</v>
      </c>
      <c r="BK85" s="953">
        <f t="shared" si="21"/>
        <v>13471.079471314326</v>
      </c>
      <c r="BL85" s="953">
        <f t="shared" si="22"/>
        <v>0</v>
      </c>
      <c r="BM85" s="953">
        <f t="shared" si="23"/>
        <v>13471.079471314326</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42201</v>
      </c>
      <c r="AY86" s="20" t="str">
        <f>IF(IFERROR(比較地域マスタ!$AE21,"")=0,"",IFERROR(比較地域マスタ!$AE21,""))</f>
        <v>長崎市</v>
      </c>
      <c r="AZ86" s="18"/>
      <c r="BA86" s="24">
        <v>15</v>
      </c>
      <c r="BB86" s="24">
        <v>1</v>
      </c>
      <c r="BC86" s="20" t="str">
        <f t="shared" si="24"/>
        <v>42201</v>
      </c>
      <c r="BD86" s="20" t="str">
        <f t="shared" si="25"/>
        <v>長崎市</v>
      </c>
      <c r="BE86" s="953">
        <f>VLOOKUP(BC86&amp;"_令和4年度",データシート3!A:AB,MATCH("ea_"&amp;"太陽光（建物系）"&amp;"_年間発電",データシート3!$A$1:$AB$1,0),0)/10^3+VLOOKUP(BC86&amp;"_令和4年度",データシート3!A:AB,MATCH("ea_"&amp;"太陽光（土地系）"&amp;"_年間発電",データシート3!$A$1:$AB$1,0),0)/10^3</f>
        <v>2581992.446</v>
      </c>
      <c r="BF86" s="953">
        <f>VLOOKUP(BC86&amp;"_令和4年度",データシート3!A:AB,MATCH("ea_"&amp;"風力（陸上）"&amp;"_年間発電",データシート3!$A$1:$AB$1,0),0)/10^3</f>
        <v>348955.07000000007</v>
      </c>
      <c r="BG86" s="953">
        <f>VLOOKUP(BC86&amp;"_令和4年度",データシート3!A:AB,MATCH("ea_"&amp;"中小水（河川）"&amp;"_年間発電",データシート3!$A$1:$AB$1,0),0)/10^3+VLOOKUP(BC86&amp;"_令和4年度",データシート3!A:AB,MATCH("ea_"&amp;"中小水（農業用水路）"&amp;"_年間発電",データシート3!$A$1:$AB$1,0),0)/10^3</f>
        <v>5392.4120000000003</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38.26400000000001</v>
      </c>
      <c r="BI86" s="953">
        <f t="shared" si="26"/>
        <v>2936378.1919999998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2276125.1989392666</v>
      </c>
      <c r="BK86" s="953">
        <f t="shared" si="21"/>
        <v>660252.99306073319</v>
      </c>
      <c r="BL86" s="953">
        <f t="shared" si="22"/>
        <v>0</v>
      </c>
      <c r="BM86" s="953">
        <f t="shared" si="23"/>
        <v>660252.99306073319</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42307</v>
      </c>
      <c r="AY87" s="20" t="str">
        <f>IF(IFERROR(比較地域マスタ!$AE22,"")=0,"",IFERROR(比較地域マスタ!$AE22,""))</f>
        <v>長与町</v>
      </c>
      <c r="AZ87" s="18"/>
      <c r="BA87" s="24">
        <v>16</v>
      </c>
      <c r="BB87" s="24">
        <v>1</v>
      </c>
      <c r="BC87" s="20" t="str">
        <f t="shared" si="24"/>
        <v>42307</v>
      </c>
      <c r="BD87" s="20" t="str">
        <f t="shared" si="25"/>
        <v>長与町</v>
      </c>
      <c r="BE87" s="953">
        <f>VLOOKUP(BC87&amp;"_令和4年度",データシート3!A:AB,MATCH("ea_"&amp;"太陽光（建物系）"&amp;"_年間発電",データシート3!$A$1:$AB$1,0),0)/10^3+VLOOKUP(BC87&amp;"_令和4年度",データシート3!A:AB,MATCH("ea_"&amp;"太陽光（土地系）"&amp;"_年間発電",データシート3!$A$1:$AB$1,0),0)/10^3</f>
        <v>410940.76699999999</v>
      </c>
      <c r="BF87" s="953">
        <f>VLOOKUP(BC87&amp;"_令和4年度",データシート3!A:AB,MATCH("ea_"&amp;"風力（陸上）"&amp;"_年間発電",データシート3!$A$1:$AB$1,0),0)/10^3</f>
        <v>2925.7539999999999</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413866.52100000001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138726.25968108498</v>
      </c>
      <c r="BK87" s="953">
        <f t="shared" si="21"/>
        <v>275140.26131891506</v>
      </c>
      <c r="BL87" s="953">
        <f t="shared" si="22"/>
        <v>0</v>
      </c>
      <c r="BM87" s="953">
        <f t="shared" si="23"/>
        <v>275140.26131891506</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42323</v>
      </c>
      <c r="AY88" s="20" t="str">
        <f>IF(IFERROR(比較地域マスタ!$AE23,"")=0,"",IFERROR(比較地域マスタ!$AE23,""))</f>
        <v>波佐見町</v>
      </c>
      <c r="AZ88" s="18"/>
      <c r="BA88" s="24">
        <v>17</v>
      </c>
      <c r="BB88" s="24">
        <v>1</v>
      </c>
      <c r="BC88" s="20" t="str">
        <f t="shared" si="24"/>
        <v>42323</v>
      </c>
      <c r="BD88" s="20" t="str">
        <f t="shared" si="25"/>
        <v>波佐見町</v>
      </c>
      <c r="BE88" s="953">
        <f>VLOOKUP(BC88&amp;"_令和4年度",データシート3!A:AB,MATCH("ea_"&amp;"太陽光（建物系）"&amp;"_年間発電",データシート3!$A$1:$AB$1,0),0)/10^3+VLOOKUP(BC88&amp;"_令和4年度",データシート3!A:AB,MATCH("ea_"&amp;"太陽光（土地系）"&amp;"_年間発電",データシート3!$A$1:$AB$1,0),0)/10^3</f>
        <v>520618.12900000002</v>
      </c>
      <c r="BF88" s="953">
        <f>VLOOKUP(BC88&amp;"_令和4年度",データシート3!A:AB,MATCH("ea_"&amp;"風力（陸上）"&amp;"_年間発電",データシート3!$A$1:$AB$1,0),0)/10^3</f>
        <v>4835.5569999999998</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6.6230000000000002</v>
      </c>
      <c r="BI88" s="953">
        <f t="shared" si="26"/>
        <v>525460.30900000001</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94410.669407309048</v>
      </c>
      <c r="BK88" s="953">
        <f t="shared" si="21"/>
        <v>431049.63959269098</v>
      </c>
      <c r="BL88" s="953">
        <f t="shared" si="22"/>
        <v>0</v>
      </c>
      <c r="BM88" s="953">
        <f t="shared" si="23"/>
        <v>431049.63959269098</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42321</v>
      </c>
      <c r="AY89" s="20" t="str">
        <f>IF(IFERROR(比較地域マスタ!$AE24,"")=0,"",IFERROR(比較地域マスタ!$AE24,""))</f>
        <v>東彼杵町</v>
      </c>
      <c r="AZ89" s="18"/>
      <c r="BA89" s="24">
        <v>18</v>
      </c>
      <c r="BB89" s="24">
        <v>1</v>
      </c>
      <c r="BC89" s="20" t="str">
        <f t="shared" si="24"/>
        <v>42321</v>
      </c>
      <c r="BD89" s="20" t="str">
        <f t="shared" si="25"/>
        <v>東彼杵町</v>
      </c>
      <c r="BE89" s="953">
        <f>VLOOKUP(BC89&amp;"_令和4年度",データシート3!A:AB,MATCH("ea_"&amp;"太陽光（建物系）"&amp;"_年間発電",データシート3!$A$1:$AB$1,0),0)/10^3+VLOOKUP(BC89&amp;"_令和4年度",データシート3!A:AB,MATCH("ea_"&amp;"太陽光（土地系）"&amp;"_年間発電",データシート3!$A$1:$AB$1,0),0)/10^3</f>
        <v>754925.07400000002</v>
      </c>
      <c r="BF89" s="953">
        <f>VLOOKUP(BC89&amp;"_令和4年度",データシート3!A:AB,MATCH("ea_"&amp;"風力（陸上）"&amp;"_年間発電",データシート3!$A$1:$AB$1,0),0)/10^3</f>
        <v>130032.07</v>
      </c>
      <c r="BG89" s="953">
        <f>VLOOKUP(BC89&amp;"_令和4年度",データシート3!A:AB,MATCH("ea_"&amp;"中小水（河川）"&amp;"_年間発電",データシート3!$A$1:$AB$1,0),0)/10^3+VLOOKUP(BC89&amp;"_令和4年度",データシート3!A:AB,MATCH("ea_"&amp;"中小水（農業用水路）"&amp;"_年間発電",データシート3!$A$1:$AB$1,0),0)/10^3</f>
        <v>8377.3209999999999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229.09200000000004</v>
      </c>
      <c r="BI89" s="953">
        <f t="shared" si="26"/>
        <v>893563.55700000003</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44077.89685185557</v>
      </c>
      <c r="BK89" s="953">
        <f t="shared" si="21"/>
        <v>849485.66014814447</v>
      </c>
      <c r="BL89" s="953">
        <f t="shared" si="22"/>
        <v>0</v>
      </c>
      <c r="BM89" s="953">
        <f t="shared" si="23"/>
        <v>849485.66014814447</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42207</v>
      </c>
      <c r="AY90" s="20" t="str">
        <f>IF(IFERROR(比較地域マスタ!$AE25,"")=0,"",IFERROR(比較地域マスタ!$AE25,""))</f>
        <v>平戸市</v>
      </c>
      <c r="AZ90" s="18"/>
      <c r="BA90" s="24">
        <v>19</v>
      </c>
      <c r="BB90" s="24">
        <v>1</v>
      </c>
      <c r="BC90" s="20" t="str">
        <f t="shared" si="24"/>
        <v>42207</v>
      </c>
      <c r="BD90" s="20" t="str">
        <f t="shared" si="25"/>
        <v>平戸市</v>
      </c>
      <c r="BE90" s="953">
        <f>VLOOKUP(BC90&amp;"_令和4年度",データシート3!A:AB,MATCH("ea_"&amp;"太陽光（建物系）"&amp;"_年間発電",データシート3!$A$1:$AB$1,0),0)/10^3+VLOOKUP(BC90&amp;"_令和4年度",データシート3!A:AB,MATCH("ea_"&amp;"太陽光（土地系）"&amp;"_年間発電",データシート3!$A$1:$AB$1,0),0)/10^3</f>
        <v>1879301.4879999999</v>
      </c>
      <c r="BF90" s="953">
        <f>VLOOKUP(BC90&amp;"_令和4年度",データシート3!A:AB,MATCH("ea_"&amp;"風力（陸上）"&amp;"_年間発電",データシート3!$A$1:$AB$1,0),0)/10^3</f>
        <v>372598.55300000007</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2251900.0410000002</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138403.44366552544</v>
      </c>
      <c r="BK90" s="953">
        <f t="shared" si="21"/>
        <v>2113496.5973344748</v>
      </c>
      <c r="BL90" s="953">
        <f t="shared" si="22"/>
        <v>0</v>
      </c>
      <c r="BM90" s="953">
        <f t="shared" si="23"/>
        <v>2113496.5973344748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42208</v>
      </c>
      <c r="AY91" s="20" t="str">
        <f>IF(IFERROR(比較地域マスタ!$AE26,"")=0,"",IFERROR(比較地域マスタ!$AE26,""))</f>
        <v>松浦市</v>
      </c>
      <c r="BA91" s="24">
        <v>20</v>
      </c>
      <c r="BB91" s="24">
        <v>1</v>
      </c>
      <c r="BC91" s="20" t="str">
        <f t="shared" si="24"/>
        <v>42208</v>
      </c>
      <c r="BD91" s="20" t="str">
        <f t="shared" si="25"/>
        <v>松浦市</v>
      </c>
      <c r="BE91" s="953">
        <f>VLOOKUP(BC91&amp;"_令和4年度",データシート3!A:AB,MATCH("ea_"&amp;"太陽光（建物系）"&amp;"_年間発電",データシート3!$A$1:$AB$1,0),0)/10^3+VLOOKUP(BC91&amp;"_令和4年度",データシート3!A:AB,MATCH("ea_"&amp;"太陽光（土地系）"&amp;"_年間発電",データシート3!$A$1:$AB$1,0),0)/10^3</f>
        <v>1297742.22</v>
      </c>
      <c r="BF91" s="953">
        <f>VLOOKUP(BC91&amp;"_令和4年度",データシート3!A:AB,MATCH("ea_"&amp;"風力（陸上）"&amp;"_年間発電",データシート3!$A$1:$AB$1,0),0)/10^3</f>
        <v>96431.97500000002</v>
      </c>
      <c r="BG91" s="953">
        <f>VLOOKUP(BC91&amp;"_令和4年度",データシート3!A:AB,MATCH("ea_"&amp;"中小水（河川）"&amp;"_年間発電",データシート3!$A$1:$AB$1,0),0)/10^3+VLOOKUP(BC91&amp;"_令和4年度",データシート3!A:AB,MATCH("ea_"&amp;"中小水（農業用水路）"&amp;"_年間発電",データシート3!$A$1:$AB$1,0),0)/10^3</f>
        <v>2.762</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1394176.9570000002</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141598.73683614787</v>
      </c>
      <c r="BK91" s="953">
        <f t="shared" si="21"/>
        <v>1252578.2201638522</v>
      </c>
      <c r="BL91" s="953">
        <f t="shared" si="22"/>
        <v>0</v>
      </c>
      <c r="BM91" s="953">
        <f t="shared" si="23"/>
        <v>1252578.2201638522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42214</v>
      </c>
      <c r="AY92" s="20" t="str">
        <f>IF(IFERROR(比較地域マスタ!$AE27,"")=0,"",IFERROR(比較地域マスタ!$AE27,""))</f>
        <v>南島原市</v>
      </c>
      <c r="AZ92" s="18"/>
      <c r="BA92" s="24">
        <v>21</v>
      </c>
      <c r="BB92" s="24">
        <v>1</v>
      </c>
      <c r="BC92" s="20" t="str">
        <f t="shared" si="24"/>
        <v>42214</v>
      </c>
      <c r="BD92" s="20" t="str">
        <f t="shared" si="25"/>
        <v>南島原市</v>
      </c>
      <c r="BE92" s="953">
        <f>VLOOKUP(BC92&amp;"_令和4年度",データシート3!A:AB,MATCH("ea_"&amp;"太陽光（建物系）"&amp;"_年間発電",データシート3!$A$1:$AB$1,0),0)/10^3+VLOOKUP(BC92&amp;"_令和4年度",データシート3!A:AB,MATCH("ea_"&amp;"太陽光（土地系）"&amp;"_年間発電",データシート3!$A$1:$AB$1,0),0)/10^3</f>
        <v>3248031.5180000002</v>
      </c>
      <c r="BF92" s="953">
        <f>VLOOKUP(BC92&amp;"_令和4年度",データシート3!A:AB,MATCH("ea_"&amp;"風力（陸上）"&amp;"_年間発電",データシート3!$A$1:$AB$1,0),0)/10^3</f>
        <v>29535.691999999995</v>
      </c>
      <c r="BG92" s="953">
        <f>VLOOKUP(BC92&amp;"_令和4年度",データシート3!A:AB,MATCH("ea_"&amp;"中小水（河川）"&amp;"_年間発電",データシート3!$A$1:$AB$1,0),0)/10^3+VLOOKUP(BC92&amp;"_令和4年度",データシート3!A:AB,MATCH("ea_"&amp;"中小水（農業用水路）"&amp;"_年間発電",データシート3!$A$1:$AB$1,0),0)/10^3</f>
        <v>10111.254999999999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36265.410000000003</v>
      </c>
      <c r="BI92" s="953">
        <f t="shared" si="26"/>
        <v>3323943.875</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171836.36437279862</v>
      </c>
      <c r="BK92" s="953">
        <f>BI92-BJ92</f>
        <v>3152107.5106272013</v>
      </c>
      <c r="BL92" s="953">
        <f t="shared" si="22"/>
        <v>0</v>
      </c>
      <c r="BM92" s="953">
        <f t="shared" si="23"/>
        <v>3152107.5106272013</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f>比較地域マスタ!AD28</f>
        <v>0</v>
      </c>
      <c r="AY93" s="20" t="str">
        <f>IF(IFERROR(比較地域マスタ!$AE28,"")=0,"",IFERROR(比較地域マスタ!$AE28,""))</f>
        <v/>
      </c>
      <c r="AZ93" s="18"/>
      <c r="BA93" s="24">
        <v>22</v>
      </c>
      <c r="BB93" s="24">
        <v>1</v>
      </c>
      <c r="BC93" s="20">
        <f t="shared" si="24"/>
        <v>0</v>
      </c>
      <c r="BD93" s="20" t="str">
        <f t="shared" si="25"/>
        <v/>
      </c>
      <c r="BE93" s="953" t="e">
        <f>VLOOKUP(BC93&amp;"_令和4年度",データシート3!A:AB,MATCH("ea_"&amp;"太陽光（建物系）"&amp;"_年間発電",データシート3!$A$1:$AB$1,0),0)/10^3+VLOOKUP(BC93&amp;"_令和4年度",データシート3!A:AB,MATCH("ea_"&amp;"太陽光（土地系）"&amp;"_年間発電",データシート3!$A$1:$AB$1,0),0)/10^3</f>
        <v>#N/A</v>
      </c>
      <c r="BF93" s="953" t="e">
        <f>VLOOKUP(BC93&amp;"_令和4年度",データシート3!A:AB,MATCH("ea_"&amp;"風力（陸上）"&amp;"_年間発電",データシート3!$A$1:$AB$1,0),0)/10^3</f>
        <v>#N/A</v>
      </c>
      <c r="BG93" s="953" t="e">
        <f>VLOOKUP(BC93&amp;"_令和4年度",データシート3!A:AB,MATCH("ea_"&amp;"中小水（河川）"&amp;"_年間発電",データシート3!$A$1:$AB$1,0),0)/10^3+VLOOKUP(BC93&amp;"_令和4年度",データシート3!A:AB,MATCH("ea_"&amp;"中小水（農業用水路）"&amp;"_年間発電",データシート3!$A$1:$AB$1,0),0)/10^3</f>
        <v>#N/A</v>
      </c>
      <c r="BH93" s="953" t="e">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#N/A</v>
      </c>
      <c r="BI93" s="953" t="e">
        <f t="shared" si="26"/>
        <v>#N/A</v>
      </c>
      <c r="BJ93" s="953" t="e">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#N/A</v>
      </c>
      <c r="BK93" s="953" t="e">
        <f t="shared" si="21"/>
        <v>#N/A</v>
      </c>
      <c r="BL93" s="953" t="e">
        <f t="shared" si="22"/>
        <v>#N/A</v>
      </c>
      <c r="BM93" s="953" t="e">
        <f t="shared" si="23"/>
        <v>#N/A</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f>比較地域マスタ!AD29</f>
        <v>0</v>
      </c>
      <c r="AY94" s="20" t="str">
        <f>IF(IFERROR(比較地域マスタ!$AE29,"")=0,"",IFERROR(比較地域マスタ!$AE29,""))</f>
        <v/>
      </c>
      <c r="AZ94" s="18"/>
      <c r="BA94" s="24">
        <v>23</v>
      </c>
      <c r="BB94" s="24">
        <v>1</v>
      </c>
      <c r="BC94" s="20">
        <f t="shared" si="24"/>
        <v>0</v>
      </c>
      <c r="BD94" s="20" t="str">
        <f t="shared" si="25"/>
        <v/>
      </c>
      <c r="BE94" s="953" t="e">
        <f>VLOOKUP(BC94&amp;"_令和4年度",データシート3!A:AB,MATCH("ea_"&amp;"太陽光（建物系）"&amp;"_年間発電",データシート3!$A$1:$AB$1,0),0)/10^3+VLOOKUP(BC94&amp;"_令和4年度",データシート3!A:AB,MATCH("ea_"&amp;"太陽光（土地系）"&amp;"_年間発電",データシート3!$A$1:$AB$1,0),0)/10^3</f>
        <v>#N/A</v>
      </c>
      <c r="BF94" s="953" t="e">
        <f>VLOOKUP(BC94&amp;"_令和4年度",データシート3!A:AB,MATCH("ea_"&amp;"風力（陸上）"&amp;"_年間発電",データシート3!$A$1:$AB$1,0),0)/10^3</f>
        <v>#N/A</v>
      </c>
      <c r="BG94" s="953" t="e">
        <f>VLOOKUP(BC94&amp;"_令和4年度",データシート3!A:AB,MATCH("ea_"&amp;"中小水（河川）"&amp;"_年間発電",データシート3!$A$1:$AB$1,0),0)/10^3+VLOOKUP(BC94&amp;"_令和4年度",データシート3!A:AB,MATCH("ea_"&amp;"中小水（農業用水路）"&amp;"_年間発電",データシート3!$A$1:$AB$1,0),0)/10^3</f>
        <v>#N/A</v>
      </c>
      <c r="BH94" s="953" t="e">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#N/A</v>
      </c>
      <c r="BI94" s="953" t="e">
        <f t="shared" si="26"/>
        <v>#N/A</v>
      </c>
      <c r="BJ94" s="953" t="e">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#N/A</v>
      </c>
      <c r="BK94" s="953" t="e">
        <f t="shared" si="21"/>
        <v>#N/A</v>
      </c>
      <c r="BL94" s="953" t="e">
        <f t="shared" si="22"/>
        <v>#N/A</v>
      </c>
      <c r="BM94" s="953" t="e">
        <f t="shared" si="23"/>
        <v>#N/A</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f>比較地域マスタ!AD30</f>
        <v>0</v>
      </c>
      <c r="AY95" s="20" t="str">
        <f>IF(IFERROR(比較地域マスタ!$AE30,"")=0,"",IFERROR(比較地域マスタ!$AE30,""))</f>
        <v/>
      </c>
      <c r="AZ95" s="18"/>
      <c r="BA95" s="24">
        <v>24</v>
      </c>
      <c r="BB95" s="24">
        <v>1</v>
      </c>
      <c r="BC95" s="20">
        <f t="shared" si="24"/>
        <v>0</v>
      </c>
      <c r="BD95" s="20" t="str">
        <f t="shared" si="25"/>
        <v/>
      </c>
      <c r="BE95" s="953" t="e">
        <f>VLOOKUP(BC95&amp;"_令和4年度",データシート3!A:AB,MATCH("ea_"&amp;"太陽光（建物系）"&amp;"_年間発電",データシート3!$A$1:$AB$1,0),0)/10^3+VLOOKUP(BC95&amp;"_令和4年度",データシート3!A:AB,MATCH("ea_"&amp;"太陽光（土地系）"&amp;"_年間発電",データシート3!$A$1:$AB$1,0),0)/10^3</f>
        <v>#N/A</v>
      </c>
      <c r="BF95" s="953" t="e">
        <f>VLOOKUP(BC95&amp;"_令和4年度",データシート3!A:AB,MATCH("ea_"&amp;"風力（陸上）"&amp;"_年間発電",データシート3!$A$1:$AB$1,0),0)/10^3</f>
        <v>#N/A</v>
      </c>
      <c r="BG95" s="953" t="e">
        <f>VLOOKUP(BC95&amp;"_令和4年度",データシート3!A:AB,MATCH("ea_"&amp;"中小水（河川）"&amp;"_年間発電",データシート3!$A$1:$AB$1,0),0)/10^3+VLOOKUP(BC95&amp;"_令和4年度",データシート3!A:AB,MATCH("ea_"&amp;"中小水（農業用水路）"&amp;"_年間発電",データシート3!$A$1:$AB$1,0),0)/10^3</f>
        <v>#N/A</v>
      </c>
      <c r="BH95" s="953" t="e">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#N/A</v>
      </c>
      <c r="BI95" s="953" t="e">
        <f t="shared" si="26"/>
        <v>#N/A</v>
      </c>
      <c r="BJ95" s="953" t="e">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#N/A</v>
      </c>
      <c r="BK95" s="953" t="e">
        <f t="shared" si="21"/>
        <v>#N/A</v>
      </c>
      <c r="BL95" s="953" t="e">
        <f t="shared" si="22"/>
        <v>#N/A</v>
      </c>
      <c r="BM95" s="953" t="e">
        <f t="shared" si="23"/>
        <v>#N/A</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f>比較地域マスタ!AD31</f>
        <v>0</v>
      </c>
      <c r="AY96" s="20" t="str">
        <f>IF(IFERROR(比較地域マスタ!$AE31,"")=0,"",IFERROR(比較地域マスタ!$AE31,""))</f>
        <v/>
      </c>
      <c r="AZ96" s="18"/>
      <c r="BA96" s="24">
        <v>25</v>
      </c>
      <c r="BB96" s="24">
        <v>1</v>
      </c>
      <c r="BC96" s="20">
        <f t="shared" si="24"/>
        <v>0</v>
      </c>
      <c r="BD96" s="20" t="str">
        <f t="shared" si="25"/>
        <v/>
      </c>
      <c r="BE96" s="953" t="e">
        <f>VLOOKUP(BC96&amp;"_令和4年度",データシート3!A:AB,MATCH("ea_"&amp;"太陽光（建物系）"&amp;"_年間発電",データシート3!$A$1:$AB$1,0),0)/10^3+VLOOKUP(BC96&amp;"_令和4年度",データシート3!A:AB,MATCH("ea_"&amp;"太陽光（土地系）"&amp;"_年間発電",データシート3!$A$1:$AB$1,0),0)/10^3</f>
        <v>#N/A</v>
      </c>
      <c r="BF96" s="953" t="e">
        <f>VLOOKUP(BC96&amp;"_令和4年度",データシート3!A:AB,MATCH("ea_"&amp;"風力（陸上）"&amp;"_年間発電",データシート3!$A$1:$AB$1,0),0)/10^3</f>
        <v>#N/A</v>
      </c>
      <c r="BG96" s="953" t="e">
        <f>VLOOKUP(BC96&amp;"_令和4年度",データシート3!A:AB,MATCH("ea_"&amp;"中小水（河川）"&amp;"_年間発電",データシート3!$A$1:$AB$1,0),0)/10^3+VLOOKUP(BC96&amp;"_令和4年度",データシート3!A:AB,MATCH("ea_"&amp;"中小水（農業用水路）"&amp;"_年間発電",データシート3!$A$1:$AB$1,0),0)/10^3</f>
        <v>#N/A</v>
      </c>
      <c r="BH96" s="953" t="e">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#N/A</v>
      </c>
      <c r="BI96" s="953" t="e">
        <f t="shared" si="26"/>
        <v>#N/A</v>
      </c>
      <c r="BJ96" s="953" t="e">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#N/A</v>
      </c>
      <c r="BK96" s="953" t="e">
        <f t="shared" si="21"/>
        <v>#N/A</v>
      </c>
      <c r="BL96" s="953" t="e">
        <f t="shared" si="22"/>
        <v>#N/A</v>
      </c>
      <c r="BM96" s="953" t="e">
        <f t="shared" si="23"/>
        <v>#N/A</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f>比較地域マスタ!AD32</f>
        <v>0</v>
      </c>
      <c r="AY97" s="20" t="str">
        <f>IF(IFERROR(比較地域マスタ!$AE32,"")=0,"",IFERROR(比較地域マスタ!$AE32,""))</f>
        <v/>
      </c>
      <c r="AZ97" s="18"/>
      <c r="BA97" s="24">
        <v>26</v>
      </c>
      <c r="BB97" s="24">
        <v>1</v>
      </c>
      <c r="BC97" s="20">
        <f t="shared" si="24"/>
        <v>0</v>
      </c>
      <c r="BD97" s="20" t="str">
        <f t="shared" si="25"/>
        <v/>
      </c>
      <c r="BE97" s="953" t="e">
        <f>VLOOKUP(BC97&amp;"_令和4年度",データシート3!A:AB,MATCH("ea_"&amp;"太陽光（建物系）"&amp;"_年間発電",データシート3!$A$1:$AB$1,0),0)/10^3+VLOOKUP(BC97&amp;"_令和4年度",データシート3!A:AB,MATCH("ea_"&amp;"太陽光（土地系）"&amp;"_年間発電",データシート3!$A$1:$AB$1,0),0)/10^3</f>
        <v>#N/A</v>
      </c>
      <c r="BF97" s="953" t="e">
        <f>VLOOKUP(BC97&amp;"_令和4年度",データシート3!A:AB,MATCH("ea_"&amp;"風力（陸上）"&amp;"_年間発電",データシート3!$A$1:$AB$1,0),0)/10^3</f>
        <v>#N/A</v>
      </c>
      <c r="BG97" s="953" t="e">
        <f>VLOOKUP(BC97&amp;"_令和4年度",データシート3!A:AB,MATCH("ea_"&amp;"中小水（河川）"&amp;"_年間発電",データシート3!$A$1:$AB$1,0),0)/10^3+VLOOKUP(BC97&amp;"_令和4年度",データシート3!A:AB,MATCH("ea_"&amp;"中小水（農業用水路）"&amp;"_年間発電",データシート3!$A$1:$AB$1,0),0)/10^3</f>
        <v>#N/A</v>
      </c>
      <c r="BH97" s="953" t="e">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#N/A</v>
      </c>
      <c r="BI97" s="953" t="e">
        <f t="shared" si="26"/>
        <v>#N/A</v>
      </c>
      <c r="BJ97" s="953" t="e">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#N/A</v>
      </c>
      <c r="BK97" s="953" t="e">
        <f t="shared" si="21"/>
        <v>#N/A</v>
      </c>
      <c r="BL97" s="953" t="e">
        <f t="shared" si="22"/>
        <v>#N/A</v>
      </c>
      <c r="BM97" s="953" t="e">
        <f t="shared" si="23"/>
        <v>#N/A</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f>比較地域マスタ!AD33</f>
        <v>0</v>
      </c>
      <c r="AY98" s="20" t="str">
        <f>IF(IFERROR(比較地域マスタ!$AE33,"")=0,"",IFERROR(比較地域マスタ!$AE33,""))</f>
        <v/>
      </c>
      <c r="AZ98" s="18"/>
      <c r="BA98" s="24">
        <v>27</v>
      </c>
      <c r="BB98" s="24">
        <v>1</v>
      </c>
      <c r="BC98" s="20">
        <f t="shared" si="24"/>
        <v>0</v>
      </c>
      <c r="BD98" s="20" t="str">
        <f t="shared" si="25"/>
        <v/>
      </c>
      <c r="BE98" s="953" t="e">
        <f>VLOOKUP(BC98&amp;"_令和4年度",データシート3!A:AB,MATCH("ea_"&amp;"太陽光（建物系）"&amp;"_年間発電",データシート3!$A$1:$AB$1,0),0)/10^3+VLOOKUP(BC98&amp;"_令和4年度",データシート3!A:AB,MATCH("ea_"&amp;"太陽光（土地系）"&amp;"_年間発電",データシート3!$A$1:$AB$1,0),0)/10^3</f>
        <v>#N/A</v>
      </c>
      <c r="BF98" s="953" t="e">
        <f>VLOOKUP(BC98&amp;"_令和4年度",データシート3!A:AB,MATCH("ea_"&amp;"風力（陸上）"&amp;"_年間発電",データシート3!$A$1:$AB$1,0),0)/10^3</f>
        <v>#N/A</v>
      </c>
      <c r="BG98" s="953" t="e">
        <f>VLOOKUP(BC98&amp;"_令和4年度",データシート3!A:AB,MATCH("ea_"&amp;"中小水（河川）"&amp;"_年間発電",データシート3!$A$1:$AB$1,0),0)/10^3+VLOOKUP(BC98&amp;"_令和4年度",データシート3!A:AB,MATCH("ea_"&amp;"中小水（農業用水路）"&amp;"_年間発電",データシート3!$A$1:$AB$1,0),0)/10^3</f>
        <v>#N/A</v>
      </c>
      <c r="BH98" s="953" t="e">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#N/A</v>
      </c>
      <c r="BI98" s="953" t="e">
        <f t="shared" si="26"/>
        <v>#N/A</v>
      </c>
      <c r="BJ98" s="953" t="e">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#N/A</v>
      </c>
      <c r="BK98" s="953" t="e">
        <f t="shared" si="21"/>
        <v>#N/A</v>
      </c>
      <c r="BL98" s="953" t="e">
        <f t="shared" si="22"/>
        <v>#N/A</v>
      </c>
      <c r="BM98" s="953" t="e">
        <f t="shared" si="23"/>
        <v>#N/A</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新上五島町</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42411</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1</v>
      </c>
      <c r="H7" s="786">
        <f t="shared" si="2"/>
        <v>1</v>
      </c>
      <c r="I7" s="786">
        <f t="shared" si="2"/>
        <v>3</v>
      </c>
      <c r="J7" s="786">
        <f t="shared" si="2"/>
        <v>3</v>
      </c>
      <c r="K7" s="787">
        <f t="shared" si="2"/>
        <v>3</v>
      </c>
      <c r="L7" s="787">
        <f t="shared" si="2"/>
        <v>2</v>
      </c>
      <c r="M7" s="787">
        <f t="shared" si="2"/>
        <v>2</v>
      </c>
      <c r="N7" s="787">
        <f t="shared" si="2"/>
        <v>2</v>
      </c>
      <c r="O7" s="787">
        <f>SUM(O8:O13)</f>
        <v>2</v>
      </c>
      <c r="P7" s="787">
        <f t="shared" si="2"/>
        <v>2</v>
      </c>
      <c r="Q7" s="788">
        <f>SUM(Q8:Q13)</f>
        <v>2</v>
      </c>
      <c r="R7" s="1028">
        <f t="shared" si="2"/>
        <v>3.4430000000000001</v>
      </c>
      <c r="S7" s="1029">
        <f t="shared" si="2"/>
        <v>4.7220000000000004</v>
      </c>
      <c r="T7" s="1029">
        <f t="shared" si="2"/>
        <v>13.423000000000002</v>
      </c>
      <c r="U7" s="1029">
        <f t="shared" si="2"/>
        <v>7.8109999999999999</v>
      </c>
      <c r="V7" s="1029">
        <f t="shared" si="2"/>
        <v>7.5129999999999999</v>
      </c>
      <c r="W7" s="1029">
        <f t="shared" si="2"/>
        <v>7.5060000000000002</v>
      </c>
      <c r="X7" s="1029">
        <f t="shared" si="2"/>
        <v>7.8949999999999996</v>
      </c>
      <c r="Y7" s="1029">
        <f t="shared" si="2"/>
        <v>9.9110000000000014</v>
      </c>
      <c r="Z7" s="1029">
        <f>SUM(Z8:Z13)</f>
        <v>6.83</v>
      </c>
      <c r="AA7" s="1029">
        <f>SUM(AA8:AA13)</f>
        <v>5.8500000000000005</v>
      </c>
      <c r="AB7" s="1030">
        <f t="shared" si="2"/>
        <v>6.4809999999999999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0</v>
      </c>
      <c r="H10" s="803">
        <f>VLOOKUP($D$3&amp;"_"&amp;H$3,データシート1!$A:$BT,MATCH($G$2&amp;"_"&amp;$C10,データシート1!$A$1:$BT$1,0),0)</f>
        <v>0</v>
      </c>
      <c r="I10" s="803">
        <f>VLOOKUP($D$3&amp;"_"&amp;I$3,データシート1!$A:$BT,MATCH($G$2&amp;"_"&amp;$C10,データシート1!$A$1:$BT$1,0),0)</f>
        <v>0</v>
      </c>
      <c r="J10" s="803">
        <f>VLOOKUP($D$3&amp;"_"&amp;J$3,データシート1!$A:$BT,MATCH($G$2&amp;"_"&amp;$C10,データシート1!$A$1:$BT$1,0),0)</f>
        <v>0</v>
      </c>
      <c r="K10" s="804">
        <f>VLOOKUP($D$3&amp;"_"&amp;K$3,データシート1!$A:$BT,MATCH($G$2&amp;"_"&amp;$C10,データシート1!$A$1:$BT$1,0),0)</f>
        <v>0</v>
      </c>
      <c r="L10" s="804">
        <f>VLOOKUP($D$3&amp;"_"&amp;L$3,データシート1!$A:$BT,MATCH($G$2&amp;"_"&amp;$C10,データシート1!$A$1:$BT$1,0),0)</f>
        <v>0</v>
      </c>
      <c r="M10" s="804">
        <f>VLOOKUP($D$3&amp;"_"&amp;M$3,データシート1!$A:$BT,MATCH($G$2&amp;"_"&amp;$C10,データシート1!$A$1:$BT$1,0),0)</f>
        <v>0</v>
      </c>
      <c r="N10" s="804">
        <f>VLOOKUP($D$3&amp;"_"&amp;N$3,データシート1!$A:$BT,MATCH($G$2&amp;"_"&amp;$C10,データシート1!$A$1:$BT$1,0),0)</f>
        <v>0</v>
      </c>
      <c r="O10" s="804">
        <f>VLOOKUP($D$3&amp;"_"&amp;O$3,データシート1!$A:$BT,MATCH($G$2&amp;"_"&amp;$C10,データシート1!$A$1:$BT$1,0),0)</f>
        <v>0</v>
      </c>
      <c r="P10" s="804">
        <f>VLOOKUP($D$3&amp;"_"&amp;P$3,データシート1!$A:$BT,MATCH($G$2&amp;"_"&amp;$C10,データシート1!$A$1:$BT$1,0),0)</f>
        <v>0</v>
      </c>
      <c r="Q10" s="805">
        <f>VLOOKUP($D$3&amp;"_"&amp;Q$3,データシート1!$A:$BT,MATCH($G$2&amp;"_"&amp;$C10,データシート1!$A$1:$BT$1,0),0)</f>
        <v>0</v>
      </c>
      <c r="R10" s="1034">
        <f>VLOOKUP($D$3&amp;"_"&amp;R$3,データシート1!$A:$BT,MATCH($R$2&amp;"_"&amp;$C10,データシート1!$A$1:$BT$1,0),0)</f>
        <v>0</v>
      </c>
      <c r="S10" s="1035">
        <f>VLOOKUP($D$3&amp;"_"&amp;S$3,データシート1!$A:$BT,MATCH($R$2&amp;"_"&amp;$C10,データシート1!$A$1:$BT$1,0),0)</f>
        <v>0</v>
      </c>
      <c r="T10" s="1035">
        <f>VLOOKUP($D$3&amp;"_"&amp;T$3,データシート1!$A:$BT,MATCH($R$2&amp;"_"&amp;$C10,データシート1!$A$1:$BT$1,0),0)</f>
        <v>0</v>
      </c>
      <c r="U10" s="1035">
        <f>VLOOKUP($D$3&amp;"_"&amp;U$3,データシート1!$A:$BT,MATCH($R$2&amp;"_"&amp;$C10,データシート1!$A$1:$BT$1,0),0)</f>
        <v>0</v>
      </c>
      <c r="V10" s="1035">
        <f>VLOOKUP($D$3&amp;"_"&amp;V$3,データシート1!$A:$BT,MATCH($R$2&amp;"_"&amp;$C10,データシート1!$A$1:$BT$1,0),0)</f>
        <v>0</v>
      </c>
      <c r="W10" s="1035">
        <f>VLOOKUP($D$3&amp;"_"&amp;W$3,データシート1!$A:$BT,MATCH($R$2&amp;"_"&amp;$C10,データシート1!$A$1:$BT$1,0),0)</f>
        <v>0</v>
      </c>
      <c r="X10" s="1035">
        <f>VLOOKUP($D$3&amp;"_"&amp;X$3,データシート1!$A:$BT,MATCH($R$2&amp;"_"&amp;$C10,データシート1!$A$1:$BT$1,0),0)</f>
        <v>0</v>
      </c>
      <c r="Y10" s="1035">
        <f>VLOOKUP($D$3&amp;"_"&amp;Y$3,データシート1!$A:$BT,MATCH($R$2&amp;"_"&amp;$C10,データシート1!$A$1:$BT$1,0),0)</f>
        <v>0</v>
      </c>
      <c r="Z10" s="1035">
        <f>VLOOKUP($D$3&amp;"_"&amp;Z$3,データシート1!$A:$BT,MATCH($R$2&amp;"_"&amp;$C10,データシート1!$A$1:$BT$1,0),0)</f>
        <v>0</v>
      </c>
      <c r="AA10" s="1035">
        <f>VLOOKUP($D$3&amp;"_"&amp;AA$3,データシート1!$A:$BT,MATCH($R$2&amp;"_"&amp;$C10,データシート1!$A$1:$BT$1,0),0)</f>
        <v>0</v>
      </c>
      <c r="AB10" s="1036">
        <f>VLOOKUP($D$3&amp;"_"&amp;AB$3,データシート1!$A:$BT,MATCH($R$2&amp;"_"&amp;$C10,データシート1!$A$1:$BT$1,0),0)</f>
        <v>0</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1</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1</v>
      </c>
      <c r="P11" s="804">
        <f>VLOOKUP($D$3&amp;"_"&amp;P$3,データシート1!$A:$BT,MATCH($G$2&amp;"_"&amp;$C11,データシート1!$A$1:$BT$1,0),0)</f>
        <v>1</v>
      </c>
      <c r="Q11" s="805">
        <f>VLOOKUP($D$3&amp;"_"&amp;Q$3,データシート1!$A:$BT,MATCH($G$2&amp;"_"&amp;$C11,データシート1!$A$1:$BT$1,0),0)</f>
        <v>1</v>
      </c>
      <c r="R11" s="1034">
        <f>VLOOKUP($D$3&amp;"_"&amp;R$3,データシート1!$A:$BT,MATCH($R$2&amp;"_"&amp;$C11,データシート1!$A$1:$BT$1,0),0)</f>
        <v>3.4430000000000001</v>
      </c>
      <c r="S11" s="1035">
        <f>VLOOKUP($D$3&amp;"_"&amp;S$3,データシート1!$A:$BT,MATCH($R$2&amp;"_"&amp;$C11,データシート1!$A$1:$BT$1,0),0)</f>
        <v>4.7220000000000004</v>
      </c>
      <c r="T11" s="1035">
        <f>VLOOKUP($D$3&amp;"_"&amp;T$3,データシート1!$A:$BT,MATCH($R$2&amp;"_"&amp;$C11,データシート1!$A$1:$BT$1,0),0)</f>
        <v>4.6980000000000004</v>
      </c>
      <c r="U11" s="1035">
        <f>VLOOKUP($D$3&amp;"_"&amp;U$3,データシート1!$A:$BT,MATCH($R$2&amp;"_"&amp;$C11,データシート1!$A$1:$BT$1,0),0)</f>
        <v>3.6589999999999998</v>
      </c>
      <c r="V11" s="1035">
        <f>VLOOKUP($D$3&amp;"_"&amp;V$3,データシート1!$A:$BT,MATCH($R$2&amp;"_"&amp;$C11,データシート1!$A$1:$BT$1,0),0)</f>
        <v>3.996</v>
      </c>
      <c r="W11" s="1035">
        <f>VLOOKUP($D$3&amp;"_"&amp;W$3,データシート1!$A:$BT,MATCH($R$2&amp;"_"&amp;$C11,データシート1!$A$1:$BT$1,0),0)</f>
        <v>4.694</v>
      </c>
      <c r="X11" s="1035">
        <f>VLOOKUP($D$3&amp;"_"&amp;X$3,データシート1!$A:$BT,MATCH($R$2&amp;"_"&amp;$C11,データシート1!$A$1:$BT$1,0),0)</f>
        <v>4.0750000000000002</v>
      </c>
      <c r="Y11" s="1035">
        <f>VLOOKUP($D$3&amp;"_"&amp;Y$3,データシート1!$A:$BT,MATCH($R$2&amp;"_"&amp;$C11,データシート1!$A$1:$BT$1,0),0)</f>
        <v>4.6230000000000002</v>
      </c>
      <c r="Z11" s="1035">
        <f>VLOOKUP($D$3&amp;"_"&amp;Z$3,データシート1!$A:$BT,MATCH($R$2&amp;"_"&amp;$C11,データシート1!$A$1:$BT$1,0),0)</f>
        <v>4.6230000000000002</v>
      </c>
      <c r="AA11" s="1035">
        <f>VLOOKUP($D$3&amp;"_"&amp;AA$3,データシート1!$A:$BT,MATCH($R$2&amp;"_"&amp;$C11,データシート1!$A$1:$BT$1,0),0)</f>
        <v>4.0250000000000004</v>
      </c>
      <c r="AB11" s="1036">
        <f>VLOOKUP($D$3&amp;"_"&amp;AB$3,データシート1!$A:$BT,MATCH($R$2&amp;"_"&amp;$C11,データシート1!$A$1:$BT$1,0),0)</f>
        <v>4.5119999999999996</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1</v>
      </c>
      <c r="J12" s="811">
        <f>VLOOKUP($D$3&amp;"_"&amp;J$3,データシート1!$A:$BT,MATCH($G$2&amp;"_"&amp;$C12,データシート1!$A$1:$BT$1,0),0)</f>
        <v>1</v>
      </c>
      <c r="K12" s="812">
        <f>VLOOKUP($D$3&amp;"_"&amp;K$3,データシート1!$A:$BT,MATCH($G$2&amp;"_"&amp;$C12,データシート1!$A$1:$BT$1,0),0)</f>
        <v>1</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2.8740000000000001</v>
      </c>
      <c r="U12" s="1038">
        <f>VLOOKUP($D$3&amp;"_"&amp;U$3,データシート1!$A:$BT,MATCH($R$2&amp;"_"&amp;$C12,データシート1!$A$1:$BT$1,0),0)</f>
        <v>1.3979999999999999</v>
      </c>
      <c r="V12" s="1038">
        <f>VLOOKUP($D$3&amp;"_"&amp;V$3,データシート1!$A:$BT,MATCH($R$2&amp;"_"&amp;$C12,データシート1!$A$1:$BT$1,0),0)</f>
        <v>0.81599999999999995</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1</v>
      </c>
      <c r="J13" s="819">
        <f>VLOOKUP($D$3&amp;"_"&amp;J$3,データシート1!$A:$BT,MATCH($G$2&amp;"_"&amp;$C13,データシート1!$A$1:$BT$1,0),0)</f>
        <v>1</v>
      </c>
      <c r="K13" s="820">
        <f>VLOOKUP($D$3&amp;"_"&amp;K$3,データシート1!$A:$BT,MATCH($G$2&amp;"_"&amp;$C13,データシート1!$A$1:$BT$1,0),0)</f>
        <v>1</v>
      </c>
      <c r="L13" s="820">
        <f>VLOOKUP($D$3&amp;"_"&amp;L$3,データシート1!$A:$BT,MATCH($G$2&amp;"_"&amp;$C13,データシート1!$A$1:$BT$1,0),0)</f>
        <v>1</v>
      </c>
      <c r="M13" s="820">
        <f>VLOOKUP($D$3&amp;"_"&amp;M$3,データシート1!$A:$BT,MATCH($G$2&amp;"_"&amp;$C13,データシート1!$A$1:$BT$1,0),0)</f>
        <v>1</v>
      </c>
      <c r="N13" s="820">
        <f>VLOOKUP($D$3&amp;"_"&amp;N$3,データシート1!$A:$BT,MATCH($G$2&amp;"_"&amp;$C13,データシート1!$A$1:$BT$1,0),0)</f>
        <v>1</v>
      </c>
      <c r="O13" s="820">
        <f>VLOOKUP($D$3&amp;"_"&amp;O$3,データシート1!$A:$BT,MATCH($G$2&amp;"_"&amp;$C13,データシート1!$A$1:$BT$1,0),0)</f>
        <v>1</v>
      </c>
      <c r="P13" s="820">
        <f>VLOOKUP($D$3&amp;"_"&amp;P$3,データシート1!$A:$BT,MATCH($G$2&amp;"_"&amp;$C13,データシート1!$A$1:$BT$1,0),0)</f>
        <v>1</v>
      </c>
      <c r="Q13" s="821">
        <f>VLOOKUP($D$3&amp;"_"&amp;Q$3,データシート1!$A:$BT,MATCH($G$2&amp;"_"&amp;$C13,データシート1!$A$1:$BT$1,0),0)</f>
        <v>1</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5.851</v>
      </c>
      <c r="U13" s="1041">
        <f>VLOOKUP($D$3&amp;"_"&amp;U$3,データシート1!$A:$BT,MATCH($R$2&amp;"_"&amp;$C13,データシート1!$A$1:$BT$1,0),0)</f>
        <v>2.754</v>
      </c>
      <c r="V13" s="1041">
        <f>VLOOKUP($D$3&amp;"_"&amp;V$3,データシート1!$A:$BT,MATCH($R$2&amp;"_"&amp;$C13,データシート1!$A$1:$BT$1,0),0)</f>
        <v>2.7010000000000001</v>
      </c>
      <c r="W13" s="1041">
        <f>VLOOKUP($D$3&amp;"_"&amp;W$3,データシート1!$A:$BT,MATCH($R$2&amp;"_"&amp;$C13,データシート1!$A$1:$BT$1,0),0)</f>
        <v>2.8119999999999998</v>
      </c>
      <c r="X13" s="1041">
        <f>VLOOKUP($D$3&amp;"_"&amp;X$3,データシート1!$A:$BT,MATCH($R$2&amp;"_"&amp;$C13,データシート1!$A$1:$BT$1,0),0)</f>
        <v>3.82</v>
      </c>
      <c r="Y13" s="1041">
        <f>VLOOKUP($D$3&amp;"_"&amp;Y$3,データシート1!$A:$BT,MATCH($R$2&amp;"_"&amp;$C13,データシート1!$A$1:$BT$1,0),0)</f>
        <v>5.2880000000000003</v>
      </c>
      <c r="Z13" s="1041">
        <f>VLOOKUP($D$3&amp;"_"&amp;Z$3,データシート1!$A:$BT,MATCH($R$2&amp;"_"&amp;$C13,データシート1!$A$1:$BT$1,0),0)</f>
        <v>2.2069999999999999</v>
      </c>
      <c r="AA13" s="1041">
        <f>VLOOKUP($D$3&amp;"_"&amp;AA$3,データシート1!$A:$BT,MATCH($R$2&amp;"_"&amp;$C13,データシート1!$A$1:$BT$1,0),0)</f>
        <v>1.825</v>
      </c>
      <c r="AB13" s="1042">
        <f>VLOOKUP($D$3&amp;"_"&amp;AB$3,データシート1!$A:$BT,MATCH($R$2&amp;"_"&amp;$C13,データシート1!$A$1:$BT$1,0),0)</f>
        <v>1.9690000000000001</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0</v>
      </c>
      <c r="H26" s="829">
        <f>VLOOKUP($D$3&amp;"_"&amp;H$3,データシート2!$A:$SI,MATCH($G$2&amp;"_"&amp;$B26,データシート2!$A$1:$SI$1,0),0)</f>
        <v>0</v>
      </c>
      <c r="I26" s="829">
        <f>VLOOKUP($D$3&amp;"_"&amp;I$3,データシート2!$A:$SI,MATCH($G$2&amp;"_"&amp;$B26,データシート2!$A$1:$SI$1,0),0)</f>
        <v>0</v>
      </c>
      <c r="J26" s="829">
        <f>VLOOKUP($D$3&amp;"_"&amp;J$3,データシート2!$A:$SI,MATCH($G$2&amp;"_"&amp;$B26,データシート2!$A$1:$SI$1,0),0)</f>
        <v>0</v>
      </c>
      <c r="K26" s="830">
        <f>VLOOKUP($D$3&amp;"_"&amp;K$3,データシート2!$A:$SI,MATCH($G$2&amp;"_"&amp;$B26,データシート2!$A$1:$SI$1,0),0)</f>
        <v>0</v>
      </c>
      <c r="L26" s="830">
        <f>VLOOKUP($D$3&amp;"_"&amp;L$3,データシート2!$A:$SI,MATCH($G$2&amp;"_"&amp;$B26,データシート2!$A$1:$SI$1,0),0)</f>
        <v>0</v>
      </c>
      <c r="M26" s="830">
        <f>VLOOKUP($D$3&amp;"_"&amp;M$3,データシート2!$A:$SI,MATCH($G$2&amp;"_"&amp;$B26,データシート2!$A$1:$SI$1,0),0)</f>
        <v>0</v>
      </c>
      <c r="N26" s="830">
        <f>VLOOKUP($D$3&amp;"_"&amp;N$3,データシート2!$A:$SI,MATCH($G$2&amp;"_"&amp;$B26,データシート2!$A$1:$SI$1,0),0)</f>
        <v>0</v>
      </c>
      <c r="O26" s="830">
        <f>VLOOKUP($D$3&amp;"_"&amp;O$3,データシート2!$A:$SI,MATCH($G$2&amp;"_"&amp;$B26,データシート2!$A$1:$SI$1,0),0)</f>
        <v>0</v>
      </c>
      <c r="P26" s="830">
        <f>VLOOKUP($D$3&amp;"_"&amp;P$3,データシート2!$A:$SI,MATCH($G$2&amp;"_"&amp;$B26,データシート2!$A$1:$SI$1,0),0)</f>
        <v>0</v>
      </c>
      <c r="Q26" s="831">
        <f>VLOOKUP($D$3&amp;"_"&amp;Q$3,データシート2!$A:$SI,MATCH($G$2&amp;"_"&amp;$B26,データシート2!$A$1:$SI$1,0),0)</f>
        <v>0</v>
      </c>
      <c r="R26" s="1043">
        <f>VLOOKUP($D$3&amp;"_"&amp;R$3,データシート2!$A:$SI,MATCH($R$2&amp;"_"&amp;$B26,データシート2!$A$1:$SI$1,0),0)</f>
        <v>0</v>
      </c>
      <c r="S26" s="1044">
        <f>VLOOKUP($D$3&amp;"_"&amp;S$3,データシート2!$A:$SI,MATCH($R$2&amp;"_"&amp;$B26,データシート2!$A$1:$SI$1,0),0)</f>
        <v>0</v>
      </c>
      <c r="T26" s="1044">
        <f>VLOOKUP($D$3&amp;"_"&amp;T$3,データシート2!$A:$SI,MATCH($R$2&amp;"_"&amp;$B26,データシート2!$A$1:$SI$1,0),0)</f>
        <v>0</v>
      </c>
      <c r="U26" s="1044">
        <f>VLOOKUP($D$3&amp;"_"&amp;U$3,データシート2!$A:$SI,MATCH($R$2&amp;"_"&amp;$B26,データシート2!$A$1:$SI$1,0),0)</f>
        <v>0</v>
      </c>
      <c r="V26" s="1044">
        <f>VLOOKUP($D$3&amp;"_"&amp;V$3,データシート2!$A:$SI,MATCH($R$2&amp;"_"&amp;$B26,データシート2!$A$1:$SI$1,0),0)</f>
        <v>0</v>
      </c>
      <c r="W26" s="1044">
        <f>VLOOKUP($D$3&amp;"_"&amp;W$3,データシート2!$A:$SI,MATCH($R$2&amp;"_"&amp;$B26,データシート2!$A$1:$SI$1,0),0)</f>
        <v>0</v>
      </c>
      <c r="X26" s="1044">
        <f>VLOOKUP($D$3&amp;"_"&amp;X$3,データシート2!$A:$SI,MATCH($R$2&amp;"_"&amp;$B26,データシート2!$A$1:$SI$1,0),0)</f>
        <v>0</v>
      </c>
      <c r="Y26" s="1044">
        <f>VLOOKUP($D$3&amp;"_"&amp;Y$3,データシート2!$A:$SI,MATCH($R$2&amp;"_"&amp;$B26,データシート2!$A$1:$SI$1,0),0)</f>
        <v>0</v>
      </c>
      <c r="Z26" s="1044">
        <f>VLOOKUP($D$3&amp;"_"&amp;Z$3,データシート2!$A:$SI,MATCH($R$2&amp;"_"&amp;$B26,データシート2!$A$1:$SI$1,0),0)</f>
        <v>0</v>
      </c>
      <c r="AA26" s="1044">
        <f>VLOOKUP($D$3&amp;"_"&amp;AA$3,データシート2!$A:$SI,MATCH($R$2&amp;"_"&amp;$B26,データシート2!$A$1:$SI$1,0),0)</f>
        <v>0</v>
      </c>
      <c r="AB26" s="1045">
        <f>VLOOKUP($D$3&amp;"_"&amp;AB$3,データシート2!$A:$SI,MATCH($R$2&amp;"_"&amp;$B26,データシート2!$A$1:$SI$1,0),0)</f>
        <v>0</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0</v>
      </c>
      <c r="H48" s="866">
        <f>VLOOKUP($D$3&amp;"_"&amp;H$3,データシート2!$A:$SI,MATCH($G$2&amp;"_"&amp;$C48,データシート2!$A$1:$SI$1,0),0)</f>
        <v>0</v>
      </c>
      <c r="I48" s="866">
        <f>VLOOKUP($D$3&amp;"_"&amp;I$3,データシート2!$A:$SI,MATCH($G$2&amp;"_"&amp;$C48,データシート2!$A$1:$SI$1,0),0)</f>
        <v>0</v>
      </c>
      <c r="J48" s="866">
        <f>VLOOKUP($D$3&amp;"_"&amp;J$3,データシート2!$A:$SI,MATCH($G$2&amp;"_"&amp;$C48,データシート2!$A$1:$SI$1,0),0)</f>
        <v>0</v>
      </c>
      <c r="K48" s="867">
        <f>VLOOKUP($D$3&amp;"_"&amp;K$3,データシート2!$A:$SI,MATCH($G$2&amp;"_"&amp;$C48,データシート2!$A$1:$SI$1,0),0)</f>
        <v>0</v>
      </c>
      <c r="L48" s="867">
        <f>VLOOKUP($D$3&amp;"_"&amp;L$3,データシート2!$A:$SI,MATCH($G$2&amp;"_"&amp;$C48,データシート2!$A$1:$SI$1,0),0)</f>
        <v>0</v>
      </c>
      <c r="M48" s="867">
        <f>VLOOKUP($D$3&amp;"_"&amp;M$3,データシート2!$A:$SI,MATCH($G$2&amp;"_"&amp;$C48,データシート2!$A$1:$SI$1,0),0)</f>
        <v>0</v>
      </c>
      <c r="N48" s="867">
        <f>VLOOKUP($D$3&amp;"_"&amp;N$3,データシート2!$A:$SI,MATCH($G$2&amp;"_"&amp;$C48,データシート2!$A$1:$SI$1,0),0)</f>
        <v>0</v>
      </c>
      <c r="O48" s="867">
        <f>VLOOKUP($D$3&amp;"_"&amp;O$3,データシート2!$A:$SI,MATCH($G$2&amp;"_"&amp;$C48,データシート2!$A$1:$SI$1,0),0)</f>
        <v>0</v>
      </c>
      <c r="P48" s="867">
        <f>VLOOKUP($D$3&amp;"_"&amp;P$3,データシート2!$A:$SI,MATCH($G$2&amp;"_"&amp;$C48,データシート2!$A$1:$SI$1,0),0)</f>
        <v>0</v>
      </c>
      <c r="Q48" s="868">
        <f>VLOOKUP($D$3&amp;"_"&amp;Q$3,データシート2!$A:$SI,MATCH($G$2&amp;"_"&amp;$C48,データシート2!$A$1:$SI$1,0),0)</f>
        <v>0</v>
      </c>
      <c r="R48" s="1056">
        <f>VLOOKUP($D$3&amp;"_"&amp;R$3,データシート2!$A:$SI,MATCH($R$2&amp;"_"&amp;$C48,データシート2!$A$1:$SI$1,0),0)</f>
        <v>0</v>
      </c>
      <c r="S48" s="1057">
        <f>VLOOKUP($D$3&amp;"_"&amp;S$3,データシート2!$A:$SI,MATCH($R$2&amp;"_"&amp;$C48,データシート2!$A$1:$SI$1,0),0)</f>
        <v>0</v>
      </c>
      <c r="T48" s="1057">
        <f>VLOOKUP($D$3&amp;"_"&amp;T$3,データシート2!$A:$SI,MATCH($R$2&amp;"_"&amp;$C48,データシート2!$A$1:$SI$1,0),0)</f>
        <v>0</v>
      </c>
      <c r="U48" s="1057">
        <f>VLOOKUP($D$3&amp;"_"&amp;U$3,データシート2!$A:$SI,MATCH($R$2&amp;"_"&amp;$C48,データシート2!$A$1:$SI$1,0),0)</f>
        <v>0</v>
      </c>
      <c r="V48" s="1057">
        <f>VLOOKUP($D$3&amp;"_"&amp;V$3,データシート2!$A:$SI,MATCH($R$2&amp;"_"&amp;$C48,データシート2!$A$1:$SI$1,0),0)</f>
        <v>0</v>
      </c>
      <c r="W48" s="1057">
        <f>VLOOKUP($D$3&amp;"_"&amp;W$3,データシート2!$A:$SI,MATCH($R$2&amp;"_"&amp;$C48,データシート2!$A$1:$SI$1,0),0)</f>
        <v>0</v>
      </c>
      <c r="X48" s="1057">
        <f>VLOOKUP($D$3&amp;"_"&amp;X$3,データシート2!$A:$SI,MATCH($R$2&amp;"_"&amp;$C48,データシート2!$A$1:$SI$1,0),0)</f>
        <v>0</v>
      </c>
      <c r="Y48" s="1057">
        <f>VLOOKUP($D$3&amp;"_"&amp;Y$3,データシート2!$A:$SI,MATCH($R$2&amp;"_"&amp;$C48,データシート2!$A$1:$SI$1,0),0)</f>
        <v>0</v>
      </c>
      <c r="Z48" s="1057">
        <f>VLOOKUP($D$3&amp;"_"&amp;Z$3,データシート2!$A:$SI,MATCH($R$2&amp;"_"&amp;$C48,データシート2!$A$1:$SI$1,0),0)</f>
        <v>0</v>
      </c>
      <c r="AA48" s="1057">
        <f>VLOOKUP($D$3&amp;"_"&amp;AA$3,データシート2!$A:$SI,MATCH($R$2&amp;"_"&amp;$C48,データシート2!$A$1:$SI$1,0),0)</f>
        <v>0</v>
      </c>
      <c r="AB48" s="1058">
        <f>VLOOKUP($D$3&amp;"_"&amp;AB$3,データシート2!$A:$SI,MATCH($R$2&amp;"_"&amp;$C48,データシート2!$A$1:$SI$1,0),0)</f>
        <v>0</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1</v>
      </c>
      <c r="J53" s="829">
        <f>VLOOKUP($D$3&amp;"_"&amp;J$3,データシート2!$A:$SI,MATCH($G$2&amp;"_"&amp;$B53,データシート2!$A$1:$SI$1,0),0)</f>
        <v>1</v>
      </c>
      <c r="K53" s="830">
        <f>VLOOKUP($D$3&amp;"_"&amp;K$3,データシート2!$A:$SI,MATCH($G$2&amp;"_"&amp;$B53,データシート2!$A$1:$SI$1,0),0)</f>
        <v>1</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2.8740000000000001</v>
      </c>
      <c r="U53" s="1044">
        <f>VLOOKUP($D$3&amp;"_"&amp;U$3,データシート2!$A:$SI,MATCH($R$2&amp;"_"&amp;$B53,データシート2!$A$1:$SI$1,0),0)</f>
        <v>1.3979999999999999</v>
      </c>
      <c r="V53" s="1044">
        <f>VLOOKUP($D$3&amp;"_"&amp;V$3,データシート2!$A:$SI,MATCH($R$2&amp;"_"&amp;$B53,データシート2!$A$1:$SI$1,0),0)</f>
        <v>0.81599999999999995</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1</v>
      </c>
      <c r="J54" s="838">
        <f>VLOOKUP($D$3&amp;"_"&amp;J$3,データシート2!$A:$SI,MATCH($G$2&amp;"_"&amp;$C54,データシート2!$A$1:$SI$1,0),0)</f>
        <v>1</v>
      </c>
      <c r="K54" s="839">
        <f>VLOOKUP($D$3&amp;"_"&amp;K$3,データシート2!$A:$SI,MATCH($G$2&amp;"_"&amp;$C54,データシート2!$A$1:$SI$1,0),0)</f>
        <v>1</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2.8740000000000001</v>
      </c>
      <c r="U54" s="1047">
        <f>VLOOKUP($D$3&amp;"_"&amp;U$3,データシート2!$A:$SI,MATCH($R$2&amp;"_"&amp;$C54,データシート2!$A$1:$SI$1,0),0)</f>
        <v>1.3979999999999999</v>
      </c>
      <c r="V54" s="1047">
        <f>VLOOKUP($D$3&amp;"_"&amp;V$3,データシート2!$A:$SI,MATCH($R$2&amp;"_"&amp;$C54,データシート2!$A$1:$SI$1,0),0)</f>
        <v>0.81599999999999995</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1</v>
      </c>
      <c r="J55" s="1094">
        <f>VLOOKUP($D$3&amp;"_"&amp;J$3,データシート2!$A:$SI,MATCH($G$2&amp;"_"&amp;$E55,データシート2!$A$1:$SI$1,0),0)</f>
        <v>1</v>
      </c>
      <c r="K55" s="1095">
        <f>VLOOKUP($D$3&amp;"_"&amp;K$3,データシート2!$A:$SI,MATCH($G$2&amp;"_"&amp;$E55,データシート2!$A$1:$SI$1,0),0)</f>
        <v>1</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2.8740000000000001</v>
      </c>
      <c r="U55" s="1098">
        <f>VLOOKUP($D$3&amp;"_"&amp;U$3,データシート2!$A:$SI,MATCH($R$2&amp;"_"&amp;$E55,データシート2!$A$1:$SI$1,0),0)</f>
        <v>1.3979999999999999</v>
      </c>
      <c r="V55" s="1098">
        <f>VLOOKUP($D$3&amp;"_"&amp;V$3,データシート2!$A:$SI,MATCH($R$2&amp;"_"&amp;$E55,データシート2!$A$1:$SI$1,0),0)</f>
        <v>0.81599999999999995</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1</v>
      </c>
      <c r="H124" s="829">
        <f>VLOOKUP($D$3&amp;"_"&amp;H$3,データシート2!$A:$SI,MATCH($G$2&amp;"_"&amp;$B124,データシート2!$A$1:$SI$1,0),0)</f>
        <v>1</v>
      </c>
      <c r="I124" s="829">
        <f>VLOOKUP($D$3&amp;"_"&amp;I$3,データシート2!$A:$SI,MATCH($G$2&amp;"_"&amp;$B124,データシート2!$A$1:$SI$1,0),0)</f>
        <v>1</v>
      </c>
      <c r="J124" s="829">
        <f>VLOOKUP($D$3&amp;"_"&amp;J$3,データシート2!$A:$SI,MATCH($G$2&amp;"_"&amp;$B124,データシート2!$A$1:$SI$1,0),0)</f>
        <v>1</v>
      </c>
      <c r="K124" s="830">
        <f>VLOOKUP($D$3&amp;"_"&amp;K$3,データシート2!$A:$SI,MATCH($G$2&amp;"_"&amp;$B124,データシート2!$A$1:$SI$1,0),0)</f>
        <v>1</v>
      </c>
      <c r="L124" s="830">
        <f>VLOOKUP($D$3&amp;"_"&amp;L$3,データシート2!$A:$SI,MATCH($G$2&amp;"_"&amp;$B124,データシート2!$A$1:$SI$1,0),0)</f>
        <v>1</v>
      </c>
      <c r="M124" s="830">
        <f>VLOOKUP($D$3&amp;"_"&amp;M$3,データシート2!$A:$SI,MATCH($G$2&amp;"_"&amp;$B124,データシート2!$A$1:$SI$1,0),0)</f>
        <v>1</v>
      </c>
      <c r="N124" s="830">
        <f>VLOOKUP($D$3&amp;"_"&amp;N$3,データシート2!$A:$SI,MATCH($G$2&amp;"_"&amp;$B124,データシート2!$A$1:$SI$1,0),0)</f>
        <v>1</v>
      </c>
      <c r="O124" s="830">
        <f>VLOOKUP($D$3&amp;"_"&amp;O$3,データシート2!$A:$SI,MATCH($G$2&amp;"_"&amp;$B124,データシート2!$A$1:$SI$1,0),0)</f>
        <v>1</v>
      </c>
      <c r="P124" s="830">
        <f>VLOOKUP($D$3&amp;"_"&amp;P$3,データシート2!$A:$SI,MATCH($G$2&amp;"_"&amp;$B124,データシート2!$A$1:$SI$1,0),0)</f>
        <v>0</v>
      </c>
      <c r="Q124" s="831">
        <f>VLOOKUP($D$3&amp;"_"&amp;Q$3,データシート2!$A:$SI,MATCH($G$2&amp;"_"&amp;$B124,データシート2!$A$1:$SI$1,0),0)</f>
        <v>1</v>
      </c>
      <c r="R124" s="1043">
        <f>VLOOKUP($D$3&amp;"_"&amp;R$3,データシート2!$A:$SI,MATCH($R$2&amp;"_"&amp;$B124,データシート2!$A$1:$SI$1,0),0)</f>
        <v>3.4430000000000001</v>
      </c>
      <c r="S124" s="1044">
        <f>VLOOKUP($D$3&amp;"_"&amp;S$3,データシート2!$A:$SI,MATCH($R$2&amp;"_"&amp;$B124,データシート2!$A$1:$SI$1,0),0)</f>
        <v>4.7220000000000004</v>
      </c>
      <c r="T124" s="1044">
        <f>VLOOKUP($D$3&amp;"_"&amp;T$3,データシート2!$A:$SI,MATCH($R$2&amp;"_"&amp;$B124,データシート2!$A$1:$SI$1,0),0)</f>
        <v>4.6980000000000004</v>
      </c>
      <c r="U124" s="1044">
        <f>VLOOKUP($D$3&amp;"_"&amp;U$3,データシート2!$A:$SI,MATCH($R$2&amp;"_"&amp;$B124,データシート2!$A$1:$SI$1,0),0)</f>
        <v>3.6589999999999998</v>
      </c>
      <c r="V124" s="1044">
        <f>VLOOKUP($D$3&amp;"_"&amp;V$3,データシート2!$A:$SI,MATCH($R$2&amp;"_"&amp;$B124,データシート2!$A$1:$SI$1,0),0)</f>
        <v>3.996</v>
      </c>
      <c r="W124" s="1044">
        <f>VLOOKUP($D$3&amp;"_"&amp;W$3,データシート2!$A:$SI,MATCH($R$2&amp;"_"&amp;$B124,データシート2!$A$1:$SI$1,0),0)</f>
        <v>4.694</v>
      </c>
      <c r="X124" s="1044">
        <f>VLOOKUP($D$3&amp;"_"&amp;X$3,データシート2!$A:$SI,MATCH($R$2&amp;"_"&amp;$B124,データシート2!$A$1:$SI$1,0),0)</f>
        <v>4.0750000000000002</v>
      </c>
      <c r="Y124" s="1044">
        <f>VLOOKUP($D$3&amp;"_"&amp;Y$3,データシート2!$A:$SI,MATCH($R$2&amp;"_"&amp;$B124,データシート2!$A$1:$SI$1,0),0)</f>
        <v>4.6230000000000002</v>
      </c>
      <c r="Z124" s="1044">
        <f>VLOOKUP($D$3&amp;"_"&amp;Z$3,データシート2!$A:$SI,MATCH($R$2&amp;"_"&amp;$B124,データシート2!$A$1:$SI$1,0),0)</f>
        <v>4.6230000000000002</v>
      </c>
      <c r="AA124" s="1044">
        <f>VLOOKUP($D$3&amp;"_"&amp;AA$3,データシート2!$A:$SI,MATCH($R$2&amp;"_"&amp;$B124,データシート2!$A$1:$SI$1,0),0)</f>
        <v>0</v>
      </c>
      <c r="AB124" s="1045">
        <f>VLOOKUP($D$3&amp;"_"&amp;AB$3,データシート2!$A:$SI,MATCH($R$2&amp;"_"&amp;$B124,データシート2!$A$1:$SI$1,0),0)</f>
        <v>4.5119999999999996</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1</v>
      </c>
      <c r="H125" s="888">
        <f>VLOOKUP($D$3&amp;"_"&amp;H$3,データシート2!$A:$SI,MATCH($G$2&amp;"_"&amp;$C125,データシート2!$A$1:$SI$1,0),0)</f>
        <v>1</v>
      </c>
      <c r="I125" s="888">
        <f>VLOOKUP($D$3&amp;"_"&amp;I$3,データシート2!$A:$SI,MATCH($G$2&amp;"_"&amp;$C125,データシート2!$A$1:$SI$1,0),0)</f>
        <v>1</v>
      </c>
      <c r="J125" s="888">
        <f>VLOOKUP($D$3&amp;"_"&amp;J$3,データシート2!$A:$SI,MATCH($G$2&amp;"_"&amp;$C125,データシート2!$A$1:$SI$1,0),0)</f>
        <v>1</v>
      </c>
      <c r="K125" s="889">
        <f>VLOOKUP($D$3&amp;"_"&amp;K$3,データシート2!$A:$SI,MATCH($G$2&amp;"_"&amp;$C125,データシート2!$A$1:$SI$1,0),0)</f>
        <v>1</v>
      </c>
      <c r="L125" s="889">
        <f>VLOOKUP($D$3&amp;"_"&amp;L$3,データシート2!$A:$SI,MATCH($G$2&amp;"_"&amp;$C125,データシート2!$A$1:$SI$1,0),0)</f>
        <v>1</v>
      </c>
      <c r="M125" s="889">
        <f>VLOOKUP($D$3&amp;"_"&amp;M$3,データシート2!$A:$SI,MATCH($G$2&amp;"_"&amp;$C125,データシート2!$A$1:$SI$1,0),0)</f>
        <v>1</v>
      </c>
      <c r="N125" s="889">
        <f>VLOOKUP($D$3&amp;"_"&amp;N$3,データシート2!$A:$SI,MATCH($G$2&amp;"_"&amp;$C125,データシート2!$A$1:$SI$1,0),0)</f>
        <v>1</v>
      </c>
      <c r="O125" s="889">
        <f>VLOOKUP($D$3&amp;"_"&amp;O$3,データシート2!$A:$SI,MATCH($G$2&amp;"_"&amp;$C125,データシート2!$A$1:$SI$1,0),0)</f>
        <v>1</v>
      </c>
      <c r="P125" s="889">
        <f>VLOOKUP($D$3&amp;"_"&amp;P$3,データシート2!$A:$SI,MATCH($G$2&amp;"_"&amp;$C125,データシート2!$A$1:$SI$1,0),0)</f>
        <v>0</v>
      </c>
      <c r="Q125" s="890">
        <f>VLOOKUP($D$3&amp;"_"&amp;Q$3,データシート2!$A:$SI,MATCH($G$2&amp;"_"&amp;$C125,データシート2!$A$1:$SI$1,0),0)</f>
        <v>1</v>
      </c>
      <c r="R125" s="1059">
        <f>VLOOKUP($D$3&amp;"_"&amp;R$3,データシート2!$A:$SI,MATCH($R$2&amp;"_"&amp;$C125,データシート2!$A$1:$SI$1,0),0)</f>
        <v>3.4430000000000001</v>
      </c>
      <c r="S125" s="1060">
        <f>VLOOKUP($D$3&amp;"_"&amp;S$3,データシート2!$A:$SI,MATCH($R$2&amp;"_"&amp;$C125,データシート2!$A$1:$SI$1,0),0)</f>
        <v>4.7220000000000004</v>
      </c>
      <c r="T125" s="1060">
        <f>VLOOKUP($D$3&amp;"_"&amp;T$3,データシート2!$A:$SI,MATCH($R$2&amp;"_"&amp;$C125,データシート2!$A$1:$SI$1,0),0)</f>
        <v>4.6980000000000004</v>
      </c>
      <c r="U125" s="1060">
        <f>VLOOKUP($D$3&amp;"_"&amp;U$3,データシート2!$A:$SI,MATCH($R$2&amp;"_"&amp;$C125,データシート2!$A$1:$SI$1,0),0)</f>
        <v>3.6589999999999998</v>
      </c>
      <c r="V125" s="1060">
        <f>VLOOKUP($D$3&amp;"_"&amp;V$3,データシート2!$A:$SI,MATCH($R$2&amp;"_"&amp;$C125,データシート2!$A$1:$SI$1,0),0)</f>
        <v>3.996</v>
      </c>
      <c r="W125" s="1060">
        <f>VLOOKUP($D$3&amp;"_"&amp;W$3,データシート2!$A:$SI,MATCH($R$2&amp;"_"&amp;$C125,データシート2!$A$1:$SI$1,0),0)</f>
        <v>4.694</v>
      </c>
      <c r="X125" s="1060">
        <f>VLOOKUP($D$3&amp;"_"&amp;X$3,データシート2!$A:$SI,MATCH($R$2&amp;"_"&amp;$C125,データシート2!$A$1:$SI$1,0),0)</f>
        <v>4.0750000000000002</v>
      </c>
      <c r="Y125" s="1060">
        <f>VLOOKUP($D$3&amp;"_"&amp;Y$3,データシート2!$A:$SI,MATCH($R$2&amp;"_"&amp;$C125,データシート2!$A$1:$SI$1,0),0)</f>
        <v>4.6230000000000002</v>
      </c>
      <c r="Z125" s="1060">
        <f>VLOOKUP($D$3&amp;"_"&amp;Z$3,データシート2!$A:$SI,MATCH($R$2&amp;"_"&amp;$C125,データシート2!$A$1:$SI$1,0),0)</f>
        <v>4.6230000000000002</v>
      </c>
      <c r="AA125" s="1060">
        <f>VLOOKUP($D$3&amp;"_"&amp;AA$3,データシート2!$A:$SI,MATCH($R$2&amp;"_"&amp;$C125,データシート2!$A$1:$SI$1,0),0)</f>
        <v>0</v>
      </c>
      <c r="AB125" s="1061">
        <f>VLOOKUP($D$3&amp;"_"&amp;AB$3,データシート2!$A:$SI,MATCH($R$2&amp;"_"&amp;$C125,データシート2!$A$1:$SI$1,0),0)</f>
        <v>4.5119999999999996</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1</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4.0250000000000004</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1</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4.0250000000000004</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1</v>
      </c>
      <c r="J137" s="829">
        <f>VLOOKUP($D$3&amp;"_"&amp;J$3,データシート2!$A:$SI,MATCH($G$2&amp;"_"&amp;$B137,データシート2!$A$1:$SI$1,0),0)</f>
        <v>1</v>
      </c>
      <c r="K137" s="830">
        <f>VLOOKUP($D$3&amp;"_"&amp;K$3,データシート2!$A:$SI,MATCH($G$2&amp;"_"&amp;$B137,データシート2!$A$1:$SI$1,0),0)</f>
        <v>1</v>
      </c>
      <c r="L137" s="830">
        <f>VLOOKUP($D$3&amp;"_"&amp;L$3,データシート2!$A:$SI,MATCH($G$2&amp;"_"&amp;$B137,データシート2!$A$1:$SI$1,0),0)</f>
        <v>1</v>
      </c>
      <c r="M137" s="830">
        <f>VLOOKUP($D$3&amp;"_"&amp;M$3,データシート2!$A:$SI,MATCH($G$2&amp;"_"&amp;$B137,データシート2!$A$1:$SI$1,0),0)</f>
        <v>1</v>
      </c>
      <c r="N137" s="830">
        <f>VLOOKUP($D$3&amp;"_"&amp;N$3,データシート2!$A:$SI,MATCH($G$2&amp;"_"&amp;$B137,データシート2!$A$1:$SI$1,0),0)</f>
        <v>1</v>
      </c>
      <c r="O137" s="830">
        <f>VLOOKUP($D$3&amp;"_"&amp;O$3,データシート2!$A:$SI,MATCH($G$2&amp;"_"&amp;$B137,データシート2!$A$1:$SI$1,0),0)</f>
        <v>1</v>
      </c>
      <c r="P137" s="830">
        <f>VLOOKUP($D$3&amp;"_"&amp;P$3,データシート2!$A:$SI,MATCH($G$2&amp;"_"&amp;$B137,データシート2!$A$1:$SI$1,0),0)</f>
        <v>1</v>
      </c>
      <c r="Q137" s="831">
        <f>VLOOKUP($D$3&amp;"_"&amp;Q$3,データシート2!$A:$SI,MATCH($G$2&amp;"_"&amp;$B137,データシート2!$A$1:$SI$1,0),0)</f>
        <v>1</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5.851</v>
      </c>
      <c r="U137" s="1044">
        <f>VLOOKUP($D$3&amp;"_"&amp;U$3,データシート2!$A:$SI,MATCH($R$2&amp;"_"&amp;$B137,データシート2!$A$1:$SI$1,0),0)</f>
        <v>2.754</v>
      </c>
      <c r="V137" s="1044">
        <f>VLOOKUP($D$3&amp;"_"&amp;V$3,データシート2!$A:$SI,MATCH($R$2&amp;"_"&amp;$B137,データシート2!$A$1:$SI$1,0),0)</f>
        <v>2.7010000000000001</v>
      </c>
      <c r="W137" s="1044">
        <f>VLOOKUP($D$3&amp;"_"&amp;W$3,データシート2!$A:$SI,MATCH($R$2&amp;"_"&amp;$B137,データシート2!$A$1:$SI$1,0),0)</f>
        <v>2.8119999999999998</v>
      </c>
      <c r="X137" s="1044">
        <f>VLOOKUP($D$3&amp;"_"&amp;X$3,データシート2!$A:$SI,MATCH($R$2&amp;"_"&amp;$B137,データシート2!$A$1:$SI$1,0),0)</f>
        <v>3.82</v>
      </c>
      <c r="Y137" s="1044">
        <f>VLOOKUP($D$3&amp;"_"&amp;Y$3,データシート2!$A:$SI,MATCH($R$2&amp;"_"&amp;$B137,データシート2!$A$1:$SI$1,0),0)</f>
        <v>5.2880000000000003</v>
      </c>
      <c r="Z137" s="1044">
        <f>VLOOKUP($D$3&amp;"_"&amp;Z$3,データシート2!$A:$SI,MATCH($R$2&amp;"_"&amp;$B137,データシート2!$A$1:$SI$1,0),0)</f>
        <v>2.2069999999999999</v>
      </c>
      <c r="AA137" s="1044">
        <f>VLOOKUP($D$3&amp;"_"&amp;AA$3,データシート2!$A:$SI,MATCH($R$2&amp;"_"&amp;$B137,データシート2!$A$1:$SI$1,0),0)</f>
        <v>1.825</v>
      </c>
      <c r="AB137" s="1045">
        <f>VLOOKUP($D$3&amp;"_"&amp;AB$3,データシート2!$A:$SI,MATCH($R$2&amp;"_"&amp;$B137,データシート2!$A$1:$SI$1,0),0)</f>
        <v>1.9690000000000001</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1</v>
      </c>
      <c r="J138" s="915">
        <f>VLOOKUP($D$3&amp;"_"&amp;J$3,データシート2!$A:$SI,MATCH($G$2&amp;"_"&amp;$C138,データシート2!$A$1:$SI$1,0),0)</f>
        <v>1</v>
      </c>
      <c r="K138" s="916">
        <f>VLOOKUP($D$3&amp;"_"&amp;K$3,データシート2!$A:$SI,MATCH($G$2&amp;"_"&amp;$C138,データシート2!$A$1:$SI$1,0),0)</f>
        <v>1</v>
      </c>
      <c r="L138" s="916">
        <f>VLOOKUP($D$3&amp;"_"&amp;L$3,データシート2!$A:$SI,MATCH($G$2&amp;"_"&amp;$C138,データシート2!$A$1:$SI$1,0),0)</f>
        <v>1</v>
      </c>
      <c r="M138" s="916">
        <f>VLOOKUP($D$3&amp;"_"&amp;M$3,データシート2!$A:$SI,MATCH($G$2&amp;"_"&amp;$C138,データシート2!$A$1:$SI$1,0),0)</f>
        <v>1</v>
      </c>
      <c r="N138" s="916">
        <f>VLOOKUP($D$3&amp;"_"&amp;N$3,データシート2!$A:$SI,MATCH($G$2&amp;"_"&amp;$C138,データシート2!$A$1:$SI$1,0),0)</f>
        <v>1</v>
      </c>
      <c r="O138" s="916">
        <f>VLOOKUP($D$3&amp;"_"&amp;O$3,データシート2!$A:$SI,MATCH($G$2&amp;"_"&amp;$C138,データシート2!$A$1:$SI$1,0),0)</f>
        <v>1</v>
      </c>
      <c r="P138" s="916">
        <f>VLOOKUP($D$3&amp;"_"&amp;P$3,データシート2!$A:$SI,MATCH($G$2&amp;"_"&amp;$C138,データシート2!$A$1:$SI$1,0),0)</f>
        <v>1</v>
      </c>
      <c r="Q138" s="917">
        <f>VLOOKUP($D$3&amp;"_"&amp;Q$3,データシート2!$A:$SI,MATCH($G$2&amp;"_"&amp;$C138,データシート2!$A$1:$SI$1,0),0)</f>
        <v>1</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5.851</v>
      </c>
      <c r="U138" s="1069">
        <f>VLOOKUP($D$3&amp;"_"&amp;U$3,データシート2!$A:$SI,MATCH($R$2&amp;"_"&amp;$C138,データシート2!$A$1:$SI$1,0),0)</f>
        <v>2.754</v>
      </c>
      <c r="V138" s="1069">
        <f>VLOOKUP($D$3&amp;"_"&amp;V$3,データシート2!$A:$SI,MATCH($R$2&amp;"_"&amp;$C138,データシート2!$A$1:$SI$1,0),0)</f>
        <v>2.7010000000000001</v>
      </c>
      <c r="W138" s="1069">
        <f>VLOOKUP($D$3&amp;"_"&amp;W$3,データシート2!$A:$SI,MATCH($R$2&amp;"_"&amp;$C138,データシート2!$A$1:$SI$1,0),0)</f>
        <v>2.8119999999999998</v>
      </c>
      <c r="X138" s="1069">
        <f>VLOOKUP($D$3&amp;"_"&amp;X$3,データシート2!$A:$SI,MATCH($R$2&amp;"_"&amp;$C138,データシート2!$A$1:$SI$1,0),0)</f>
        <v>3.82</v>
      </c>
      <c r="Y138" s="1069">
        <f>VLOOKUP($D$3&amp;"_"&amp;Y$3,データシート2!$A:$SI,MATCH($R$2&amp;"_"&amp;$C138,データシート2!$A$1:$SI$1,0),0)</f>
        <v>5.2880000000000003</v>
      </c>
      <c r="Z138" s="1069">
        <f>VLOOKUP($D$3&amp;"_"&amp;Z$3,データシート2!$A:$SI,MATCH($R$2&amp;"_"&amp;$C138,データシート2!$A$1:$SI$1,0),0)</f>
        <v>2.2069999999999999</v>
      </c>
      <c r="AA138" s="1069">
        <f>VLOOKUP($D$3&amp;"_"&amp;AA$3,データシート2!$A:$SI,MATCH($R$2&amp;"_"&amp;$C138,データシート2!$A$1:$SI$1,0),0)</f>
        <v>1.825</v>
      </c>
      <c r="AB138" s="1070">
        <f>VLOOKUP($D$3&amp;"_"&amp;AB$3,データシート2!$A:$SI,MATCH($R$2&amp;"_"&amp;$C138,データシート2!$A$1:$SI$1,0),0)</f>
        <v>1.9690000000000001</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2024-03-14T13:59:06Z</dcterms:created>
  <dcterms:modified xsi:type="dcterms:W3CDTF">2024-03-14T13:59:06Z</dcterms:modified>
  <cp:category/>
  <cp:contentStatus/>
</cp:coreProperties>
</file>