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FC25ABF8-B380-482B-97A2-9E05ECE6D89B}"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I227" i="160" s="1"/>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l="1"/>
  <c r="BT67" i="147"/>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<sst xmlns="http://schemas.openxmlformats.org/spreadsheetml/2006/main" count="24445" uniqueCount="2364">
  <si>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</si>
  <si>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</si>
  <si>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</si>
  <si>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</si>
  <si>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</si>
  <si>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</si>
  <si>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</si>
  <si>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</si>
  <si>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</si>
  <si>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</si>
  <si>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</si>
  <si>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</si>
  <si>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</si>
  <si>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</si>
  <si>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</si>
  <si>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</si>
  <si>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</si>
  <si>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</si>
  <si>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</si>
  <si>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</si>
  <si>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</si>
  <si>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</si>
  <si>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</si>
  <si>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</si>
  <si>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</si>
  <si>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</si>
  <si>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</si>
  <si>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</si>
  <si>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</si>
  <si>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</si>
  <si>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</si>
  <si>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</si>
  <si>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</si>
  <si>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</si>
  <si>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</si>
  <si>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</si>
  <si>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</si>
  <si>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</si>
  <si>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</si>
  <si>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</si>
  <si>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</si>
  <si>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</si>
  <si>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</si>
  <si>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</si>
  <si>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</si>
  <si>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</si>
  <si>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</si>
  <si>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</si>
  <si>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</si>
  <si>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</si>
  <si>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</si>
  <si>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</si>
  <si>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</si>
  <si>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</si>
  <si>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</si>
  <si>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</si>
  <si>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</si>
  <si>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</si>
  <si>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</si>
  <si>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</si>
  <si>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</si>
  <si>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</si>
  <si>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</si>
  <si>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</si>
  <si>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</si>
  <si>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</si>
  <si>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</si>
  <si>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</si>
  <si>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</si>
  <si>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</si>
  <si>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</si>
  <si>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</si>
  <si>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</si>
  <si>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</si>
  <si>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</si>
  <si>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</si>
  <si>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</si>
  <si>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</si>
  <si>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</si>
  <si>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</si>
  <si>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</si>
  <si>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</si>
  <si>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</si>
  <si>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</si>
  <si>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</si>
  <si>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</si>
  <si>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</si>
  <si>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</si>
  <si>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</si>
  <si>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</si>
  <si>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</si>
  <si>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</si>
  <si>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</si>
  <si>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</si>
  <si>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</si>
  <si>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</si>
  <si>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</si>
  <si>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</si>
  <si>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</si>
  <si>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</si>
  <si>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</si>
  <si>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</si>
  <si>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</si>
  <si>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</si>
  <si>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</si>
  <si>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</si>
  <si>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</si>
  <si>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</si>
  <si>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</si>
  <si>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</si>
  <si>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</si>
  <si>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</si>
  <si>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</si>
  <si>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</si>
  <si>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</si>
  <si>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</si>
  <si>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</si>
  <si>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</si>
  <si>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</si>
  <si>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</si>
  <si>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</si>
  <si>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</si>
  <si>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</si>
  <si>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</si>
  <si>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</si>
  <si>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</si>
  <si>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</si>
  <si>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</si>
  <si>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</si>
  <si>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</si>
  <si>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</si>
  <si>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</si>
  <si>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</si>
  <si>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</si>
  <si>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</si>
  <si>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</si>
  <si>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</si>
  <si>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</si>
  <si>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</si>
  <si>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</si>
  <si>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</si>
  <si>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</si>
  <si>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</si>
  <si>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</si>
  <si>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</si>
  <si>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</si>
  <si>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</si>
  <si>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</si>
  <si>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</si>
  <si>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</si>
  <si>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</si>
  <si>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</si>
  <si>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</si>
  <si>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</si>
  <si>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</si>
  <si>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</si>
  <si>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</si>
  <si>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</si>
  <si>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</si>
  <si>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</si>
  <si>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</si>
  <si>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</si>
  <si>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</si>
  <si>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</si>
  <si>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</si>
  <si>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</si>
  <si>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</si>
  <si>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</si>
  <si>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</si>
  <si>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</si>
  <si>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</si>
  <si>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</si>
  <si>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</si>
  <si>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</si>
  <si>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</si>
  <si>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</si>
  <si>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</si>
  <si>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</si>
  <si>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</si>
  <si>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</si>
  <si>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</si>
  <si>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</si>
  <si>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</si>
  <si>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</si>
  <si>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</si>
  <si>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</si>
  <si>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</si>
  <si>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</si>
  <si>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</si>
  <si>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</si>
  <si>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</si>
  <si>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</si>
  <si>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</si>
  <si>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</si>
  <si>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</si>
  <si>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</si>
  <si>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</si>
  <si>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</si>
  <si>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</si>
  <si>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</si>
  <si>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</si>
  <si>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</si>
  <si>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</si>
  <si>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</si>
  <si>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</si>
  <si>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</si>
  <si>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</si>
  <si>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</si>
  <si>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</si>
  <si>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</si>
  <si>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</si>
  <si>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</si>
  <si>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</si>
  <si>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</si>
  <si>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</si>
  <si>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</si>
  <si>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</si>
  <si>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</si>
  <si>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</si>
  <si>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</si>
  <si>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</si>
  <si>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</si>
  <si>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</si>
  <si>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</si>
  <si>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</si>
  <si>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</si>
  <si>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</si>
  <si>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</si>
  <si>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</si>
  <si>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</si>
  <si>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</si>
  <si>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</si>
  <si>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</si>
  <si>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</si>
  <si>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</si>
  <si>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</si>
  <si>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</si>
  <si>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</si>
  <si>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</si>
  <si>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</si>
  <si>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</si>
  <si>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</si>
  <si>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</si>
  <si>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</si>
  <si>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</si>
  <si>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</si>
  <si>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</si>
  <si>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</si>
  <si>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</si>
  <si>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</si>
  <si>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</si>
  <si>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</si>
  <si>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</si>
  <si>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</si>
  <si>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</si>
  <si>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</si>
  <si>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</si>
  <si>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</si>
  <si>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</si>
  <si>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</si>
  <si>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</si>
  <si>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</si>
  <si>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</si>
  <si>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</si>
  <si>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</si>
  <si>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</si>
  <si>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</si>
  <si>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</si>
  <si>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</si>
  <si>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</si>
  <si>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</si>
  <si>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</si>
  <si>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</si>
  <si>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</si>
  <si>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</si>
  <si>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</si>
  <si>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</si>
  <si>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</si>
  <si>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</si>
  <si>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</si>
  <si>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</si>
  <si>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</si>
  <si>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</si>
  <si>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</si>
  <si>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</si>
  <si>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</si>
  <si>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</si>
  <si>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</si>
  <si>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</si>
  <si>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</si>
  <si>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</si>
  <si>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</si>
  <si>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</si>
  <si>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</si>
  <si>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</si>
  <si>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</si>
  <si>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</si>
  <si>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</si>
  <si>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</si>
  <si>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</si>
  <si>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</si>
  <si>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</si>
  <si>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</si>
  <si>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</si>
  <si>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</si>
  <si>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</si>
  <si>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</si>
  <si>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</si>
  <si>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</si>
  <si>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</si>
  <si>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</si>
  <si>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</si>
  <si>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</si>
  <si>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</si>
  <si>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</si>
  <si>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</si>
  <si>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</si>
  <si>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</si>
  <si>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</si>
  <si>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</si>
  <si>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</si>
  <si>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</si>
  <si>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</si>
  <si>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</si>
  <si>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</si>
  <si>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</si>
  <si>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</si>
  <si>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</si>
  <si>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</si>
  <si>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</si>
  <si>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</si>
  <si>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</si>
  <si>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</si>
  <si>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</si>
  <si>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</si>
  <si>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</si>
  <si>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</si>
  <si>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</si>
  <si>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</si>
  <si>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</si>
  <si>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</si>
  <si>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</si>
  <si>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</si>
  <si>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</si>
  <si>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</si>
  <si>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</si>
  <si>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</si>
  <si>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</si>
  <si>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</si>
  <si>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</si>
  <si>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</si>
  <si>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</si>
  <si>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</si>
  <si>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</si>
  <si>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</si>
  <si>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</si>
  <si>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</si>
  <si>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</si>
  <si>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</si>
  <si>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</si>
  <si>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</si>
  <si>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</si>
  <si>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</si>
  <si>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</si>
  <si>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</si>
  <si>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</si>
  <si>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</si>
  <si>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</si>
  <si>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</si>
  <si>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</si>
  <si>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</si>
  <si>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</si>
  <si>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</si>
  <si>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</si>
  <si>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</si>
  <si>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</si>
  <si>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</si>
  <si>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</si>
  <si>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</si>
  <si>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</si>
  <si>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</si>
  <si>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</si>
  <si>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</si>
  <si>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</si>
  <si>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</si>
  <si>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</si>
  <si>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</si>
  <si>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</si>
  <si>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</si>
  <si>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</si>
  <si>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</si>
  <si>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</si>
  <si>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</si>
  <si>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</si>
  <si>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</si>
  <si>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</si>
  <si>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</si>
  <si>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</si>
  <si>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</si>
  <si>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</si>
  <si>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</si>
  <si>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</si>
  <si>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</si>
  <si>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</si>
  <si>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</si>
  <si>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</si>
  <si>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</si>
  <si>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</si>
  <si>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</si>
  <si>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</si>
  <si>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</si>
  <si>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</si>
  <si>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</si>
  <si>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</si>
  <si>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</si>
  <si>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</si>
  <si>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</si>
  <si>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</si>
  <si>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</si>
  <si>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</si>
  <si>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</si>
  <si>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</si>
  <si>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</si>
  <si>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</si>
  <si>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</si>
  <si>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</si>
  <si>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</si>
  <si>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</si>
  <si>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</si>
  <si>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</si>
  <si>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</si>
  <si>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</si>
  <si>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</si>
  <si>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</si>
  <si>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</si>
  <si>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</si>
  <si>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</si>
  <si>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</si>
  <si>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</si>
  <si>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</si>
  <si>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</si>
  <si>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</si>
  <si>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</si>
  <si>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</si>
  <si>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</si>
  <si>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</si>
  <si>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</si>
  <si>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</si>
  <si>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</si>
  <si>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</si>
  <si>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</si>
  <si>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</si>
  <si>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</si>
  <si>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</si>
  <si>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</si>
  <si>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</si>
  <si>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</si>
  <si>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</si>
  <si>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</si>
  <si>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</si>
  <si>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</si>
  <si>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</si>
  <si>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</si>
  <si>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</si>
  <si>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</si>
  <si>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</si>
  <si>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</si>
  <si>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</si>
  <si>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</si>
  <si>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</si>
  <si>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</si>
  <si>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</si>
  <si>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</si>
  <si>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</si>
  <si>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</si>
  <si>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</si>
  <si>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</si>
  <si>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</si>
  <si>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</si>
  <si>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</si>
  <si>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</si>
  <si>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</si>
  <si>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</si>
  <si>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</si>
  <si>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</si>
  <si>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</si>
  <si>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</si>
  <si>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</si>
  <si>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</si>
  <si>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</si>
  <si>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</si>
  <si>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</si>
  <si>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</si>
  <si>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</si>
  <si>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</si>
  <si>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</si>
  <si>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</si>
  <si>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</si>
  <si>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</si>
  <si>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</si>
  <si>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</si>
  <si>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</si>
  <si>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</si>
  <si>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</si>
  <si>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</si>
  <si>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</si>
  <si>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</si>
  <si>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</si>
  <si>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</si>
  <si>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</si>
  <si>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</si>
  <si>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</si>
  <si>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</si>
  <si>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</si>
  <si>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</si>
  <si>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</si>
  <si>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</si>
  <si>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</si>
  <si>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</si>
  <si>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</si>
  <si>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</si>
  <si>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</si>
  <si>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</si>
  <si>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</si>
  <si>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</si>
  <si>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</si>
  <si>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</si>
  <si>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</si>
  <si>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</si>
  <si>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</si>
  <si>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</si>
  <si>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</si>
  <si>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</si>
  <si>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</si>
  <si>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</si>
  <si>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</si>
  <si>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</si>
  <si>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</si>
  <si>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</si>
  <si>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</si>
  <si>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</si>
  <si>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</si>
  <si>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</si>
  <si>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</si>
  <si>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</si>
  <si>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</si>
  <si>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</si>
  <si>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</si>
  <si>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</si>
  <si>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</si>
  <si>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</si>
  <si>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</si>
  <si>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</si>
  <si>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</si>
  <si>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</si>
  <si>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</si>
  <si>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</si>
  <si>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</si>
  <si>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</si>
  <si>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</si>
  <si>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</si>
  <si>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</si>
  <si>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</si>
  <si>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</si>
  <si>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</si>
  <si>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</si>
  <si>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</si>
  <si>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</si>
  <si>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</si>
  <si>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</si>
  <si>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</si>
  <si>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</si>
  <si>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</si>
  <si>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</si>
  <si>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</si>
  <si>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</si>
  <si>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</si>
  <si>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</si>
  <si>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</si>
  <si>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</si>
  <si>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</si>
  <si>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</si>
  <si>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</si>
  <si>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</si>
  <si>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</si>
  <si>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</si>
  <si>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</si>
  <si>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</si>
  <si>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</si>
  <si>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</si>
  <si>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</si>
  <si>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</si>
  <si>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</si>
  <si>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</si>
  <si>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</si>
  <si>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</si>
  <si>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</si>
  <si>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</si>
  <si>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</si>
  <si>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</si>
  <si>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</si>
  <si>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</si>
  <si>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</si>
  <si>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</si>
  <si>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</si>
  <si>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</si>
  <si>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</si>
  <si>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</si>
  <si>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</si>
  <si>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</si>
  <si>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</si>
  <si>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</si>
  <si>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</si>
  <si>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</si>
  <si>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</si>
  <si>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</si>
  <si>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</si>
  <si>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</si>
  <si>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</si>
  <si>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</si>
  <si>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</si>
  <si>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</si>
  <si>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</si>
  <si>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</si>
  <si>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</si>
  <si>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</si>
  <si>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</si>
  <si>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</si>
  <si>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</si>
  <si>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</si>
  <si>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</si>
  <si>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</si>
  <si>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</si>
  <si>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</si>
  <si>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</si>
  <si>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</si>
  <si>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</si>
  <si>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</si>
  <si>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</si>
  <si>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</si>
  <si>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</si>
  <si>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</si>
  <si>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</si>
  <si>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</si>
  <si>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</si>
  <si>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</si>
  <si>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</si>
  <si>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</si>
  <si>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</si>
  <si>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</si>
  <si>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</si>
  <si>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</si>
  <si>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</si>
  <si>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</si>
  <si>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</si>
  <si>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</si>
  <si>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</si>
  <si>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</si>
  <si>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</si>
  <si>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</si>
  <si>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</si>
  <si>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</si>
  <si>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</si>
  <si>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</si>
  <si>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</si>
  <si>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</si>
  <si>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</si>
  <si>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</si>
  <si>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</si>
  <si>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</si>
  <si>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</si>
  <si>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</si>
  <si>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</si>
  <si>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</si>
  <si>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</si>
  <si>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</si>
  <si>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</si>
  <si>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</si>
  <si>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</si>
  <si>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</si>
  <si>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</si>
  <si>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</si>
  <si>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</si>
  <si>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</si>
  <si>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</si>
  <si>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</si>
  <si>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</si>
  <si>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</si>
  <si>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</si>
  <si>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</si>
  <si>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</si>
  <si>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</si>
  <si>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</si>
  <si>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</si>
  <si>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</si>
  <si>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</si>
  <si>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</si>
  <si>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</si>
  <si>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</si>
  <si>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</si>
  <si>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</si>
  <si>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</si>
  <si>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</si>
  <si>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</si>
  <si>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</si>
  <si>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</si>
  <si>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</si>
  <si>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</si>
  <si>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</si>
  <si>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</si>
  <si>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</si>
  <si>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</si>
  <si>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</si>
  <si>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</si>
  <si>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</si>
  <si>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</si>
  <si>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</si>
  <si>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</si>
  <si>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</si>
  <si>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</si>
  <si>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</si>
  <si>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</si>
  <si>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</si>
  <si>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</si>
  <si>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</si>
  <si>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</si>
  <si>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</si>
  <si>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</si>
  <si>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</si>
  <si>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</si>
  <si>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</si>
  <si>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</si>
  <si>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</si>
  <si>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</si>
  <si>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</si>
  <si>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</si>
  <si>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</si>
  <si>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</si>
  <si>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</si>
  <si>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</si>
  <si>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</si>
  <si>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</si>
  <si>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</si>
  <si>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</si>
  <si>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</si>
  <si>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</si>
  <si>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</si>
  <si>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</si>
  <si>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</si>
  <si>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</si>
  <si>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</si>
  <si>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</si>
  <si>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</si>
  <si>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</si>
  <si>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</si>
  <si>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</si>
  <si>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</si>
  <si>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</si>
  <si>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</si>
  <si>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</si>
  <si>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</si>
  <si>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</si>
  <si>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</si>
  <si>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</si>
  <si>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</si>
  <si>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</si>
  <si>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</si>
  <si>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</si>
  <si>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</si>
  <si>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</si>
  <si>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</si>
  <si>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</si>
  <si>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</si>
  <si>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</si>
  <si>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</si>
  <si>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</si>
  <si>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</si>
  <si>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</si>
  <si>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</si>
  <si>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</si>
  <si>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</si>
  <si>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</si>
  <si>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</si>
  <si>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</si>
  <si>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</si>
  <si>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</si>
  <si>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</si>
  <si>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</si>
  <si>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</si>
  <si>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</si>
  <si>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</si>
  <si>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</si>
  <si>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</si>
  <si>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</si>
  <si>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</si>
  <si>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</si>
  <si>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</si>
  <si>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</si>
  <si>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</si>
  <si>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</si>
  <si>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</si>
  <si>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</si>
  <si>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</si>
  <si>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</si>
  <si>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</si>
  <si>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</si>
  <si>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</si>
  <si>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</si>
  <si>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</si>
  <si>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</si>
  <si>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</si>
  <si>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</si>
  <si>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</si>
  <si>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</si>
  <si>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</si>
  <si>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</si>
  <si>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</si>
  <si>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</si>
  <si>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</si>
  <si>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</si>
  <si>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</si>
  <si>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</si>
  <si>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</si>
  <si>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</si>
  <si>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</si>
  <si>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</si>
  <si>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</si>
  <si>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</si>
  <si>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</si>
  <si>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</si>
  <si>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</si>
  <si>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</si>
  <si>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</si>
  <si>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</si>
  <si>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</si>
  <si>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</si>
  <si>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</si>
  <si>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</si>
  <si>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</si>
  <si>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</si>
  <si>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</si>
  <si>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</si>
  <si>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</si>
  <si>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</si>
  <si>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</si>
  <si>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</si>
  <si>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</si>
  <si>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</si>
  <si>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</si>
  <si>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</si>
  <si>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</si>
  <si>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</si>
  <si>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</si>
  <si>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</si>
  <si>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</si>
  <si>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</si>
  <si>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</si>
  <si>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</si>
  <si>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</si>
  <si>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</si>
  <si>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</si>
  <si>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</si>
  <si>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</si>
  <si>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</si>
  <si>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</si>
  <si>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</si>
  <si>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</si>
  <si>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</si>
  <si>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</si>
  <si>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</si>
  <si>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</si>
  <si>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</si>
  <si>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</si>
  <si>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</si>
  <si>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</si>
  <si>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</si>
  <si>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</si>
  <si>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</si>
  <si>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</si>
  <si>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</si>
  <si>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</si>
  <si>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</si>
  <si>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</si>
  <si>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</si>
  <si>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</si>
  <si>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</si>
  <si>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</si>
  <si>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</si>
  <si>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</si>
  <si>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</si>
  <si>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</si>
  <si>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</si>
  <si>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</si>
  <si>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</si>
  <si>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</si>
  <si>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</si>
  <si>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</si>
  <si>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</si>
  <si>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</si>
  <si>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</si>
  <si>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</si>
  <si>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</si>
  <si>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</si>
  <si>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</si>
  <si>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</si>
  <si>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</si>
  <si>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</si>
  <si>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</si>
  <si>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</si>
  <si>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</si>
  <si>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</si>
  <si>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</si>
  <si>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</si>
  <si>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</si>
  <si>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</si>
  <si>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</si>
  <si>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</si>
  <si>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</si>
  <si>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</si>
  <si>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</si>
  <si>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</si>
  <si>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</si>
  <si>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</si>
  <si>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</si>
  <si>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</si>
  <si>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</si>
  <si>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</si>
  <si>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</si>
  <si>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</si>
  <si>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</si>
  <si>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</si>
  <si>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</si>
  <si>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</si>
  <si>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</si>
  <si>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</si>
  <si>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</si>
  <si>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</si>
  <si>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</si>
  <si>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</si>
  <si>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</si>
  <si>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</si>
  <si>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</si>
  <si>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</si>
  <si>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</si>
  <si>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</si>
  <si>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</si>
  <si>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</si>
  <si>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</si>
  <si>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</si>
  <si>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</si>
  <si>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</si>
  <si>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</si>
  <si>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</si>
  <si>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</si>
  <si>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</si>
  <si>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</si>
  <si>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</si>
  <si>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</si>
  <si>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</si>
  <si>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</si>
  <si>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</si>
  <si>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</si>
  <si>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</si>
  <si>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</si>
  <si>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</si>
  <si>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</si>
  <si>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</si>
  <si>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</si>
  <si>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</si>
  <si>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</si>
  <si>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</si>
  <si>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</si>
  <si>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</si>
  <si>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</si>
  <si>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</si>
  <si>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</si>
  <si>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</si>
  <si>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</si>
  <si>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</si>
  <si>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</si>
  <si>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</si>
  <si>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</si>
  <si>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</si>
  <si>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</si>
  <si>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</si>
  <si>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</si>
  <si>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</si>
  <si>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</si>
  <si>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</si>
  <si>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</si>
  <si>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</si>
  <si>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</si>
  <si>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</si>
  <si>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</si>
  <si>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</si>
  <si>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</si>
  <si>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</si>
  <si>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</si>
  <si>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</si>
  <si>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</si>
  <si>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</si>
  <si>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</si>
  <si>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</si>
  <si>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</si>
  <si>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</si>
  <si>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</si>
  <si>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</si>
  <si>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</si>
  <si>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</si>
  <si>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</si>
  <si>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</si>
  <si>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</si>
  <si>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</si>
  <si>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</si>
  <si>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</si>
  <si>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</si>
  <si>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</si>
  <si>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</si>
  <si>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</si>
  <si>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</si>
  <si>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</si>
  <si>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</si>
  <si>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</si>
  <si>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</si>
  <si>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</si>
  <si>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</si>
  <si>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</si>
  <si>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</si>
  <si>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</si>
  <si>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</si>
  <si>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</si>
  <si>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</si>
  <si>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</si>
  <si>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</si>
  <si>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</si>
  <si>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</si>
  <si>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</si>
  <si>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</si>
  <si>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</si>
  <si>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</si>
  <si>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</si>
  <si>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</si>
  <si>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</si>
  <si>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</si>
  <si>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</si>
  <si>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</si>
  <si>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</si>
  <si>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</si>
  <si>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</si>
  <si>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</si>
  <si>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</si>
  <si>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</si>
  <si>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</si>
  <si>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</si>
  <si>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</si>
  <si>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</si>
  <si>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</si>
  <si>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</si>
  <si>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</si>
  <si>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</si>
  <si>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</si>
  <si>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</si>
  <si>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</si>
  <si>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</si>
  <si>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</si>
  <si>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</si>
  <si>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</si>
  <si>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</si>
  <si>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</si>
  <si>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</si>
  <si>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</si>
  <si>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</si>
  <si>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</si>
  <si>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</si>
  <si>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</si>
  <si>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</si>
  <si>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</si>
  <si>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</si>
  <si>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</si>
  <si>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</si>
  <si>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</si>
  <si>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</si>
  <si>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</si>
  <si>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</si>
  <si>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</si>
  <si>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</si>
  <si>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</si>
  <si>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</si>
  <si>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</si>
  <si>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</si>
  <si>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</si>
  <si>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</si>
  <si>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</si>
  <si>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</si>
  <si>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</si>
  <si>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</si>
  <si>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</si>
  <si>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</si>
  <si>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</si>
  <si>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</si>
  <si>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</si>
  <si>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</si>
  <si>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</si>
  <si>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</si>
  <si>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</si>
  <si>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</si>
  <si>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</si>
  <si>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</si>
  <si>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</si>
  <si>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</si>
  <si>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</si>
  <si>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</si>
  <si>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</si>
  <si>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</si>
  <si>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</si>
  <si>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</si>
  <si>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</si>
  <si>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</si>
  <si>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</si>
  <si>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</si>
  <si>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</si>
  <si>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</si>
  <si>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</si>
  <si>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</si>
  <si>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</si>
  <si>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</si>
  <si>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</si>
  <si>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</si>
  <si>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</si>
  <si>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</si>
  <si>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</si>
  <si>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</si>
  <si>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</si>
  <si>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</si>
  <si>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</si>
  <si>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</si>
  <si>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</si>
  <si>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</si>
  <si>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</si>
  <si>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</si>
  <si>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</si>
  <si>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</si>
  <si>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</si>
  <si>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</si>
  <si>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</si>
  <si>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</si>
  <si>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</si>
  <si>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</si>
  <si>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</si>
  <si>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</si>
  <si>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</si>
  <si>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</si>
  <si>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</si>
  <si>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</si>
  <si>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</si>
  <si>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</si>
  <si>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</si>
  <si>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</si>
  <si>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</si>
  <si>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</si>
  <si>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</si>
  <si>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</si>
  <si>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</si>
  <si>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</si>
  <si>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</si>
  <si>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</si>
  <si>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</si>
  <si>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</si>
  <si>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</si>
  <si>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</si>
  <si>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</si>
  <si>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</si>
  <si>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</si>
  <si>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</si>
  <si>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</si>
  <si>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</si>
  <si>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</si>
  <si>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</si>
  <si>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</si>
  <si>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</si>
  <si>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</si>
  <si>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</si>
  <si>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</si>
  <si>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</si>
  <si>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</si>
  <si>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</si>
  <si>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</si>
  <si>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</si>
  <si>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</si>
  <si>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</si>
  <si>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</si>
  <si>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</si>
  <si>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</si>
  <si>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</si>
  <si>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</si>
  <si>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</si>
  <si>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</si>
  <si>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</si>
  <si>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</si>
  <si>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</si>
  <si>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</si>
  <si>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</si>
  <si>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</si>
  <si>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</si>
  <si>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</si>
  <si>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</si>
  <si>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</si>
  <si>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</si>
  <si>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</si>
  <si>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</si>
  <si>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</si>
  <si>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</si>
  <si>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</si>
  <si>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</si>
  <si>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</si>
  <si>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</si>
  <si>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</si>
  <si>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</si>
  <si>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</si>
  <si>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</si>
  <si>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</si>
  <si>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</si>
  <si>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</si>
  <si>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</si>
  <si>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</si>
  <si>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</si>
  <si>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</si>
  <si>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</si>
  <si>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</si>
  <si>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</si>
  <si>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</si>
  <si>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</si>
  <si>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</si>
  <si>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</si>
  <si>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</si>
  <si>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</si>
  <si>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</si>
  <si>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</si>
  <si>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</si>
  <si>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</si>
  <si>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</si>
  <si>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</si>
  <si>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</si>
  <si>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</si>
  <si>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</si>
  <si>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</si>
  <si>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</si>
  <si>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</si>
  <si>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</si>
  <si>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</si>
  <si>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</si>
  <si>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</si>
  <si>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</si>
  <si>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</si>
  <si>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</si>
  <si>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</si>
  <si>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</si>
  <si>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</si>
  <si>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</si>
  <si>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</si>
  <si>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</si>
  <si>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</si>
  <si>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</si>
  <si>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</si>
  <si>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</si>
  <si>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</si>
  <si>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</si>
  <si>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</si>
  <si>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</si>
  <si>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</si>
  <si>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</si>
  <si>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</si>
  <si>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</si>
  <si>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</si>
  <si>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</si>
  <si>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</si>
  <si>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</si>
  <si>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</si>
  <si>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</si>
  <si>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</si>
  <si>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</si>
  <si>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</si>
  <si>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</si>
  <si>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</si>
  <si>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</si>
  <si>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</si>
  <si>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</si>
  <si>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</si>
  <si>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</si>
  <si>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</si>
  <si>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</si>
  <si>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</si>
  <si>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</si>
  <si>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</si>
  <si>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</si>
  <si>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</si>
  <si>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</si>
  <si>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</si>
  <si>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</si>
  <si>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</si>
  <si>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</si>
  <si>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</si>
  <si>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</si>
  <si>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</si>
  <si>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</si>
  <si>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</si>
  <si>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</si>
  <si>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</si>
  <si>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</si>
  <si>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</si>
  <si>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</si>
  <si>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</si>
  <si>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</si>
  <si>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</si>
  <si>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</si>
  <si>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</si>
  <si>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</si>
  <si>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</si>
  <si>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</si>
  <si>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</si>
  <si>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</si>
  <si>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</si>
  <si>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</si>
  <si>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</si>
  <si>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</si>
  <si>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</si>
  <si>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</si>
  <si>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</si>
  <si>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</si>
  <si>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</si>
  <si>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</si>
  <si>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</si>
  <si>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</si>
  <si>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</si>
  <si>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</si>
  <si>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</si>
  <si>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</si>
  <si>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</si>
  <si>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</si>
  <si>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</si>
  <si>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</si>
  <si>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</si>
  <si>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</si>
  <si>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</si>
  <si>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</si>
  <si>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</si>
  <si>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</si>
  <si>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</si>
  <si>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</si>
  <si>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</si>
  <si>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</si>
  <si>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</si>
  <si>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</si>
  <si>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</si>
  <si>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</si>
  <si>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</si>
  <si>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</si>
  <si>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</si>
  <si>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</si>
  <si>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</si>
  <si>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</si>
  <si>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</si>
  <si>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</si>
  <si>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</si>
  <si>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</si>
  <si>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</si>
  <si>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</si>
  <si>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</si>
  <si>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</si>
  <si>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</si>
  <si>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</si>
  <si>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</si>
  <si>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</si>
  <si>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</si>
  <si>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</si>
  <si>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</si>
  <si>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</si>
  <si>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</si>
  <si>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</si>
  <si>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</si>
  <si>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</si>
  <si>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</si>
  <si>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</si>
  <si>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</si>
  <si>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</si>
  <si>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</si>
  <si>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</si>
  <si>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</si>
  <si>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</si>
  <si>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</si>
  <si>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</si>
  <si>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</si>
  <si>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</si>
  <si>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</si>
  <si>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</si>
  <si>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</si>
  <si>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</si>
  <si>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</si>
  <si>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</si>
  <si>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</si>
  <si>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</si>
  <si>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</si>
  <si>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</si>
  <si>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</si>
  <si>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</si>
  <si>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</si>
  <si>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</si>
  <si>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</si>
  <si>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</si>
  <si>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</si>
  <si>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</si>
  <si>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</si>
  <si>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</si>
  <si>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</si>
  <si>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</si>
  <si>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</si>
  <si>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</si>
  <si>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</si>
  <si>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</si>
  <si>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</si>
  <si>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</si>
  <si>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</si>
  <si>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</si>
  <si>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</si>
  <si>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</si>
  <si>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</si>
  <si>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</si>
  <si>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</si>
  <si>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</si>
  <si>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</si>
  <si>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</si>
  <si>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</si>
  <si>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</si>
  <si>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</si>
  <si>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</si>
  <si>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</si>
  <si>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</si>
  <si>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</si>
  <si>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</si>
  <si>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</si>
  <si>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</si>
  <si>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</si>
  <si>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</si>
  <si>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</si>
  <si>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</si>
  <si>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</si>
  <si>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</si>
  <si>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</si>
  <si>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</si>
  <si>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</si>
  <si>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</si>
  <si>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</si>
  <si>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</si>
  <si>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</si>
  <si>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</si>
  <si>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</si>
  <si>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</si>
  <si>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</si>
  <si>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</si>
  <si>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</si>
  <si>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</si>
  <si>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</si>
  <si>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</si>
  <si>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</si>
  <si>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</si>
  <si>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</si>
  <si>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</si>
  <si>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</si>
  <si>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</si>
  <si>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</si>
  <si>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</si>
  <si>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</si>
  <si>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</si>
  <si>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</si>
  <si>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</si>
  <si>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</si>
  <si>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</si>
  <si>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</si>
  <si>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</si>
  <si>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</si>
  <si>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</si>
  <si>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</si>
  <si>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</si>
  <si>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</si>
  <si>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</si>
  <si>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</si>
  <si>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</si>
  <si>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</si>
  <si>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</si>
  <si>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</si>
  <si>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</si>
  <si>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</si>
  <si>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</si>
  <si>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</si>
  <si>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</si>
  <si>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</si>
  <si>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</si>
  <si>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</si>
  <si>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</si>
  <si>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</si>
  <si>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</si>
  <si>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</si>
  <si>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</si>
  <si>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</si>
  <si>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</si>
  <si>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</si>
  <si>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</si>
  <si>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</si>
  <si>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</si>
  <si>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</si>
  <si>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</si>
  <si>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</si>
  <si>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</si>
  <si>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</si>
  <si>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</si>
  <si>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</si>
  <si>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</si>
  <si>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</si>
  <si>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</si>
  <si>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</si>
  <si>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</si>
  <si>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</si>
  <si>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</si>
  <si>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</si>
  <si>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</si>
  <si>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</si>
  <si>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</si>
  <si>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</si>
  <si>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</si>
  <si>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</si>
  <si>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</si>
  <si>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</si>
  <si>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</si>
  <si>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</si>
  <si>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</si>
  <si>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</si>
  <si>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</si>
  <si>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</si>
  <si>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</si>
  <si>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</si>
  <si>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</si>
  <si>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</si>
  <si>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</si>
  <si>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</si>
  <si>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</si>
  <si>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</si>
  <si>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</si>
  <si>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</si>
  <si>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</si>
  <si>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</si>
  <si>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</si>
  <si>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</si>
  <si>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</si>
  <si>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</si>
  <si>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</si>
  <si>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</si>
  <si>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</si>
  <si>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</si>
  <si>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</si>
  <si>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</si>
  <si>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</si>
  <si>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</si>
  <si>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</si>
  <si>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</si>
  <si>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</si>
  <si>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</si>
  <si>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</si>
  <si>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</si>
  <si>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</si>
  <si>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</si>
  <si>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</si>
  <si>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</si>
  <si>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</si>
  <si>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</si>
  <si>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</si>
  <si>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</si>
  <si>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</si>
  <si>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</si>
  <si>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</si>
  <si>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</si>
  <si>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</si>
  <si>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</si>
  <si>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</si>
  <si>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</si>
  <si>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</si>
  <si>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</si>
  <si>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</si>
  <si>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</si>
  <si>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</si>
  <si>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</si>
  <si>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</si>
  <si>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</si>
  <si>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</si>
  <si>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</si>
  <si>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</si>
  <si>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</si>
  <si>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</si>
  <si>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</si>
  <si>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</si>
  <si>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</si>
  <si>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</si>
  <si>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</si>
  <si>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</si>
  <si>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</si>
  <si>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</si>
  <si>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</si>
  <si>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</si>
  <si>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</si>
  <si>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</si>
  <si>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</si>
  <si>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</si>
  <si>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</si>
  <si>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</si>
  <si>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</si>
  <si>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</si>
  <si>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</si>
  <si>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</si>
  <si>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</si>
  <si>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</si>
  <si>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</si>
  <si>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</si>
  <si>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</si>
  <si>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</si>
  <si>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</si>
  <si>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</si>
  <si>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</si>
  <si>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</si>
  <si>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</si>
  <si>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</si>
  <si>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</si>
  <si>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</si>
  <si>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</si>
  <si>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</si>
  <si>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</si>
  <si>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</si>
  <si>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</si>
  <si>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</si>
  <si>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t>42202</t>
  </si>
  <si>
    <t>佐世保市</t>
  </si>
  <si>
    <t>42202_令和3年度</t>
  </si>
  <si>
    <t>42202_令和4年度</t>
  </si>
  <si>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</si>
  <si>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</si>
  <si>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</si>
  <si>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</si>
  <si>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</si>
  <si>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</si>
  <si>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</si>
  <si>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</si>
  <si>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</si>
  <si>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</si>
  <si>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</si>
  <si>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</si>
  <si>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</si>
  <si>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</si>
  <si>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</si>
  <si>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</si>
  <si>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</si>
  <si>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01610_令和4年度</t>
  </si>
  <si>
    <t>01610</t>
  </si>
  <si>
    <t>新ひだか町</t>
  </si>
  <si>
    <t>01610_令和3年度</t>
  </si>
  <si>
    <t>42205</t>
  </si>
  <si>
    <t>大村市</t>
  </si>
  <si>
    <t>42205_令和3年度</t>
  </si>
  <si>
    <t>42205_令和4年度</t>
  </si>
  <si>
    <t>01229_令和4年度</t>
  </si>
  <si>
    <t>01229</t>
  </si>
  <si>
    <t>富良野市</t>
  </si>
  <si>
    <t>01229_令和3年度</t>
  </si>
  <si>
    <t>01219_令和4年度</t>
  </si>
  <si>
    <t>01219</t>
  </si>
  <si>
    <t>紋別市</t>
  </si>
  <si>
    <t>01219_令和3年度</t>
  </si>
  <si>
    <t>美浜町</t>
  </si>
  <si>
    <t>42204</t>
  </si>
  <si>
    <t>諫早市</t>
  </si>
  <si>
    <t>42204_令和3年度</t>
  </si>
  <si>
    <t>42204_令和4年度</t>
  </si>
  <si>
    <t>20321_平成2年度</t>
  </si>
  <si>
    <t>20321</t>
  </si>
  <si>
    <t>軽井沢町</t>
  </si>
  <si>
    <t>20321_平成17年度</t>
  </si>
  <si>
    <t>20321_平成18年度</t>
  </si>
  <si>
    <t>20321_平成19年度</t>
  </si>
  <si>
    <t>20321_平成20年度</t>
  </si>
  <si>
    <t>20321_平成21年度</t>
  </si>
  <si>
    <t>20321_平成22年度</t>
  </si>
  <si>
    <t>20321_平成23年度</t>
  </si>
  <si>
    <t>20321_平成24年度</t>
  </si>
  <si>
    <t>20321_平成25年度</t>
  </si>
  <si>
    <t>20321_平成26年度</t>
  </si>
  <si>
    <t>20321_平成27年度</t>
  </si>
  <si>
    <t>20321_平成28年度</t>
  </si>
  <si>
    <t>20321_平成29年度</t>
  </si>
  <si>
    <t>20321_平成30年度</t>
  </si>
  <si>
    <t>20321_令和元年度</t>
  </si>
  <si>
    <t>20321_令和2年度</t>
  </si>
  <si>
    <t>20321_令和3年度</t>
  </si>
  <si>
    <t>20321_令和4年度</t>
  </si>
  <si>
    <t>39386_平成2年度</t>
  </si>
  <si>
    <t>39386</t>
  </si>
  <si>
    <t>いの町</t>
  </si>
  <si>
    <t>39386_平成17年度</t>
  </si>
  <si>
    <t>39386_平成18年度</t>
  </si>
  <si>
    <t>39386_平成19年度</t>
  </si>
  <si>
    <t>39386_平成20年度</t>
  </si>
  <si>
    <t>39386_平成21年度</t>
  </si>
  <si>
    <t>39386_平成22年度</t>
  </si>
  <si>
    <t>39386_平成23年度</t>
  </si>
  <si>
    <t>39386_平成24年度</t>
  </si>
  <si>
    <t>39386_平成25年度</t>
  </si>
  <si>
    <t>39386_平成26年度</t>
  </si>
  <si>
    <t>39386_平成27年度</t>
  </si>
  <si>
    <t>39386_平成28年度</t>
  </si>
  <si>
    <t>39386_平成29年度</t>
  </si>
  <si>
    <t>39386_平成30年度</t>
  </si>
  <si>
    <t>39386_令和元年度</t>
  </si>
  <si>
    <t>39386_令和2年度</t>
  </si>
  <si>
    <t>39386_令和3年度</t>
  </si>
  <si>
    <t>39386_令和4年度</t>
  </si>
  <si>
    <t>34215_平成2年度</t>
  </si>
  <si>
    <t>34215</t>
  </si>
  <si>
    <t>江田島市</t>
  </si>
  <si>
    <t>34215_平成17年度</t>
  </si>
  <si>
    <t>34215_平成18年度</t>
  </si>
  <si>
    <t>34215_平成19年度</t>
  </si>
  <si>
    <t>34215_平成20年度</t>
  </si>
  <si>
    <t>34215_平成21年度</t>
  </si>
  <si>
    <t>34215_平成22年度</t>
  </si>
  <si>
    <t>34215_平成23年度</t>
  </si>
  <si>
    <t>34215_平成24年度</t>
  </si>
  <si>
    <t>34215_平成25年度</t>
  </si>
  <si>
    <t>34215_平成26年度</t>
  </si>
  <si>
    <t>34215_平成27年度</t>
  </si>
  <si>
    <t>34215_平成28年度</t>
  </si>
  <si>
    <t>34215_平成29年度</t>
  </si>
  <si>
    <t>34215_平成30年度</t>
  </si>
  <si>
    <t>34215_令和元年度</t>
  </si>
  <si>
    <t>34215_令和2年度</t>
  </si>
  <si>
    <t>34215_令和3年度</t>
  </si>
  <si>
    <t>34215_令和4年度</t>
  </si>
  <si>
    <t>42208_平成2年度</t>
  </si>
  <si>
    <t>42208</t>
  </si>
  <si>
    <t>松浦市</t>
  </si>
  <si>
    <t>42208_平成17年度</t>
  </si>
  <si>
    <t>42208_平成18年度</t>
  </si>
  <si>
    <t>42208_平成19年度</t>
  </si>
  <si>
    <t>42208_平成20年度</t>
  </si>
  <si>
    <t>42208_平成21年度</t>
  </si>
  <si>
    <t>42208_平成22年度</t>
  </si>
  <si>
    <t>42208_平成23年度</t>
  </si>
  <si>
    <t>42208_平成24年度</t>
  </si>
  <si>
    <t>42208_平成25年度</t>
  </si>
  <si>
    <t>42208_平成26年度</t>
  </si>
  <si>
    <t>42208_平成27年度</t>
  </si>
  <si>
    <t>42208_平成28年度</t>
  </si>
  <si>
    <t>42208_平成29年度</t>
  </si>
  <si>
    <t>42208_平成30年度</t>
  </si>
  <si>
    <t>42208_令和元年度</t>
  </si>
  <si>
    <t>42208_令和2年度</t>
  </si>
  <si>
    <t>42208_令和3年度</t>
  </si>
  <si>
    <t>42208_令和4年度</t>
  </si>
  <si>
    <t>25425_平成2年度</t>
  </si>
  <si>
    <t>25425</t>
  </si>
  <si>
    <t>愛荘町</t>
  </si>
  <si>
    <t>25425_平成17年度</t>
  </si>
  <si>
    <t>25425_平成18年度</t>
  </si>
  <si>
    <t>25425_平成19年度</t>
  </si>
  <si>
    <t>25425_平成20年度</t>
  </si>
  <si>
    <t>25425_平成21年度</t>
  </si>
  <si>
    <t>25425_平成22年度</t>
  </si>
  <si>
    <t>25425_平成23年度</t>
  </si>
  <si>
    <t>25425_平成24年度</t>
  </si>
  <si>
    <t>25425_平成25年度</t>
  </si>
  <si>
    <t>25425_平成26年度</t>
  </si>
  <si>
    <t>25425_平成27年度</t>
  </si>
  <si>
    <t>25425_平成28年度</t>
  </si>
  <si>
    <t>25425_平成29年度</t>
  </si>
  <si>
    <t>25425_平成30年度</t>
  </si>
  <si>
    <t>25425_令和元年度</t>
  </si>
  <si>
    <t>25425_令和2年度</t>
  </si>
  <si>
    <t>25425_令和3年度</t>
  </si>
  <si>
    <t>25425_令和4年度</t>
  </si>
  <si>
    <t>08521_平成2年度</t>
  </si>
  <si>
    <t>08521</t>
  </si>
  <si>
    <t>八千代町</t>
  </si>
  <si>
    <t>08521_平成17年度</t>
  </si>
  <si>
    <t>08521_平成18年度</t>
  </si>
  <si>
    <t>08521_平成19年度</t>
  </si>
  <si>
    <t>08521_平成20年度</t>
  </si>
  <si>
    <t>08521_平成21年度</t>
  </si>
  <si>
    <t>08521_平成22年度</t>
  </si>
  <si>
    <t>08521_平成23年度</t>
  </si>
  <si>
    <t>08521_平成24年度</t>
  </si>
  <si>
    <t>08521_平成25年度</t>
  </si>
  <si>
    <t>08521_平成26年度</t>
  </si>
  <si>
    <t>08521_平成27年度</t>
  </si>
  <si>
    <t>08521_平成28年度</t>
  </si>
  <si>
    <t>08521_平成29年度</t>
  </si>
  <si>
    <t>08521_平成30年度</t>
  </si>
  <si>
    <t>08521_令和元年度</t>
  </si>
  <si>
    <t>08521_令和2年度</t>
  </si>
  <si>
    <t>08521_令和3年度</t>
  </si>
  <si>
    <t>08521_令和4年度</t>
  </si>
  <si>
    <t>23446_平成2年度</t>
  </si>
  <si>
    <t>23446</t>
  </si>
  <si>
    <t>23446_平成17年度</t>
  </si>
  <si>
    <t>23446_平成18年度</t>
  </si>
  <si>
    <t>23446_平成19年度</t>
  </si>
  <si>
    <t>23446_平成20年度</t>
  </si>
  <si>
    <t>23446_平成21年度</t>
  </si>
  <si>
    <t>23446_平成22年度</t>
  </si>
  <si>
    <t>23446_平成23年度</t>
  </si>
  <si>
    <t>23446_平成24年度</t>
  </si>
  <si>
    <t>23446_平成25年度</t>
  </si>
  <si>
    <t>23446_平成26年度</t>
  </si>
  <si>
    <t>23446_平成27年度</t>
  </si>
  <si>
    <t>23446_平成28年度</t>
  </si>
  <si>
    <t>23446_平成29年度</t>
  </si>
  <si>
    <t>23446_平成30年度</t>
  </si>
  <si>
    <t>23446_令和元年度</t>
  </si>
  <si>
    <t>23446_令和2年度</t>
  </si>
  <si>
    <t>23446_令和3年度</t>
  </si>
  <si>
    <t>23446_令和4年度</t>
  </si>
  <si>
    <t>19384_平成2年度</t>
  </si>
  <si>
    <t>19384</t>
  </si>
  <si>
    <t>昭和町</t>
  </si>
  <si>
    <t>19384_平成17年度</t>
  </si>
  <si>
    <t>19384_平成18年度</t>
  </si>
  <si>
    <t>19384_平成19年度</t>
  </si>
  <si>
    <t>19384_平成20年度</t>
  </si>
  <si>
    <t>19384_平成21年度</t>
  </si>
  <si>
    <t>19384_平成22年度</t>
  </si>
  <si>
    <t>19384_平成23年度</t>
  </si>
  <si>
    <t>19384_平成24年度</t>
  </si>
  <si>
    <t>19384_平成25年度</t>
  </si>
  <si>
    <t>19384_平成26年度</t>
  </si>
  <si>
    <t>19384_平成27年度</t>
  </si>
  <si>
    <t>19384_平成28年度</t>
  </si>
  <si>
    <t>19384_平成29年度</t>
  </si>
  <si>
    <t>19384_平成30年度</t>
  </si>
  <si>
    <t>19384_令和元年度</t>
  </si>
  <si>
    <t>19384_令和2年度</t>
  </si>
  <si>
    <t>19384_令和3年度</t>
  </si>
  <si>
    <t>19384_令和4年度</t>
  </si>
  <si>
    <t>01610_平成2年度</t>
  </si>
  <si>
    <t>01610_平成17年度</t>
  </si>
  <si>
    <t>01610_平成18年度</t>
  </si>
  <si>
    <t>01610_平成19年度</t>
  </si>
  <si>
    <t>01610_平成20年度</t>
  </si>
  <si>
    <t>01610_平成21年度</t>
  </si>
  <si>
    <t>01610_平成22年度</t>
  </si>
  <si>
    <t>01610_平成23年度</t>
  </si>
  <si>
    <t>01610_平成24年度</t>
  </si>
  <si>
    <t>01610_平成25年度</t>
  </si>
  <si>
    <t>01610_平成26年度</t>
  </si>
  <si>
    <t>01610_平成27年度</t>
  </si>
  <si>
    <t>01610_平成28年度</t>
  </si>
  <si>
    <t>01610_平成29年度</t>
  </si>
  <si>
    <t>01610_平成30年度</t>
  </si>
  <si>
    <t>01610_令和元年度</t>
  </si>
  <si>
    <t>01610_令和2年度</t>
  </si>
  <si>
    <t>25383_平成2年度</t>
  </si>
  <si>
    <t>25383</t>
  </si>
  <si>
    <t>日野町</t>
  </si>
  <si>
    <t>25383_平成17年度</t>
  </si>
  <si>
    <t>25383_平成18年度</t>
  </si>
  <si>
    <t>25383_平成19年度</t>
  </si>
  <si>
    <t>25383_平成20年度</t>
  </si>
  <si>
    <t>25383_平成21年度</t>
  </si>
  <si>
    <t>25383_平成22年度</t>
  </si>
  <si>
    <t>25383_平成23年度</t>
  </si>
  <si>
    <t>25383_平成24年度</t>
  </si>
  <si>
    <t>25383_平成25年度</t>
  </si>
  <si>
    <t>25383_平成26年度</t>
  </si>
  <si>
    <t>25383_平成27年度</t>
  </si>
  <si>
    <t>25383_平成28年度</t>
  </si>
  <si>
    <t>25383_平成29年度</t>
  </si>
  <si>
    <t>25383_平成30年度</t>
  </si>
  <si>
    <t>25383_令和元年度</t>
  </si>
  <si>
    <t>25383_令和2年度</t>
  </si>
  <si>
    <t>25383_令和3年度</t>
  </si>
  <si>
    <t>25383_令和4年度</t>
  </si>
  <si>
    <t>01219_平成2年度</t>
  </si>
  <si>
    <t>01219_平成17年度</t>
  </si>
  <si>
    <t>01219_平成18年度</t>
  </si>
  <si>
    <t>01219_平成19年度</t>
  </si>
  <si>
    <t>01219_平成20年度</t>
  </si>
  <si>
    <t>01219_平成21年度</t>
  </si>
  <si>
    <t>01219_平成22年度</t>
  </si>
  <si>
    <t>01219_平成23年度</t>
  </si>
  <si>
    <t>01219_平成24年度</t>
  </si>
  <si>
    <t>01219_平成25年度</t>
  </si>
  <si>
    <t>01219_平成26年度</t>
  </si>
  <si>
    <t>01219_平成27年度</t>
  </si>
  <si>
    <t>01219_平成28年度</t>
  </si>
  <si>
    <t>01219_平成29年度</t>
  </si>
  <si>
    <t>01219_平成30年度</t>
  </si>
  <si>
    <t>01219_令和元年度</t>
  </si>
  <si>
    <t>01219_令和2年度</t>
  </si>
  <si>
    <t>38402_平成2年度</t>
  </si>
  <si>
    <t>38402</t>
  </si>
  <si>
    <t>砥部町</t>
  </si>
  <si>
    <t>38402_平成17年度</t>
  </si>
  <si>
    <t>38402_平成18年度</t>
  </si>
  <si>
    <t>38402_平成19年度</t>
  </si>
  <si>
    <t>38402_平成20年度</t>
  </si>
  <si>
    <t>38402_平成21年度</t>
  </si>
  <si>
    <t>38402_平成22年度</t>
  </si>
  <si>
    <t>38402_平成23年度</t>
  </si>
  <si>
    <t>38402_平成24年度</t>
  </si>
  <si>
    <t>38402_平成25年度</t>
  </si>
  <si>
    <t>38402_平成26年度</t>
  </si>
  <si>
    <t>38402_平成27年度</t>
  </si>
  <si>
    <t>38402_平成28年度</t>
  </si>
  <si>
    <t>38402_平成29年度</t>
  </si>
  <si>
    <t>38402_平成30年度</t>
  </si>
  <si>
    <t>38402_令和元年度</t>
  </si>
  <si>
    <t>38402_令和2年度</t>
  </si>
  <si>
    <t>38402_令和3年度</t>
  </si>
  <si>
    <t>38402_令和4年度</t>
  </si>
  <si>
    <t>30401_平成2年度</t>
  </si>
  <si>
    <t>30401</t>
  </si>
  <si>
    <t>白浜町</t>
  </si>
  <si>
    <t>30401_平成17年度</t>
  </si>
  <si>
    <t>30401_平成18年度</t>
  </si>
  <si>
    <t>30401_平成19年度</t>
  </si>
  <si>
    <t>30401_平成20年度</t>
  </si>
  <si>
    <t>30401_平成21年度</t>
  </si>
  <si>
    <t>30401_平成22年度</t>
  </si>
  <si>
    <t>30401_平成23年度</t>
  </si>
  <si>
    <t>30401_平成24年度</t>
  </si>
  <si>
    <t>30401_平成25年度</t>
  </si>
  <si>
    <t>30401_平成26年度</t>
  </si>
  <si>
    <t>30401_平成27年度</t>
  </si>
  <si>
    <t>30401_平成28年度</t>
  </si>
  <si>
    <t>30401_平成29年度</t>
  </si>
  <si>
    <t>30401_平成30年度</t>
  </si>
  <si>
    <t>30401_令和元年度</t>
  </si>
  <si>
    <t>30401_令和2年度</t>
  </si>
  <si>
    <t>30401_令和3年度</t>
  </si>
  <si>
    <t>30401_令和4年度</t>
  </si>
  <si>
    <t>18423_平成2年度</t>
  </si>
  <si>
    <t>18423</t>
  </si>
  <si>
    <t>越前町</t>
  </si>
  <si>
    <t>18423_平成17年度</t>
  </si>
  <si>
    <t>18423_平成18年度</t>
  </si>
  <si>
    <t>18423_平成19年度</t>
  </si>
  <si>
    <t>18423_平成20年度</t>
  </si>
  <si>
    <t>18423_平成21年度</t>
  </si>
  <si>
    <t>18423_平成22年度</t>
  </si>
  <si>
    <t>18423_平成23年度</t>
  </si>
  <si>
    <t>18423_平成24年度</t>
  </si>
  <si>
    <t>18423_平成25年度</t>
  </si>
  <si>
    <t>18423_平成26年度</t>
  </si>
  <si>
    <t>18423_平成27年度</t>
  </si>
  <si>
    <t>18423_平成28年度</t>
  </si>
  <si>
    <t>18423_平成29年度</t>
  </si>
  <si>
    <t>18423_平成30年度</t>
  </si>
  <si>
    <t>18423_令和元年度</t>
  </si>
  <si>
    <t>18423_令和2年度</t>
  </si>
  <si>
    <t>18423_令和3年度</t>
  </si>
  <si>
    <t>18423_令和4年度</t>
  </si>
  <si>
    <t>12322_平成2年度</t>
  </si>
  <si>
    <t>12322</t>
  </si>
  <si>
    <t>酒々井町</t>
  </si>
  <si>
    <t>12322_平成17年度</t>
  </si>
  <si>
    <t>12322_平成18年度</t>
  </si>
  <si>
    <t>12322_平成19年度</t>
  </si>
  <si>
    <t>12322_平成20年度</t>
  </si>
  <si>
    <t>12322_平成21年度</t>
  </si>
  <si>
    <t>12322_平成22年度</t>
  </si>
  <si>
    <t>12322_平成23年度</t>
  </si>
  <si>
    <t>12322_平成24年度</t>
  </si>
  <si>
    <t>12322_平成25年度</t>
  </si>
  <si>
    <t>12322_平成26年度</t>
  </si>
  <si>
    <t>12322_平成27年度</t>
  </si>
  <si>
    <t>12322_平成28年度</t>
  </si>
  <si>
    <t>12322_平成29年度</t>
  </si>
  <si>
    <t>12322_平成30年度</t>
  </si>
  <si>
    <t>12322_令和元年度</t>
  </si>
  <si>
    <t>12322_令和2年度</t>
  </si>
  <si>
    <t>12322_令和3年度</t>
  </si>
  <si>
    <t>12322_令和4年度</t>
  </si>
  <si>
    <t>07461_平成2年度</t>
  </si>
  <si>
    <t>07461</t>
  </si>
  <si>
    <t>西郷村</t>
  </si>
  <si>
    <t>07461_平成17年度</t>
  </si>
  <si>
    <t>07461_平成18年度</t>
  </si>
  <si>
    <t>07461_平成19年度</t>
  </si>
  <si>
    <t>07461_平成20年度</t>
  </si>
  <si>
    <t>07461_平成21年度</t>
  </si>
  <si>
    <t>07461_平成22年度</t>
  </si>
  <si>
    <t>07461_平成23年度</t>
  </si>
  <si>
    <t>07461_平成24年度</t>
  </si>
  <si>
    <t>07461_平成25年度</t>
  </si>
  <si>
    <t>07461_平成26年度</t>
  </si>
  <si>
    <t>07461_平成27年度</t>
  </si>
  <si>
    <t>07461_平成28年度</t>
  </si>
  <si>
    <t>07461_平成29年度</t>
  </si>
  <si>
    <t>07461_平成30年度</t>
  </si>
  <si>
    <t>07461_令和元年度</t>
  </si>
  <si>
    <t>07461_令和2年度</t>
  </si>
  <si>
    <t>07461_令和3年度</t>
  </si>
  <si>
    <t>07461_令和4年度</t>
  </si>
  <si>
    <t>39206_平成2年度</t>
  </si>
  <si>
    <t>39206</t>
  </si>
  <si>
    <t>須崎市</t>
  </si>
  <si>
    <t>39206_平成17年度</t>
  </si>
  <si>
    <t>39206_平成18年度</t>
  </si>
  <si>
    <t>39206_平成19年度</t>
  </si>
  <si>
    <t>39206_平成20年度</t>
  </si>
  <si>
    <t>39206_平成21年度</t>
  </si>
  <si>
    <t>39206_平成22年度</t>
  </si>
  <si>
    <t>39206_平成23年度</t>
  </si>
  <si>
    <t>39206_平成24年度</t>
  </si>
  <si>
    <t>39206_平成25年度</t>
  </si>
  <si>
    <t>39206_平成26年度</t>
  </si>
  <si>
    <t>39206_平成27年度</t>
  </si>
  <si>
    <t>39206_平成28年度</t>
  </si>
  <si>
    <t>39206_平成29年度</t>
  </si>
  <si>
    <t>39206_平成30年度</t>
  </si>
  <si>
    <t>39206_令和元年度</t>
  </si>
  <si>
    <t>39206_令和2年度</t>
  </si>
  <si>
    <t>39206_令和3年度</t>
  </si>
  <si>
    <t>39206_令和4年度</t>
  </si>
  <si>
    <t>01229_平成2年度</t>
  </si>
  <si>
    <t>01229_平成17年度</t>
  </si>
  <si>
    <t>01229_平成18年度</t>
  </si>
  <si>
    <t>01229_平成19年度</t>
  </si>
  <si>
    <t>01229_平成20年度</t>
  </si>
  <si>
    <t>01229_平成21年度</t>
  </si>
  <si>
    <t>01229_平成22年度</t>
  </si>
  <si>
    <t>01229_平成23年度</t>
  </si>
  <si>
    <t>01229_平成24年度</t>
  </si>
  <si>
    <t>01229_平成25年度</t>
  </si>
  <si>
    <t>01229_平成26年度</t>
  </si>
  <si>
    <t>01229_平成27年度</t>
  </si>
  <si>
    <t>01229_平成28年度</t>
  </si>
  <si>
    <t>01229_平成29年度</t>
  </si>
  <si>
    <t>01229_平成30年度</t>
  </si>
  <si>
    <t>01229_令和元年度</t>
  </si>
  <si>
    <t>01229_令和2年度</t>
  </si>
  <si>
    <t>26465_平成2年度</t>
  </si>
  <si>
    <t>26465</t>
  </si>
  <si>
    <t>与謝野町</t>
  </si>
  <si>
    <t>26465_平成17年度</t>
  </si>
  <si>
    <t>26465_平成18年度</t>
  </si>
  <si>
    <t>26465_平成19年度</t>
  </si>
  <si>
    <t>26465_平成20年度</t>
  </si>
  <si>
    <t>26465_平成21年度</t>
  </si>
  <si>
    <t>26465_平成22年度</t>
  </si>
  <si>
    <t>26465_平成23年度</t>
  </si>
  <si>
    <t>26465_平成24年度</t>
  </si>
  <si>
    <t>26465_平成25年度</t>
  </si>
  <si>
    <t>26465_平成26年度</t>
  </si>
  <si>
    <t>26465_平成27年度</t>
  </si>
  <si>
    <t>26465_平成28年度</t>
  </si>
  <si>
    <t>26465_平成29年度</t>
  </si>
  <si>
    <t>26465_平成30年度</t>
  </si>
  <si>
    <t>26465_令和元年度</t>
  </si>
  <si>
    <t>26465_令和2年度</t>
  </si>
  <si>
    <t>26465_令和3年度</t>
  </si>
  <si>
    <t>26465_令和4年度</t>
  </si>
  <si>
    <t>17207_平成2年度</t>
  </si>
  <si>
    <t>17207</t>
  </si>
  <si>
    <t>羽咋市</t>
  </si>
  <si>
    <t>17207_平成17年度</t>
  </si>
  <si>
    <t>17207_平成18年度</t>
  </si>
  <si>
    <t>17207_平成19年度</t>
  </si>
  <si>
    <t>17207_平成20年度</t>
  </si>
  <si>
    <t>17207_平成21年度</t>
  </si>
  <si>
    <t>17207_平成22年度</t>
  </si>
  <si>
    <t>17207_平成23年度</t>
  </si>
  <si>
    <t>17207_平成24年度</t>
  </si>
  <si>
    <t>17207_平成25年度</t>
  </si>
  <si>
    <t>17207_平成26年度</t>
  </si>
  <si>
    <t>17207_平成27年度</t>
  </si>
  <si>
    <t>17207_平成28年度</t>
  </si>
  <si>
    <t>17207_平成29年度</t>
  </si>
  <si>
    <t>17207_平成30年度</t>
  </si>
  <si>
    <t>17207_令和元年度</t>
  </si>
  <si>
    <t>17207_令和2年度</t>
  </si>
  <si>
    <t>17207_令和3年度</t>
  </si>
  <si>
    <t>17207_令和4年度</t>
  </si>
  <si>
    <t>22219_平成2年度</t>
  </si>
  <si>
    <t>22219</t>
  </si>
  <si>
    <t>下田市</t>
  </si>
  <si>
    <t>22219_平成17年度</t>
  </si>
  <si>
    <t>22219_平成18年度</t>
  </si>
  <si>
    <t>22219_平成19年度</t>
  </si>
  <si>
    <t>22219_平成20年度</t>
  </si>
  <si>
    <t>22219_平成21年度</t>
  </si>
  <si>
    <t>22219_平成22年度</t>
  </si>
  <si>
    <t>22219_平成23年度</t>
  </si>
  <si>
    <t>22219_平成24年度</t>
  </si>
  <si>
    <t>22219_平成25年度</t>
  </si>
  <si>
    <t>22219_平成26年度</t>
  </si>
  <si>
    <t>22219_平成27年度</t>
  </si>
  <si>
    <t>22219_平成28年度</t>
  </si>
  <si>
    <t>22219_平成29年度</t>
  </si>
  <si>
    <t>22219_平成30年度</t>
  </si>
  <si>
    <t>22219_令和元年度</t>
  </si>
  <si>
    <t>22219_令和2年度</t>
  </si>
  <si>
    <t>22219_令和3年度</t>
  </si>
  <si>
    <t>22219_令和4年度</t>
  </si>
  <si>
    <t>47348_平成2年度</t>
  </si>
  <si>
    <t>47348</t>
  </si>
  <si>
    <t>与那原町</t>
  </si>
  <si>
    <t>47348_平成17年度</t>
  </si>
  <si>
    <t>47348_平成18年度</t>
  </si>
  <si>
    <t>47348_平成19年度</t>
  </si>
  <si>
    <t>47348_平成20年度</t>
  </si>
  <si>
    <t>47348_平成21年度</t>
  </si>
  <si>
    <t>47348_平成22年度</t>
  </si>
  <si>
    <t>47348_平成23年度</t>
  </si>
  <si>
    <t>47348_平成24年度</t>
  </si>
  <si>
    <t>47348_平成25年度</t>
  </si>
  <si>
    <t>47348_平成26年度</t>
  </si>
  <si>
    <t>47348_平成27年度</t>
  </si>
  <si>
    <t>47348_平成28年度</t>
  </si>
  <si>
    <t>47348_平成29年度</t>
  </si>
  <si>
    <t>47348_平成30年度</t>
  </si>
  <si>
    <t>47348_令和元年度</t>
  </si>
  <si>
    <t>47348_令和2年度</t>
  </si>
  <si>
    <t>47348_令和3年度</t>
  </si>
  <si>
    <t>47348_令和4年度</t>
  </si>
  <si>
    <t>12329_平成2年度</t>
  </si>
  <si>
    <t>12329</t>
  </si>
  <si>
    <t>栄町</t>
  </si>
  <si>
    <t>12329_平成17年度</t>
  </si>
  <si>
    <t>12329_平成18年度</t>
  </si>
  <si>
    <t>12329_平成19年度</t>
  </si>
  <si>
    <t>12329_平成20年度</t>
  </si>
  <si>
    <t>12329_平成21年度</t>
  </si>
  <si>
    <t>12329_平成22年度</t>
  </si>
  <si>
    <t>12329_平成23年度</t>
  </si>
  <si>
    <t>12329_平成24年度</t>
  </si>
  <si>
    <t>12329_平成25年度</t>
  </si>
  <si>
    <t>12329_平成26年度</t>
  </si>
  <si>
    <t>12329_平成27年度</t>
  </si>
  <si>
    <t>12329_平成28年度</t>
  </si>
  <si>
    <t>12329_平成29年度</t>
  </si>
  <si>
    <t>12329_平成30年度</t>
  </si>
  <si>
    <t>12329_令和元年度</t>
  </si>
  <si>
    <t>12329_令和2年度</t>
  </si>
  <si>
    <t>12329_令和3年度</t>
  </si>
  <si>
    <t>12329_令和4年度</t>
  </si>
  <si>
    <t>06428_平成2年度</t>
  </si>
  <si>
    <t>06428</t>
  </si>
  <si>
    <t>庄内町</t>
  </si>
  <si>
    <t>06428_平成17年度</t>
  </si>
  <si>
    <t>06428_平成18年度</t>
  </si>
  <si>
    <t>06428_平成19年度</t>
  </si>
  <si>
    <t>06428_平成20年度</t>
  </si>
  <si>
    <t>06428_平成21年度</t>
  </si>
  <si>
    <t>06428_平成22年度</t>
  </si>
  <si>
    <t>06428_平成23年度</t>
  </si>
  <si>
    <t>06428_平成24年度</t>
  </si>
  <si>
    <t>06428_平成25年度</t>
  </si>
  <si>
    <t>06428_平成26年度</t>
  </si>
  <si>
    <t>06428_平成27年度</t>
  </si>
  <si>
    <t>06428_平成28年度</t>
  </si>
  <si>
    <t>06428_平成29年度</t>
  </si>
  <si>
    <t>06428_平成30年度</t>
  </si>
  <si>
    <t>06428_令和元年度</t>
  </si>
  <si>
    <t>06428_令和2年度</t>
  </si>
  <si>
    <t>06428_令和3年度</t>
  </si>
  <si>
    <t>06428_令和4年度</t>
  </si>
  <si>
    <t>44208_平成2年度</t>
  </si>
  <si>
    <t>44208</t>
  </si>
  <si>
    <t>竹田市</t>
  </si>
  <si>
    <t>44208_平成17年度</t>
  </si>
  <si>
    <t>44208_平成18年度</t>
  </si>
  <si>
    <t>44208_平成19年度</t>
  </si>
  <si>
    <t>44208_平成20年度</t>
  </si>
  <si>
    <t>44208_平成21年度</t>
  </si>
  <si>
    <t>44208_平成22年度</t>
  </si>
  <si>
    <t>44208_平成23年度</t>
  </si>
  <si>
    <t>44208_平成24年度</t>
  </si>
  <si>
    <t>44208_平成25年度</t>
  </si>
  <si>
    <t>44208_平成26年度</t>
  </si>
  <si>
    <t>44208_平成27年度</t>
  </si>
  <si>
    <t>44208_平成28年度</t>
  </si>
  <si>
    <t>44208_平成29年度</t>
  </si>
  <si>
    <t>44208_平成30年度</t>
  </si>
  <si>
    <t>44208_令和元年度</t>
  </si>
  <si>
    <t>44208_令和2年度</t>
  </si>
  <si>
    <t>44208_令和3年度</t>
  </si>
  <si>
    <t>44208_令和4年度</t>
  </si>
  <si>
    <t>45401_平成2年度</t>
  </si>
  <si>
    <t>45401</t>
  </si>
  <si>
    <t>高鍋町</t>
  </si>
  <si>
    <t>45401_平成17年度</t>
  </si>
  <si>
    <t>45401_平成18年度</t>
  </si>
  <si>
    <t>45401_平成19年度</t>
  </si>
  <si>
    <t>45401_平成20年度</t>
  </si>
  <si>
    <t>45401_平成21年度</t>
  </si>
  <si>
    <t>45401_平成22年度</t>
  </si>
  <si>
    <t>45401_平成23年度</t>
  </si>
  <si>
    <t>45401_平成24年度</t>
  </si>
  <si>
    <t>45401_平成25年度</t>
  </si>
  <si>
    <t>45401_平成26年度</t>
  </si>
  <si>
    <t>45401_平成27年度</t>
  </si>
  <si>
    <t>45401_平成28年度</t>
  </si>
  <si>
    <t>45401_平成29年度</t>
  </si>
  <si>
    <t>45401_平成30年度</t>
  </si>
  <si>
    <t>45401_令和元年度</t>
  </si>
  <si>
    <t>45401_令和2年度</t>
  </si>
  <si>
    <t>45401_令和3年度</t>
  </si>
  <si>
    <t>45401_令和4年度</t>
  </si>
  <si>
    <t>46204_平成2年度</t>
  </si>
  <si>
    <t>46204</t>
  </si>
  <si>
    <t>枕崎市</t>
  </si>
  <si>
    <t>46204_平成17年度</t>
  </si>
  <si>
    <t>46204_平成18年度</t>
  </si>
  <si>
    <t>46204_平成19年度</t>
  </si>
  <si>
    <t>46204_平成20年度</t>
  </si>
  <si>
    <t>46204_平成21年度</t>
  </si>
  <si>
    <t>46204_平成22年度</t>
  </si>
  <si>
    <t>46204_平成23年度</t>
  </si>
  <si>
    <t>46204_平成24年度</t>
  </si>
  <si>
    <t>46204_平成25年度</t>
  </si>
  <si>
    <t>46204_平成26年度</t>
  </si>
  <si>
    <t>46204_平成27年度</t>
  </si>
  <si>
    <t>46204_平成28年度</t>
  </si>
  <si>
    <t>46204_平成29年度</t>
  </si>
  <si>
    <t>46204_平成30年度</t>
  </si>
  <si>
    <t>46204_令和元年度</t>
  </si>
  <si>
    <t>46204_令和2年度</t>
  </si>
  <si>
    <t>46204_令和3年度</t>
  </si>
  <si>
    <t>46204_令和4年度</t>
  </si>
  <si>
    <t>11341_平成2年度</t>
  </si>
  <si>
    <t>11341</t>
  </si>
  <si>
    <t>滑川町</t>
  </si>
  <si>
    <t>11341_平成17年度</t>
  </si>
  <si>
    <t>11341_平成18年度</t>
  </si>
  <si>
    <t>11341_平成19年度</t>
  </si>
  <si>
    <t>11341_平成20年度</t>
  </si>
  <si>
    <t>11341_平成21年度</t>
  </si>
  <si>
    <t>11341_平成22年度</t>
  </si>
  <si>
    <t>11341_平成23年度</t>
  </si>
  <si>
    <t>11341_平成24年度</t>
  </si>
  <si>
    <t>11341_平成25年度</t>
  </si>
  <si>
    <t>11341_平成26年度</t>
  </si>
  <si>
    <t>11341_平成27年度</t>
  </si>
  <si>
    <t>11341_平成28年度</t>
  </si>
  <si>
    <t>11341_平成29年度</t>
  </si>
  <si>
    <t>11341_平成30年度</t>
  </si>
  <si>
    <t>11341_令和元年度</t>
  </si>
  <si>
    <t>11341_令和2年度</t>
  </si>
  <si>
    <t>11341_令和3年度</t>
  </si>
  <si>
    <t>11341_令和4年度</t>
  </si>
  <si>
    <t>20213_平成2年度</t>
  </si>
  <si>
    <t>20213</t>
  </si>
  <si>
    <t>飯山市</t>
  </si>
  <si>
    <t>20213_平成17年度</t>
  </si>
  <si>
    <t>20213_平成18年度</t>
  </si>
  <si>
    <t>20213_平成19年度</t>
  </si>
  <si>
    <t>20213_平成20年度</t>
  </si>
  <si>
    <t>20213_平成21年度</t>
  </si>
  <si>
    <t>20213_平成22年度</t>
  </si>
  <si>
    <t>20213_平成23年度</t>
  </si>
  <si>
    <t>20213_平成24年度</t>
  </si>
  <si>
    <t>20213_平成25年度</t>
  </si>
  <si>
    <t>20213_平成26年度</t>
  </si>
  <si>
    <t>20213_平成27年度</t>
  </si>
  <si>
    <t>20213_平成28年度</t>
  </si>
  <si>
    <t>20213_平成29年度</t>
  </si>
  <si>
    <t>20213_平成30年度</t>
  </si>
  <si>
    <t>20213_令和元年度</t>
  </si>
  <si>
    <t>20213_令和2年度</t>
  </si>
  <si>
    <t>20213_令和3年度</t>
  </si>
  <si>
    <t>20213_令和4年度</t>
  </si>
  <si>
    <t>42411</t>
  </si>
  <si>
    <t>新上五島町</t>
  </si>
  <si>
    <t>42411_令和3年度</t>
  </si>
  <si>
    <t>42411_令和4年度</t>
  </si>
  <si>
    <t>42212</t>
  </si>
  <si>
    <t>西海市</t>
  </si>
  <si>
    <t>42212_令和3年度</t>
  </si>
  <si>
    <t>42212_令和4年度</t>
  </si>
  <si>
    <t>42321</t>
  </si>
  <si>
    <t>東彼杵町</t>
  </si>
  <si>
    <t>42321_令和3年度</t>
  </si>
  <si>
    <t>42321_令和4年度</t>
  </si>
  <si>
    <t>42210</t>
  </si>
  <si>
    <t>壱岐市</t>
  </si>
  <si>
    <t>42210_令和3年度</t>
  </si>
  <si>
    <t>42210_令和4年度</t>
  </si>
  <si>
    <t>42203</t>
  </si>
  <si>
    <t>島原市</t>
  </si>
  <si>
    <t>42203_令和3年度</t>
  </si>
  <si>
    <t>42203_令和4年度</t>
  </si>
  <si>
    <t>42214</t>
  </si>
  <si>
    <t>南島原市</t>
  </si>
  <si>
    <t>42214_令和3年度</t>
  </si>
  <si>
    <t>42214_令和4年度</t>
  </si>
  <si>
    <t>42209</t>
  </si>
  <si>
    <t>対馬市</t>
  </si>
  <si>
    <t>42209_令和3年度</t>
  </si>
  <si>
    <t>42209_令和4年度</t>
  </si>
  <si>
    <t>42391</t>
  </si>
  <si>
    <t>佐々町</t>
  </si>
  <si>
    <t>42391_令和3年度</t>
  </si>
  <si>
    <t>42391_令和4年度</t>
  </si>
  <si>
    <t>42322</t>
  </si>
  <si>
    <t>川棚町</t>
  </si>
  <si>
    <t>42322_令和3年度</t>
  </si>
  <si>
    <t>42322_令和4年度</t>
  </si>
  <si>
    <t>42383</t>
  </si>
  <si>
    <t>小値賀町</t>
  </si>
  <si>
    <t>42383_令和3年度</t>
  </si>
  <si>
    <t>42383_令和4年度</t>
  </si>
  <si>
    <t>42323</t>
  </si>
  <si>
    <t>波佐見町</t>
  </si>
  <si>
    <t>42323_令和3年度</t>
  </si>
  <si>
    <t>42323_令和4年度</t>
  </si>
  <si>
    <t>42308</t>
  </si>
  <si>
    <t>時津町</t>
  </si>
  <si>
    <t>42308_令和3年度</t>
  </si>
  <si>
    <t>42308_令和4年度</t>
  </si>
  <si>
    <t>42207</t>
  </si>
  <si>
    <t>平戸市</t>
  </si>
  <si>
    <t>42207_令和3年度</t>
  </si>
  <si>
    <t>42207_令和4年度</t>
  </si>
  <si>
    <t>42211</t>
  </si>
  <si>
    <t>五島市</t>
  </si>
  <si>
    <t>42211_令和3年度</t>
  </si>
  <si>
    <t>42211_令和4年度</t>
  </si>
  <si>
    <t>42213</t>
  </si>
  <si>
    <t>雲仙市</t>
  </si>
  <si>
    <t>42213_令和3年度</t>
  </si>
  <si>
    <t>42213_令和4年度</t>
  </si>
  <si>
    <t>42307</t>
  </si>
  <si>
    <t>長与町</t>
  </si>
  <si>
    <t>42307_令和3年度</t>
  </si>
  <si>
    <t>42307_令和4年度</t>
  </si>
  <si>
    <t>42201</t>
  </si>
  <si>
    <t>長崎市</t>
  </si>
  <si>
    <t>42201_令和3年度</t>
  </si>
  <si>
    <t>42201_令和4年度</t>
  </si>
  <si>
    <t>42_平成2年度</t>
  </si>
  <si>
    <t>42</t>
  </si>
  <si>
    <t>長崎県</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</si>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</sst>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2.3393382616481015</c:v>
                </c:pt>
                <c:pt idx="1">
                  <c:v>2.2680902575287885</c:v>
                </c:pt>
                <c:pt idx="2">
                  <c:v>1.7047932668915478</c:v>
                </c:pt>
                <c:pt idx="3">
                  <c:v>2.302366287991271</c:v>
                </c:pt>
                <c:pt idx="4">
                  <c:v>2.0662121895204342</c:v>
                </c:pt>
                <c:pt idx="5">
                  <c:v>1.9077690170235078</c:v>
                </c:pt>
                <c:pt idx="6">
                  <c:v>1.886332358680604</c:v>
                </c:pt>
                <c:pt idx="7">
                  <c:v>2.2832982260647166</c:v>
                </c:pt>
                <c:pt idx="8">
                  <c:v>2.7969944256059289</c:v>
                </c:pt>
                <c:pt idx="9">
                  <c:v>2.5667555602983652</c:v>
                </c:pt>
                <c:pt idx="10">
                  <c:v>2.8655773983912902</c:v>
                </c:pt>
                <c:pt idx="11">
                  <c:v>2.2204613745210056</c:v>
                </c:pt>
                <c:pt idx="12">
                  <c:v>1.972796630200621</c:v>
                </c:pt>
                <c:pt idx="13">
                  <c:v>2.657570476293595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68.00300379197877</c:v>
                </c:pt>
                <c:pt idx="1">
                  <c:v>66.71309871475529</c:v>
                </c:pt>
                <c:pt idx="2">
                  <c:v>64.089069857699343</c:v>
                </c:pt>
                <c:pt idx="3">
                  <c:v>63.446279217570648</c:v>
                </c:pt>
                <c:pt idx="4">
                  <c:v>62.914796802175012</c:v>
                </c:pt>
                <c:pt idx="5">
                  <c:v>61.453099006247662</c:v>
                </c:pt>
                <c:pt idx="6">
                  <c:v>61.928715549252829</c:v>
                </c:pt>
                <c:pt idx="7">
                  <c:v>59.601844791433734</c:v>
                </c:pt>
                <c:pt idx="8">
                  <c:v>58.09421058605308</c:v>
                </c:pt>
                <c:pt idx="9">
                  <c:v>57.527806877748866</c:v>
                </c:pt>
                <c:pt idx="10">
                  <c:v>56.369381788343034</c:v>
                </c:pt>
                <c:pt idx="11">
                  <c:v>55.586830280278001</c:v>
                </c:pt>
                <c:pt idx="12">
                  <c:v>50.995441083364376</c:v>
                </c:pt>
                <c:pt idx="13">
                  <c:v>51.07835109165233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27.845411094839609</c:v>
                </c:pt>
                <c:pt idx="1">
                  <c:v>25.280419987281597</c:v>
                </c:pt>
                <c:pt idx="2">
                  <c:v>28.785084100397274</c:v>
                </c:pt>
                <c:pt idx="3">
                  <c:v>33.413112264695343</c:v>
                </c:pt>
                <c:pt idx="4">
                  <c:v>38.639296643959355</c:v>
                </c:pt>
                <c:pt idx="5">
                  <c:v>37.424497145872415</c:v>
                </c:pt>
                <c:pt idx="6">
                  <c:v>34.656547757311124</c:v>
                </c:pt>
                <c:pt idx="7">
                  <c:v>30.296371893588262</c:v>
                </c:pt>
                <c:pt idx="8">
                  <c:v>27.782218876464409</c:v>
                </c:pt>
                <c:pt idx="9">
                  <c:v>27.897718710639356</c:v>
                </c:pt>
                <c:pt idx="10">
                  <c:v>20.928863025346228</c:v>
                </c:pt>
                <c:pt idx="11">
                  <c:v>22.230280119981938</c:v>
                </c:pt>
                <c:pt idx="12">
                  <c:v>22.080096595980827</c:v>
                </c:pt>
                <c:pt idx="13">
                  <c:v>18.398487326992427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27.401372907474947</c:v>
                </c:pt>
                <c:pt idx="1">
                  <c:v>27.696770311634275</c:v>
                </c:pt>
                <c:pt idx="2">
                  <c:v>29.704399052230723</c:v>
                </c:pt>
                <c:pt idx="3">
                  <c:v>34.425358311168232</c:v>
                </c:pt>
                <c:pt idx="4">
                  <c:v>37.294497342486316</c:v>
                </c:pt>
                <c:pt idx="5">
                  <c:v>37.773689013303979</c:v>
                </c:pt>
                <c:pt idx="6">
                  <c:v>33.049606714116806</c:v>
                </c:pt>
                <c:pt idx="7">
                  <c:v>27.966037473598895</c:v>
                </c:pt>
                <c:pt idx="8">
                  <c:v>23.305866945785475</c:v>
                </c:pt>
                <c:pt idx="9">
                  <c:v>22.378715532608844</c:v>
                </c:pt>
                <c:pt idx="10">
                  <c:v>20.225636118609</c:v>
                </c:pt>
                <c:pt idx="11">
                  <c:v>20.630805976927938</c:v>
                </c:pt>
                <c:pt idx="12">
                  <c:v>21.211867006218949</c:v>
                </c:pt>
                <c:pt idx="13">
                  <c:v>19.10551926303711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46.792118153796963</c:v>
                </c:pt>
                <c:pt idx="1">
                  <c:v>50.111109081817546</c:v>
                </c:pt>
                <c:pt idx="2">
                  <c:v>45.688307767881554</c:v>
                </c:pt>
                <c:pt idx="3">
                  <c:v>49.053626254053391</c:v>
                </c:pt>
                <c:pt idx="4">
                  <c:v>54.198927955329857</c:v>
                </c:pt>
                <c:pt idx="5">
                  <c:v>63.683387192209906</c:v>
                </c:pt>
                <c:pt idx="6">
                  <c:v>65.609060024350043</c:v>
                </c:pt>
                <c:pt idx="7">
                  <c:v>66.130860215143315</c:v>
                </c:pt>
                <c:pt idx="8">
                  <c:v>57.833856873959732</c:v>
                </c:pt>
                <c:pt idx="9">
                  <c:v>49.883104342927268</c:v>
                </c:pt>
                <c:pt idx="10">
                  <c:v>40.564060128427684</c:v>
                </c:pt>
                <c:pt idx="11">
                  <c:v>43.364534923862863</c:v>
                </c:pt>
                <c:pt idx="12">
                  <c:v>57.882704245370931</c:v>
                </c:pt>
                <c:pt idx="13">
                  <c:v>60.293047873771158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13037</c:v>
                </c:pt>
                <c:pt idx="1">
                  <c:v>13170</c:v>
                </c:pt>
                <c:pt idx="2">
                  <c:v>13288</c:v>
                </c:pt>
                <c:pt idx="3">
                  <c:v>13444</c:v>
                </c:pt>
                <c:pt idx="4">
                  <c:v>13616</c:v>
                </c:pt>
                <c:pt idx="5">
                  <c:v>13706</c:v>
                </c:pt>
                <c:pt idx="6">
                  <c:v>13747</c:v>
                </c:pt>
                <c:pt idx="7">
                  <c:v>13891</c:v>
                </c:pt>
                <c:pt idx="8">
                  <c:v>13975</c:v>
                </c:pt>
                <c:pt idx="9">
                  <c:v>13982</c:v>
                </c:pt>
                <c:pt idx="10">
                  <c:v>14069</c:v>
                </c:pt>
                <c:pt idx="11">
                  <c:v>14001</c:v>
                </c:pt>
                <c:pt idx="12">
                  <c:v>14004</c:v>
                </c:pt>
                <c:pt idx="13">
                  <c:v>13901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5965</c:v>
                </c:pt>
                <c:pt idx="1">
                  <c:v>5806</c:v>
                </c:pt>
                <c:pt idx="2">
                  <c:v>5679</c:v>
                </c:pt>
                <c:pt idx="3">
                  <c:v>5598</c:v>
                </c:pt>
                <c:pt idx="4">
                  <c:v>5487</c:v>
                </c:pt>
                <c:pt idx="5">
                  <c:v>5421</c:v>
                </c:pt>
                <c:pt idx="6">
                  <c:v>5385</c:v>
                </c:pt>
                <c:pt idx="7">
                  <c:v>5317</c:v>
                </c:pt>
                <c:pt idx="8">
                  <c:v>5308</c:v>
                </c:pt>
                <c:pt idx="9">
                  <c:v>5270</c:v>
                </c:pt>
                <c:pt idx="10">
                  <c:v>5224</c:v>
                </c:pt>
                <c:pt idx="11">
                  <c:v>5164</c:v>
                </c:pt>
                <c:pt idx="12">
                  <c:v>5209</c:v>
                </c:pt>
                <c:pt idx="13">
                  <c:v>5213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10225</c:v>
                </c:pt>
                <c:pt idx="1">
                  <c:v>10204</c:v>
                </c:pt>
                <c:pt idx="2">
                  <c:v>10249</c:v>
                </c:pt>
                <c:pt idx="3">
                  <c:v>10295</c:v>
                </c:pt>
                <c:pt idx="4">
                  <c:v>10289</c:v>
                </c:pt>
                <c:pt idx="5">
                  <c:v>10287</c:v>
                </c:pt>
                <c:pt idx="6">
                  <c:v>10247</c:v>
                </c:pt>
                <c:pt idx="7">
                  <c:v>10271</c:v>
                </c:pt>
                <c:pt idx="8">
                  <c:v>10260</c:v>
                </c:pt>
                <c:pt idx="9">
                  <c:v>10222</c:v>
                </c:pt>
                <c:pt idx="10">
                  <c:v>10233</c:v>
                </c:pt>
                <c:pt idx="11">
                  <c:v>10166</c:v>
                </c:pt>
                <c:pt idx="12">
                  <c:v>10138</c:v>
                </c:pt>
                <c:pt idx="13">
                  <c:v>10059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289</c:v>
                </c:pt>
                <c:pt idx="1">
                  <c:v>349</c:v>
                </c:pt>
                <c:pt idx="2">
                  <c:v>349</c:v>
                </c:pt>
                <c:pt idx="3">
                  <c:v>349</c:v>
                </c:pt>
                <c:pt idx="4">
                  <c:v>349</c:v>
                </c:pt>
                <c:pt idx="5">
                  <c:v>349</c:v>
                </c:pt>
                <c:pt idx="6">
                  <c:v>348</c:v>
                </c:pt>
                <c:pt idx="7">
                  <c:v>348</c:v>
                </c:pt>
                <c:pt idx="8">
                  <c:v>348</c:v>
                </c:pt>
                <c:pt idx="9">
                  <c:v>348</c:v>
                </c:pt>
                <c:pt idx="10">
                  <c:v>348</c:v>
                </c:pt>
                <c:pt idx="11">
                  <c:v>348</c:v>
                </c:pt>
                <c:pt idx="12">
                  <c:v>562</c:v>
                </c:pt>
                <c:pt idx="13">
                  <c:v>562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958</c:v>
                </c:pt>
                <c:pt idx="1">
                  <c:v>806</c:v>
                </c:pt>
                <c:pt idx="2">
                  <c:v>806</c:v>
                </c:pt>
                <c:pt idx="3">
                  <c:v>806</c:v>
                </c:pt>
                <c:pt idx="4">
                  <c:v>806</c:v>
                </c:pt>
                <c:pt idx="5">
                  <c:v>806</c:v>
                </c:pt>
                <c:pt idx="6">
                  <c:v>798</c:v>
                </c:pt>
                <c:pt idx="7">
                  <c:v>798</c:v>
                </c:pt>
                <c:pt idx="8">
                  <c:v>798</c:v>
                </c:pt>
                <c:pt idx="9">
                  <c:v>798</c:v>
                </c:pt>
                <c:pt idx="10">
                  <c:v>798</c:v>
                </c:pt>
                <c:pt idx="11">
                  <c:v>798</c:v>
                </c:pt>
                <c:pt idx="12">
                  <c:v>840</c:v>
                </c:pt>
                <c:pt idx="13">
                  <c:v>840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391.4237</c:v>
                </c:pt>
                <c:pt idx="1">
                  <c:v>345.791</c:v>
                </c:pt>
                <c:pt idx="2">
                  <c:v>377.72480000000002</c:v>
                </c:pt>
                <c:pt idx="3">
                  <c:v>337.96660000000003</c:v>
                </c:pt>
                <c:pt idx="4">
                  <c:v>384.5804</c:v>
                </c:pt>
                <c:pt idx="5">
                  <c:v>380.32530000000003</c:v>
                </c:pt>
                <c:pt idx="6">
                  <c:v>419.69380000000001</c:v>
                </c:pt>
                <c:pt idx="7">
                  <c:v>491.66359999999997</c:v>
                </c:pt>
                <c:pt idx="8">
                  <c:v>439.113</c:v>
                </c:pt>
                <c:pt idx="9">
                  <c:v>449.00959999999998</c:v>
                </c:pt>
                <c:pt idx="10">
                  <c:v>432.8186</c:v>
                </c:pt>
                <c:pt idx="11">
                  <c:v>417.26920000000001</c:v>
                </c:pt>
                <c:pt idx="12">
                  <c:v>297.93060000000003</c:v>
                </c:pt>
                <c:pt idx="13">
                  <c:v>432.0129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29.343</c:v>
                </c:pt>
                <c:pt idx="1">
                  <c:v>33.085000000000001</c:v>
                </c:pt>
                <c:pt idx="2">
                  <c:v>31.518000000000001</c:v>
                </c:pt>
                <c:pt idx="3">
                  <c:v>33.573</c:v>
                </c:pt>
                <c:pt idx="4">
                  <c:v>25.718</c:v>
                </c:pt>
                <c:pt idx="5">
                  <c:v>28.658999999999999</c:v>
                </c:pt>
                <c:pt idx="6">
                  <c:v>28.776</c:v>
                </c:pt>
                <c:pt idx="7">
                  <c:v>28.331</c:v>
                </c:pt>
                <c:pt idx="8">
                  <c:v>30.395</c:v>
                </c:pt>
                <c:pt idx="9">
                  <c:v>34.356999999999999</c:v>
                </c:pt>
                <c:pt idx="10">
                  <c:v>35.835999999999999</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824.10299999999995</c:v>
                </c:pt>
                <c:pt idx="1">
                  <c:v>945.06</c:v>
                </c:pt>
                <c:pt idx="2">
                  <c:v>876.23699999999997</c:v>
                </c:pt>
                <c:pt idx="3">
                  <c:v>952.49400000000003</c:v>
                </c:pt>
                <c:pt idx="4">
                  <c:v>780.60599999999999</c:v>
                </c:pt>
                <c:pt idx="5">
                  <c:v>878.31299999999999</c:v>
                </c:pt>
                <c:pt idx="6">
                  <c:v>919.76800000000003</c:v>
                </c:pt>
                <c:pt idx="7">
                  <c:v>880.11</c:v>
                </c:pt>
                <c:pt idx="8">
                  <c:v>907.74599999999998</c:v>
                </c:pt>
                <c:pt idx="9">
                  <c:v>918.98699999999997</c:v>
                </c:pt>
                <c:pt idx="10">
                  <c:v>1064.242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819.61900000000003</c:v>
                </c:pt>
                <c:pt idx="1">
                  <c:v>942.86199999999997</c:v>
                </c:pt>
                <c:pt idx="2">
                  <c:v>866.94399999999996</c:v>
                </c:pt>
                <c:pt idx="3">
                  <c:v>938.82500000000005</c:v>
                </c:pt>
                <c:pt idx="4">
                  <c:v>758.58100000000002</c:v>
                </c:pt>
                <c:pt idx="5">
                  <c:v>866.18399999999997</c:v>
                </c:pt>
                <c:pt idx="6">
                  <c:v>900.99599999999998</c:v>
                </c:pt>
                <c:pt idx="7">
                  <c:v>860.48099999999999</c:v>
                </c:pt>
                <c:pt idx="8">
                  <c:v>894.08100000000002</c:v>
                </c:pt>
                <c:pt idx="9">
                  <c:v>924.57600000000002</c:v>
                </c:pt>
                <c:pt idx="10">
                  <c:v>1071.442</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33.826999999999998</c:v>
                </c:pt>
                <c:pt idx="1">
                  <c:v>35.283000000000001</c:v>
                </c:pt>
                <c:pt idx="2">
                  <c:v>40.811</c:v>
                </c:pt>
                <c:pt idx="3">
                  <c:v>47.241999999999997</c:v>
                </c:pt>
                <c:pt idx="4">
                  <c:v>47.743000000000002</c:v>
                </c:pt>
                <c:pt idx="5">
                  <c:v>40.787999999999997</c:v>
                </c:pt>
                <c:pt idx="6">
                  <c:v>47.548000000000002</c:v>
                </c:pt>
                <c:pt idx="7">
                  <c:v>47.96</c:v>
                </c:pt>
                <c:pt idx="8">
                  <c:v>44.06</c:v>
                </c:pt>
                <c:pt idx="9">
                  <c:v>28.768000000000001</c:v>
                </c:pt>
                <c:pt idx="10">
                  <c:v>28.635999999999999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29.704399052230723</c:v>
                </c:pt>
                <c:pt idx="1">
                  <c:v>34.425358311168232</c:v>
                </c:pt>
                <c:pt idx="2">
                  <c:v>37.294497342486316</c:v>
                </c:pt>
                <c:pt idx="3">
                  <c:v>37.773689013303979</c:v>
                </c:pt>
                <c:pt idx="4">
                  <c:v>33.049606714116806</c:v>
                </c:pt>
                <c:pt idx="5">
                  <c:v>27.966037473598895</c:v>
                </c:pt>
                <c:pt idx="6">
                  <c:v>23.305866945785475</c:v>
                </c:pt>
                <c:pt idx="7">
                  <c:v>22.378715532608844</c:v>
                </c:pt>
                <c:pt idx="8">
                  <c:v>20.225636118609</c:v>
                </c:pt>
                <c:pt idx="9">
                  <c:v>20.630805976927938</c:v>
                </c:pt>
                <c:pt idx="10">
                  <c:v>21.211867006218949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45.688307767881554</c:v>
                </c:pt>
                <c:pt idx="1">
                  <c:v>49.053626254053391</c:v>
                </c:pt>
                <c:pt idx="2">
                  <c:v>54.198927955329857</c:v>
                </c:pt>
                <c:pt idx="3">
                  <c:v>63.683387192209906</c:v>
                </c:pt>
                <c:pt idx="4">
                  <c:v>65.609060024350043</c:v>
                </c:pt>
                <c:pt idx="5">
                  <c:v>66.130860215143315</c:v>
                </c:pt>
                <c:pt idx="6">
                  <c:v>57.833856873959732</c:v>
                </c:pt>
                <c:pt idx="7">
                  <c:v>49.883104342927268</c:v>
                </c:pt>
                <c:pt idx="8">
                  <c:v>40.564060128427684</c:v>
                </c:pt>
                <c:pt idx="9">
                  <c:v>43.364534923862863</c:v>
                </c:pt>
                <c:pt idx="10">
                  <c:v>57.882704245370931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0.740386362564736</c:v>
                </c:pt>
                <c:pt idx="1">
                  <c:v>0.71927404137802153</c:v>
                </c:pt>
                <c:pt idx="2">
                  <c:v>0.75298537332022442</c:v>
                </c:pt>
                <c:pt idx="3">
                  <c:v>0.74182611954062161</c:v>
                </c:pt>
                <c:pt idx="4">
                  <c:v>0.72768913290757009</c:v>
                </c:pt>
                <c:pt idx="5">
                  <c:v>0.61677709721761564</c:v>
                </c:pt>
                <c:pt idx="6">
                  <c:v>0.82214817703795506</c:v>
                </c:pt>
                <c:pt idx="7">
                  <c:v>0.96144778140296439</c:v>
                </c:pt>
                <c:pt idx="8">
                  <c:v>1</c:v>
                </c:pt>
                <c:pt idx="9">
                  <c:v>0.66339925126625521</c:v>
                </c:pt>
                <c:pt idx="10">
                  <c:v>0.49472463965416946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28.635999999999999</c:v>
                </c:pt>
                <c:pt idx="2">
                  <c:v>0</c:v>
                </c:pt>
                <c:pt idx="3">
                  <c:v>0</c:v>
                </c:pt>
                <c:pt idx="4">
                  <c:v>0</c:v>
                </c:pt>
                <c:pt idx="5">
                  <c:v>1071.442</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28.635999999999999</c:v>
                </c:pt>
                <c:pt idx="4" formatCode="#,##0">
                  <c:v>0</c:v>
                </c:pt>
                <c:pt idx="5" formatCode="#,##0">
                  <c:v>1071.442</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16：化学工業(N=0)</c:v>
                </c:pt>
                <c:pt idx="2">
                  <c:v>17：石油製品・石炭製品製造業(N=0)</c:v>
                </c:pt>
                <c:pt idx="3">
                  <c:v>21：窯業・土石製品製造業(N=0)</c:v>
                </c:pt>
                <c:pt idx="4">
                  <c:v>22：鉄鋼業(N=1)</c:v>
                </c:pt>
                <c:pt idx="5">
                  <c:v>9：食料品製造業(N=0)</c:v>
                </c:pt>
                <c:pt idx="6">
                  <c:v>10：飲料・たばこ・飼料製造業(N=1)</c:v>
                </c:pt>
                <c:pt idx="7">
                  <c:v>12：木材・木製品製造業(N=0)</c:v>
                </c:pt>
                <c:pt idx="8">
                  <c:v>13：家具・装備品製造業(N=0)</c:v>
                </c:pt>
                <c:pt idx="9">
                  <c:v>15：印刷・同関連業(N=0)</c:v>
                </c:pt>
                <c:pt idx="10">
                  <c:v>18：プラスチック製品製造業(N=0)</c:v>
                </c:pt>
                <c:pt idx="11">
                  <c:v>19：ゴム製品製造業(N=0)</c:v>
                </c:pt>
                <c:pt idx="12">
                  <c:v>20：なめし革・同製品・毛皮製造業(N=0)</c:v>
                </c:pt>
                <c:pt idx="13">
                  <c:v>23：非鉄金属製造業(N=0)</c:v>
                </c:pt>
                <c:pt idx="14">
                  <c:v>24：金属製品製造業(N=0)</c:v>
                </c:pt>
                <c:pt idx="15">
                  <c:v>25：はん用機械器具製造業(N=0)</c:v>
                </c:pt>
                <c:pt idx="16">
                  <c:v>26：生産用機械器具製造業(N=1)</c:v>
                </c:pt>
                <c:pt idx="17">
                  <c:v>27：業務用機械器具製造業(N=0)</c:v>
                </c:pt>
                <c:pt idx="18">
                  <c:v>28：電子部品等製造業(N=0)</c:v>
                </c:pt>
                <c:pt idx="19">
                  <c:v>29：電気機械器具製造業(N=0)</c:v>
                </c:pt>
                <c:pt idx="20">
                  <c:v>30：情報通信機械器具製造業(N=0)</c:v>
                </c:pt>
                <c:pt idx="21">
                  <c:v>31：輸送用機械器具製造業(N=1)</c:v>
                </c:pt>
                <c:pt idx="22">
                  <c:v>32：その他の製造業(N=1)</c:v>
                </c:pt>
                <c:pt idx="23">
                  <c:v>F：電気・ガス・熱供給・水道業(N=0)</c:v>
                </c:pt>
                <c:pt idx="24">
                  <c:v>G：情報通信業(N=0)</c:v>
                </c:pt>
                <c:pt idx="25">
                  <c:v>H：運輸業，郵便業(N=0)</c:v>
                </c:pt>
                <c:pt idx="26">
                  <c:v>I：卸売業，小売業(N=0)</c:v>
                </c:pt>
                <c:pt idx="27">
                  <c:v>J：金融業，保険業(N=0)</c:v>
                </c:pt>
                <c:pt idx="28">
                  <c:v>K：不動産業，物品賃貸業(N=0)</c:v>
                </c:pt>
                <c:pt idx="29">
                  <c:v>L：学術研究,専門･技術ｻｰﾋﾞｽ業(N=0)</c:v>
                </c:pt>
                <c:pt idx="30">
                  <c:v>M：宿泊業，飲食サービス業(N=0)</c:v>
                </c:pt>
                <c:pt idx="31">
                  <c:v>N：生活関連ｻｰﾋﾞｽ業,娯楽業(N=0)</c:v>
                </c:pt>
                <c:pt idx="32">
                  <c:v>O：教育，学習支援業(N=0)</c:v>
                </c:pt>
                <c:pt idx="33">
                  <c:v>P：医療，福祉(N=0)</c:v>
                </c:pt>
                <c:pt idx="34">
                  <c:v>Q：複合サービス事業(N=0)</c:v>
                </c:pt>
                <c:pt idx="35">
                  <c:v>R：ｻｰﾋﾞｽ業(他に分類されない)(N=0)</c:v>
                </c:pt>
                <c:pt idx="36">
                  <c:v>S：公務(N=0)</c:v>
                </c:pt>
                <c:pt idx="37">
                  <c:v>石油精製業・コークス製造業(N=0)</c:v>
                </c:pt>
                <c:pt idx="38">
                  <c:v>発電所・変電所(N=2)</c:v>
                </c:pt>
                <c:pt idx="39">
                  <c:v>ガス製造工場(N=0)</c:v>
                </c:pt>
                <c:pt idx="40">
                  <c:v>熱供給業(N=0)</c:v>
                </c:pt>
              </c:strCache>
            </c:strRef>
          </c:cat>
          <c:val>
            <c:numRef>
              <c:f>③特定事業所の現状把握!$BF$16:$BF$56</c:f>
              <c:numCache>
                <c:formatCode>[=0]#,##0;[&lt;1]0.00;#,##0</c:formatCode>
                <c:ptCount val="41"/>
                <c:pt idx="0">
                  <c:v>0</c:v>
                </c:pt>
                <c:pt idx="1">
                  <c:v>0</c:v>
                </c:pt>
                <c:pt idx="2">
                  <c:v>0</c:v>
                </c:pt>
                <c:pt idx="3">
                  <c:v>0</c:v>
                </c:pt>
                <c:pt idx="4">
                  <c:v>6.0220000000000002</c:v>
                </c:pt>
                <c:pt idx="5">
                  <c:v>0</c:v>
                </c:pt>
                <c:pt idx="6">
                  <c:v>2.41</c:v>
                </c:pt>
                <c:pt idx="7">
                  <c:v>0</c:v>
                </c:pt>
                <c:pt idx="8">
                  <c:v>0</c:v>
                </c:pt>
                <c:pt idx="9">
                  <c:v>0</c:v>
                </c:pt>
                <c:pt idx="10">
                  <c:v>0</c:v>
                </c:pt>
                <c:pt idx="11">
                  <c:v>0</c:v>
                </c:pt>
                <c:pt idx="12">
                  <c:v>0</c:v>
                </c:pt>
                <c:pt idx="13">
                  <c:v>0</c:v>
                </c:pt>
                <c:pt idx="14">
                  <c:v>0</c:v>
                </c:pt>
                <c:pt idx="15">
                  <c:v>0</c:v>
                </c:pt>
                <c:pt idx="16">
                  <c:v>4.2329999999999997</c:v>
                </c:pt>
                <c:pt idx="17">
                  <c:v>0</c:v>
                </c:pt>
                <c:pt idx="18">
                  <c:v>0</c:v>
                </c:pt>
                <c:pt idx="19">
                  <c:v>0</c:v>
                </c:pt>
                <c:pt idx="20">
                  <c:v>0</c:v>
                </c:pt>
                <c:pt idx="21">
                  <c:v>9.0329999999999995</c:v>
                </c:pt>
                <c:pt idx="22">
                  <c:v>5.3029999999999999</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1071.442</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15.338470906767771</c:v>
                </c:pt>
                <c:pt idx="2">
                  <c:v>2.7497150480636665</c:v>
                </c:pt>
                <c:pt idx="3">
                  <c:v>36.907544633924601</c:v>
                </c:pt>
                <c:pt idx="4">
                  <c:v>26.393678100181457</c:v>
                </c:pt>
                <c:pt idx="5">
                  <c:v>27.988340902497882</c:v>
                </c:pt>
                <c:pt idx="7">
                  <c:v>59.08600062896749</c:v>
                </c:pt>
                <c:pt idx="8">
                  <c:v>1.6284051519781499</c:v>
                </c:pt>
                <c:pt idx="9">
                  <c:v>9.9696603372655961</c:v>
                </c:pt>
                <c:pt idx="10">
                  <c:v>1.7954780941046062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54.995730588756039</c:v>
                </c:pt>
                <c:pt idx="4" formatCode="#,##0">
                  <c:v>26.393678100181457</c:v>
                </c:pt>
                <c:pt idx="5" formatCode="#,##0">
                  <c:v>27.988340902497882</c:v>
                </c:pt>
                <c:pt idx="6" formatCode="#,##0">
                  <c:v>70.684066118211234</c:v>
                </c:pt>
                <c:pt idx="10" formatCode="#,##0">
                  <c:v>1.7954780941046062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1064.242</c:v>
                </c:pt>
                <c:pt idx="2" formatCode="#,##0_);[Red]\(#,##0\)">
                  <c:v>0</c:v>
                </c:pt>
                <c:pt idx="3" formatCode="#,##0_);[Red]\(#,##0\)">
                  <c:v>0</c:v>
                </c:pt>
                <c:pt idx="4" formatCode="#,##0_);[Red]\(#,##0\)">
                  <c:v>0</c:v>
                </c:pt>
                <c:pt idx="5" formatCode="#,##0_);[Red]\(#,##0\)">
                  <c:v>35.835999999999999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1064.242</c:v>
                </c:pt>
                <c:pt idx="1">
                  <c:v>0</c:v>
                </c:pt>
                <c:pt idx="4" formatCode="#,##0_);[Red]\(#,##0\)">
                  <c:v>0</c:v>
                </c:pt>
                <c:pt idx="5" formatCode="#,##0_);[Red]\(#,##0\)">
                  <c:v>35.835999999999999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松浦市</c:v>
                </c:pt>
              </c:strCache>
            </c:strRef>
          </c:tx>
          <c:spPr>
            <a:solidFill>
              <a:srgbClr val="FF0066"/>
            </a:solidFill>
            <a:ln>
              <a:noFill/>
            </a:ln>
          </c:spPr>
          <c:invertIfNegative val="0"/>
          <c:cat>
            <c:strRef>
              <c:f>③特定事業所の現状把握!$BD$21:$BD$38</c:f>
              <c:strCache>
                <c:ptCount val="18"/>
                <c:pt idx="0">
                  <c:v>9：食料品製造業(N=0)</c:v>
                </c:pt>
                <c:pt idx="1">
                  <c:v>10：飲料・たばこ・飼料製造業(N=1)</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26：生産用機械器具製造業(N=1)</c:v>
                </c:pt>
                <c:pt idx="12">
                  <c:v>27：業務用機械器具製造業(N=0)</c:v>
                </c:pt>
                <c:pt idx="13">
                  <c:v>28：電子部品等製造業(N=0)</c:v>
                </c:pt>
                <c:pt idx="14">
                  <c:v>29：電気機械器具製造業(N=0)</c:v>
                </c:pt>
                <c:pt idx="15">
                  <c:v>30：情報通信機械器具製造業(N=0)</c:v>
                </c:pt>
                <c:pt idx="16">
                  <c:v>31：輸送用機械器具製造業(N=1)</c:v>
                </c:pt>
                <c:pt idx="17">
                  <c:v>32：その他の製造業(N=1)</c:v>
                </c:pt>
              </c:strCache>
            </c:strRef>
          </c:cat>
          <c:val>
            <c:numRef>
              <c:f>③特定事業所の現状把握!$BG$21:$BG$38</c:f>
              <c:numCache>
                <c:formatCode>[=0]#,##0;[&lt;1]0.00;#,##0</c:formatCode>
                <c:ptCount val="18"/>
                <c:pt idx="0">
                  <c:v>0</c:v>
                </c:pt>
                <c:pt idx="1">
                  <c:v>2.41</c:v>
                </c:pt>
                <c:pt idx="2">
                  <c:v>0</c:v>
                </c:pt>
                <c:pt idx="3">
                  <c:v>0</c:v>
                </c:pt>
                <c:pt idx="4">
                  <c:v>0</c:v>
                </c:pt>
                <c:pt idx="5">
                  <c:v>0</c:v>
                </c:pt>
                <c:pt idx="6">
                  <c:v>0</c:v>
                </c:pt>
                <c:pt idx="7">
                  <c:v>0</c:v>
                </c:pt>
                <c:pt idx="8">
                  <c:v>0</c:v>
                </c:pt>
                <c:pt idx="9">
                  <c:v>0</c:v>
                </c:pt>
                <c:pt idx="10">
                  <c:v>0</c:v>
                </c:pt>
                <c:pt idx="11">
                  <c:v>4.2329999999999997</c:v>
                </c:pt>
                <c:pt idx="12">
                  <c:v>0</c:v>
                </c:pt>
                <c:pt idx="13">
                  <c:v>0</c:v>
                </c:pt>
                <c:pt idx="14">
                  <c:v>0</c:v>
                </c:pt>
                <c:pt idx="15">
                  <c:v>0</c:v>
                </c:pt>
                <c:pt idx="16">
                  <c:v>9.0329999999999995</c:v>
                </c:pt>
                <c:pt idx="17">
                  <c:v>5.3029999999999999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9：食料品製造業(N=0)</c:v>
                </c:pt>
                <c:pt idx="1">
                  <c:v>10：飲料・たばこ・飼料製造業(N=1)</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26：生産用機械器具製造業(N=1)</c:v>
                </c:pt>
                <c:pt idx="12">
                  <c:v>27：業務用機械器具製造業(N=0)</c:v>
                </c:pt>
                <c:pt idx="13">
                  <c:v>28：電子部品等製造業(N=0)</c:v>
                </c:pt>
                <c:pt idx="14">
                  <c:v>29：電気機械器具製造業(N=0)</c:v>
                </c:pt>
                <c:pt idx="15">
                  <c:v>30：情報通信機械器具製造業(N=0)</c:v>
                </c:pt>
                <c:pt idx="16">
                  <c:v>31：輸送用機械器具製造業(N=1)</c:v>
                </c:pt>
                <c:pt idx="17">
                  <c:v>32：その他の製造業(N=1)</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松浦市</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③特定事業所の現状把握!$BG$39:$BG$52</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松浦市</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発電所・変電所(N=2)</c:v>
                </c:pt>
                <c:pt idx="2">
                  <c:v>ガス製造工場(N=0)</c:v>
                </c:pt>
                <c:pt idx="3">
                  <c:v>熱供給業(N=0)</c:v>
                </c:pt>
              </c:strCache>
            </c:strRef>
          </c:cat>
          <c:val>
            <c:numRef>
              <c:f>③特定事業所の現状把握!$BG$53:$BG$56</c:f>
              <c:numCache>
                <c:formatCode>[=0]#,##0;[&lt;1]0.00;#,##0</c:formatCode>
                <c:ptCount val="4"/>
                <c:pt idx="0">
                  <c:v>0</c:v>
                </c:pt>
                <c:pt idx="1">
                  <c:v>535.721</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発電所・変電所(N=2)</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松浦市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0</c:v>
                </c:pt>
                <c:pt idx="2">
                  <c:v>0</c:v>
                </c:pt>
                <c:pt idx="3">
                  <c:v>0</c:v>
                </c:pt>
                <c:pt idx="4">
                  <c:v>6.0220000000000002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41,916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3422.8400000000033</c:v>
                </c:pt>
                <c:pt idx="1">
                  <c:v>29492.1</c:v>
                </c:pt>
                <c:pt idx="2">
                  <c:v>1180.9000000000001</c:v>
                </c:pt>
                <c:pt idx="3">
                  <c:v>0</c:v>
                </c:pt>
                <c:pt idx="4">
                  <c:v>0</c:v>
                </c:pt>
                <c:pt idx="5">
                  <c:v>7820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100,487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4107.818740800004</c:v>
                </c:pt>
                <c:pt idx="1">
                  <c:v>39010.970196000002</c:v>
                </c:pt>
                <c:pt idx="2">
                  <c:v>2565.481632</c:v>
                </c:pt>
                <c:pt idx="3">
                  <c:v>0</c:v>
                </c:pt>
                <c:pt idx="4">
                  <c:v>0</c:v>
                </c:pt>
                <c:pt idx="5">
                  <c:v>54802.559999999998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68</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松浦市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46.718719919999998</c:v>
                </c:pt>
                <c:pt idx="1">
                  <c:v>3.4715511000000006</c:v>
                </c:pt>
                <c:pt idx="2">
                  <c:v>9.9432000000000006E-5</c:v>
                </c:pt>
                <c:pt idx="3">
                  <c:v>0</c:v>
                </c:pt>
                <c:pt idx="4">
                  <c:v>3.10409749</c:v>
                </c:pt>
                <c:pt idx="5">
                  <c:v>14.64212436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1,077,087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松浦市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1040037</c:v>
                </c:pt>
                <c:pt idx="1">
                  <c:v>35900</c:v>
                </c:pt>
                <c:pt idx="2">
                  <c:v>1150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5200</c:v>
                </c:pt>
                <c:pt idx="1">
                  <c:v>5200</c:v>
                </c:pt>
                <c:pt idx="2">
                  <c:v>5200</c:v>
                </c:pt>
                <c:pt idx="3">
                  <c:v>5200</c:v>
                </c:pt>
                <c:pt idx="4">
                  <c:v>7840</c:v>
                </c:pt>
                <c:pt idx="5">
                  <c:v>7840</c:v>
                </c:pt>
                <c:pt idx="6">
                  <c:v>7840</c:v>
                </c:pt>
                <c:pt idx="7">
                  <c:v>7820</c:v>
                </c:pt>
                <c:pt idx="8">
                  <c:v>7820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550</c:v>
                </c:pt>
                <c:pt idx="1">
                  <c:v>550</c:v>
                </c:pt>
                <c:pt idx="2">
                  <c:v>559.6</c:v>
                </c:pt>
                <c:pt idx="3">
                  <c:v>617.20000000000005</c:v>
                </c:pt>
                <c:pt idx="4">
                  <c:v>715</c:v>
                </c:pt>
                <c:pt idx="5">
                  <c:v>1142.5</c:v>
                </c:pt>
                <c:pt idx="6">
                  <c:v>1180.9000000000001</c:v>
                </c:pt>
                <c:pt idx="7">
                  <c:v>1180.9000000000001</c:v>
                </c:pt>
                <c:pt idx="8">
                  <c:v>1180.9000000000001</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14128.7</c:v>
                </c:pt>
                <c:pt idx="1">
                  <c:v>20245.2</c:v>
                </c:pt>
                <c:pt idx="2">
                  <c:v>21566</c:v>
                </c:pt>
                <c:pt idx="3">
                  <c:v>21897.5</c:v>
                </c:pt>
                <c:pt idx="4">
                  <c:v>23249.200000000001</c:v>
                </c:pt>
                <c:pt idx="5">
                  <c:v>24355.200000000001</c:v>
                </c:pt>
                <c:pt idx="6">
                  <c:v>27772.6</c:v>
                </c:pt>
                <c:pt idx="7">
                  <c:v>28947.599999999999</c:v>
                </c:pt>
                <c:pt idx="8">
                  <c:v>29492.1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2202.5099999999998</c:v>
                </c:pt>
                <c:pt idx="1">
                  <c:v>2386.11</c:v>
                </c:pt>
                <c:pt idx="2">
                  <c:v>2551.61</c:v>
                </c:pt>
                <c:pt idx="3">
                  <c:v>2660.71</c:v>
                </c:pt>
                <c:pt idx="4">
                  <c:v>2768.3700000000008</c:v>
                </c:pt>
                <c:pt idx="5">
                  <c:v>2887.920000000001</c:v>
                </c:pt>
                <c:pt idx="6">
                  <c:v>2977.7200000000021</c:v>
                </c:pt>
                <c:pt idx="7">
                  <c:v>3178.3600000000019</c:v>
                </c:pt>
                <c:pt idx="8">
                  <c:v>3422.8400000000033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0.39923744850170373</c:v>
                </c:pt>
                <c:pt idx="1">
                  <c:v>0.45921890783005198</c:v>
                </c:pt>
                <c:pt idx="2">
                  <c:v>0.51919276750182985</c:v>
                </c:pt>
                <c:pt idx="3">
                  <c:v>0.51677674395621698</c:v>
                </c:pt>
                <c:pt idx="4">
                  <c:v>0.70026681629570675</c:v>
                </c:pt>
                <c:pt idx="5">
                  <c:v>0.70120763032453848</c:v>
                </c:pt>
                <c:pt idx="6">
                  <c:v>0.79131839951881344</c:v>
                </c:pt>
                <c:pt idx="7">
                  <c:v>0.70250049282788596</c:v>
                </c:pt>
                <c:pt idx="8">
                  <c:v>0.70965908887364693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37.291685363475104</c:v>
                </c:pt>
                <c:pt idx="2">
                  <c:v>2.0166606878935744</c:v>
                </c:pt>
                <c:pt idx="3">
                  <c:v>24.375041140841223</c:v>
                </c:pt>
                <c:pt idx="4">
                  <c:v>37.773689013303979</c:v>
                </c:pt>
                <c:pt idx="5">
                  <c:v>37.424497145872415</c:v>
                </c:pt>
                <c:pt idx="7">
                  <c:v>52.165209890231296</c:v>
                </c:pt>
                <c:pt idx="8">
                  <c:v>1.9114720882378622</c:v>
                </c:pt>
                <c:pt idx="9">
                  <c:v>7.3764170277785004</c:v>
                </c:pt>
                <c:pt idx="10">
                  <c:v>1.9077690170235078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63.683387192209906</c:v>
                </c:pt>
                <c:pt idx="4" formatCode="#,##0">
                  <c:v>37.773689013303979</c:v>
                </c:pt>
                <c:pt idx="5" formatCode="#,##0">
                  <c:v>37.424497145872415</c:v>
                </c:pt>
                <c:pt idx="6" formatCode="#,##0">
                  <c:v>61.453099006247662</c:v>
                </c:pt>
                <c:pt idx="10" formatCode="#,##0">
                  <c:v>1.9077690170235078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473</c:v>
                </c:pt>
                <c:pt idx="1">
                  <c:v>507</c:v>
                </c:pt>
                <c:pt idx="2">
                  <c:v>537</c:v>
                </c:pt>
                <c:pt idx="3">
                  <c:v>554</c:v>
                </c:pt>
                <c:pt idx="4">
                  <c:v>573</c:v>
                </c:pt>
                <c:pt idx="5">
                  <c:v>593</c:v>
                </c:pt>
                <c:pt idx="6">
                  <c:v>611</c:v>
                </c:pt>
                <c:pt idx="7">
                  <c:v>643</c:v>
                </c:pt>
                <c:pt idx="8">
                  <c:v>682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141598.73683614787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100486.83056880001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1394176.9570000002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1297742.22</c:v>
                </c:pt>
                <c:pt idx="1">
                  <c:v>96431.97500000002</c:v>
                </c:pt>
                <c:pt idx="2">
                  <c:v>2.762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43118.788936800003</c:v>
                </c:pt>
                <c:pt idx="1">
                  <c:v>2565.481632</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排出量比較シート!$DN$21:$DN$50</c:f>
              <c:numCache>
                <c:formatCode>0.0%;;</c:formatCode>
                <c:ptCount val="30"/>
                <c:pt idx="0">
                  <c:v>0</c:v>
                </c:pt>
                <c:pt idx="1">
                  <c:v>1</c:v>
                </c:pt>
                <c:pt idx="2">
                  <c:v>0.26</c:v>
                </c:pt>
                <c:pt idx="3">
                  <c:v>0.03</c:v>
                </c:pt>
                <c:pt idx="4">
                  <c:v>1</c:v>
                </c:pt>
                <c:pt idx="5">
                  <c:v>1</c:v>
                </c:pt>
                <c:pt idx="6">
                  <c:v>1</c:v>
                </c:pt>
                <c:pt idx="7">
                  <c:v>0.97</c:v>
                </c:pt>
                <c:pt idx="8">
                  <c:v>0</c:v>
                </c:pt>
                <c:pt idx="9">
                  <c:v>1</c:v>
                </c:pt>
                <c:pt idx="10">
                  <c:v>0.79</c:v>
                </c:pt>
                <c:pt idx="11">
                  <c:v>1</c:v>
                </c:pt>
                <c:pt idx="12">
                  <c:v>0</c:v>
                </c:pt>
                <c:pt idx="13">
                  <c:v>1</c:v>
                </c:pt>
                <c:pt idx="14">
                  <c:v>0.36</c:v>
                </c:pt>
                <c:pt idx="15">
                  <c:v>0.99</c:v>
                </c:pt>
                <c:pt idx="16">
                  <c:v>0.99</c:v>
                </c:pt>
                <c:pt idx="17">
                  <c:v>0</c:v>
                </c:pt>
                <c:pt idx="18">
                  <c:v>0</c:v>
                </c:pt>
                <c:pt idx="19">
                  <c:v>1</c:v>
                </c:pt>
                <c:pt idx="20">
                  <c:v>0</c:v>
                </c:pt>
                <c:pt idx="21">
                  <c:v>0</c:v>
                </c:pt>
                <c:pt idx="22">
                  <c:v>1</c:v>
                </c:pt>
                <c:pt idx="23">
                  <c:v>0</c:v>
                </c:pt>
                <c:pt idx="24">
                  <c:v>0</c:v>
                </c:pt>
                <c:pt idx="25">
                  <c:v>1</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0.01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排出量比較シート!$DQ$21:$DQ$50</c:f>
              <c:numCache>
                <c:formatCode>0.0%;;</c:formatCode>
                <c:ptCount val="30"/>
                <c:pt idx="0">
                  <c:v>1</c:v>
                </c:pt>
                <c:pt idx="1">
                  <c:v>0</c:v>
                </c:pt>
                <c:pt idx="2">
                  <c:v>0.74</c:v>
                </c:pt>
                <c:pt idx="3">
                  <c:v>0</c:v>
                </c:pt>
                <c:pt idx="4">
                  <c:v>0</c:v>
                </c:pt>
                <c:pt idx="5">
                  <c:v>0</c:v>
                </c:pt>
                <c:pt idx="6">
                  <c:v>0</c:v>
                </c:pt>
                <c:pt idx="7">
                  <c:v>0.03</c:v>
                </c:pt>
                <c:pt idx="8">
                  <c:v>1</c:v>
                </c:pt>
                <c:pt idx="9">
                  <c:v>0</c:v>
                </c:pt>
                <c:pt idx="10">
                  <c:v>0</c:v>
                </c:pt>
                <c:pt idx="11">
                  <c:v>0</c:v>
                </c:pt>
                <c:pt idx="12">
                  <c:v>1</c:v>
                </c:pt>
                <c:pt idx="13">
                  <c:v>0</c:v>
                </c:pt>
                <c:pt idx="14">
                  <c:v>0.64</c:v>
                </c:pt>
                <c:pt idx="15">
                  <c:v>0.01</c:v>
                </c:pt>
                <c:pt idx="16">
                  <c:v>0</c:v>
                </c:pt>
                <c:pt idx="17">
                  <c:v>1</c:v>
                </c:pt>
                <c:pt idx="18">
                  <c:v>1</c:v>
                </c:pt>
                <c:pt idx="19">
                  <c:v>0</c:v>
                </c:pt>
                <c:pt idx="20">
                  <c:v>1</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排出量比較シート!$DR$21:$DR$50</c:f>
              <c:numCache>
                <c:formatCode>0.0%;;</c:formatCode>
                <c:ptCount val="30"/>
                <c:pt idx="0">
                  <c:v>0</c:v>
                </c:pt>
                <c:pt idx="1">
                  <c:v>0</c:v>
                </c:pt>
                <c:pt idx="2">
                  <c:v>0</c:v>
                </c:pt>
                <c:pt idx="3">
                  <c:v>0.97</c:v>
                </c:pt>
                <c:pt idx="4">
                  <c:v>0</c:v>
                </c:pt>
                <c:pt idx="5">
                  <c:v>0</c:v>
                </c:pt>
                <c:pt idx="6">
                  <c:v>0</c:v>
                </c:pt>
                <c:pt idx="7">
                  <c:v>0</c:v>
                </c:pt>
                <c:pt idx="8">
                  <c:v>0</c:v>
                </c:pt>
                <c:pt idx="9">
                  <c:v>0</c:v>
                </c:pt>
                <c:pt idx="10">
                  <c:v>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排出量比較シート!$DF$21:$DF$50</c:f>
              <c:numCache>
                <c:formatCode>#,##0;;</c:formatCode>
                <c:ptCount val="30"/>
                <c:pt idx="0">
                  <c:v>0</c:v>
                </c:pt>
                <c:pt idx="1">
                  <c:v>4</c:v>
                </c:pt>
                <c:pt idx="2">
                  <c:v>1</c:v>
                </c:pt>
                <c:pt idx="3">
                  <c:v>6</c:v>
                </c:pt>
                <c:pt idx="4">
                  <c:v>11</c:v>
                </c:pt>
                <c:pt idx="5">
                  <c:v>5</c:v>
                </c:pt>
                <c:pt idx="6">
                  <c:v>4</c:v>
                </c:pt>
                <c:pt idx="7">
                  <c:v>8</c:v>
                </c:pt>
                <c:pt idx="8">
                  <c:v>0</c:v>
                </c:pt>
                <c:pt idx="9">
                  <c:v>9</c:v>
                </c:pt>
                <c:pt idx="10">
                  <c:v>2</c:v>
                </c:pt>
                <c:pt idx="11">
                  <c:v>1</c:v>
                </c:pt>
                <c:pt idx="12">
                  <c:v>0</c:v>
                </c:pt>
                <c:pt idx="13">
                  <c:v>2</c:v>
                </c:pt>
                <c:pt idx="14">
                  <c:v>1</c:v>
                </c:pt>
                <c:pt idx="15">
                  <c:v>5</c:v>
                </c:pt>
                <c:pt idx="16">
                  <c:v>4</c:v>
                </c:pt>
                <c:pt idx="17">
                  <c:v>0</c:v>
                </c:pt>
                <c:pt idx="18">
                  <c:v>0</c:v>
                </c:pt>
                <c:pt idx="19">
                  <c:v>6</c:v>
                </c:pt>
                <c:pt idx="20">
                  <c:v>0</c:v>
                </c:pt>
                <c:pt idx="21">
                  <c:v>0</c:v>
                </c:pt>
                <c:pt idx="22">
                  <c:v>2</c:v>
                </c:pt>
                <c:pt idx="23">
                  <c:v>0</c:v>
                </c:pt>
                <c:pt idx="24">
                  <c:v>0</c:v>
                </c:pt>
                <c:pt idx="25">
                  <c:v>3</c:v>
                </c:pt>
                <c:pt idx="26">
                  <c:v>0</c:v>
                </c:pt>
                <c:pt idx="27">
                  <c:v>5</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排出量比較シート!$DI$21:$DI$50</c:f>
              <c:numCache>
                <c:formatCode>#,##0;;</c:formatCode>
                <c:ptCount val="30"/>
                <c:pt idx="0">
                  <c:v>2</c:v>
                </c:pt>
                <c:pt idx="1">
                  <c:v>0</c:v>
                </c:pt>
                <c:pt idx="2">
                  <c:v>2</c:v>
                </c:pt>
                <c:pt idx="3">
                  <c:v>0</c:v>
                </c:pt>
                <c:pt idx="4">
                  <c:v>0</c:v>
                </c:pt>
                <c:pt idx="5">
                  <c:v>0</c:v>
                </c:pt>
                <c:pt idx="6">
                  <c:v>0</c:v>
                </c:pt>
                <c:pt idx="7">
                  <c:v>2</c:v>
                </c:pt>
                <c:pt idx="8">
                  <c:v>1</c:v>
                </c:pt>
                <c:pt idx="9">
                  <c:v>0</c:v>
                </c:pt>
                <c:pt idx="10">
                  <c:v>0</c:v>
                </c:pt>
                <c:pt idx="11">
                  <c:v>0</c:v>
                </c:pt>
                <c:pt idx="12">
                  <c:v>3</c:v>
                </c:pt>
                <c:pt idx="13">
                  <c:v>0</c:v>
                </c:pt>
                <c:pt idx="14">
                  <c:v>2</c:v>
                </c:pt>
                <c:pt idx="15">
                  <c:v>1</c:v>
                </c:pt>
                <c:pt idx="16">
                  <c:v>0</c:v>
                </c:pt>
                <c:pt idx="17">
                  <c:v>1</c:v>
                </c:pt>
                <c:pt idx="18">
                  <c:v>1</c:v>
                </c:pt>
                <c:pt idx="19">
                  <c:v>0</c:v>
                </c:pt>
                <c:pt idx="20">
                  <c:v>1</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排出量比較シート!$DJ$21:$DJ$50</c:f>
              <c:numCache>
                <c:formatCode>#,##0;;</c:formatCode>
                <c:ptCount val="30"/>
                <c:pt idx="0">
                  <c:v>0</c:v>
                </c:pt>
                <c:pt idx="1">
                  <c:v>0</c:v>
                </c:pt>
                <c:pt idx="2">
                  <c:v>0</c:v>
                </c:pt>
                <c:pt idx="3">
                  <c:v>2</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排出量比較シート!$DL$21:$DL$50</c:f>
              <c:numCache>
                <c:formatCode>#,##0;;</c:formatCode>
                <c:ptCount val="30"/>
                <c:pt idx="0">
                  <c:v>2</c:v>
                </c:pt>
                <c:pt idx="1">
                  <c:v>4</c:v>
                </c:pt>
                <c:pt idx="2">
                  <c:v>3</c:v>
                </c:pt>
                <c:pt idx="3">
                  <c:v>8</c:v>
                </c:pt>
                <c:pt idx="4">
                  <c:v>11</c:v>
                </c:pt>
                <c:pt idx="5">
                  <c:v>5</c:v>
                </c:pt>
                <c:pt idx="6">
                  <c:v>4</c:v>
                </c:pt>
                <c:pt idx="7">
                  <c:v>10</c:v>
                </c:pt>
                <c:pt idx="8">
                  <c:v>1</c:v>
                </c:pt>
                <c:pt idx="9">
                  <c:v>9</c:v>
                </c:pt>
                <c:pt idx="10">
                  <c:v>3</c:v>
                </c:pt>
                <c:pt idx="11">
                  <c:v>1</c:v>
                </c:pt>
                <c:pt idx="12">
                  <c:v>3</c:v>
                </c:pt>
                <c:pt idx="13">
                  <c:v>2</c:v>
                </c:pt>
                <c:pt idx="14">
                  <c:v>3</c:v>
                </c:pt>
                <c:pt idx="15">
                  <c:v>6</c:v>
                </c:pt>
                <c:pt idx="16">
                  <c:v>5</c:v>
                </c:pt>
                <c:pt idx="17">
                  <c:v>1</c:v>
                </c:pt>
                <c:pt idx="18">
                  <c:v>1</c:v>
                </c:pt>
                <c:pt idx="19">
                  <c:v>6</c:v>
                </c:pt>
                <c:pt idx="20">
                  <c:v>1</c:v>
                </c:pt>
                <c:pt idx="21">
                  <c:v>0</c:v>
                </c:pt>
                <c:pt idx="22">
                  <c:v>2</c:v>
                </c:pt>
                <c:pt idx="23">
                  <c:v>1</c:v>
                </c:pt>
                <c:pt idx="24">
                  <c:v>0</c:v>
                </c:pt>
                <c:pt idx="25">
                  <c:v>3</c:v>
                </c:pt>
                <c:pt idx="26">
                  <c:v>0</c:v>
                </c:pt>
                <c:pt idx="27">
                  <c:v>5</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排出量比較シート!$CX$21:$CX$50</c:f>
              <c:numCache>
                <c:formatCode>[=0]#;[&lt;1]0.00;#,##0</c:formatCode>
                <c:ptCount val="30"/>
                <c:pt idx="0">
                  <c:v>0</c:v>
                </c:pt>
                <c:pt idx="1">
                  <c:v>32.597000000000001</c:v>
                </c:pt>
                <c:pt idx="2">
                  <c:v>6.7439999999999998</c:v>
                </c:pt>
                <c:pt idx="3">
                  <c:v>28.635999999999999</c:v>
                </c:pt>
                <c:pt idx="4">
                  <c:v>49.475000000000001</c:v>
                </c:pt>
                <c:pt idx="5">
                  <c:v>71.197999999999993</c:v>
                </c:pt>
                <c:pt idx="6">
                  <c:v>170.202</c:v>
                </c:pt>
                <c:pt idx="7">
                  <c:v>148.60499999999999</c:v>
                </c:pt>
                <c:pt idx="8">
                  <c:v>0</c:v>
                </c:pt>
                <c:pt idx="9">
                  <c:v>62.896000000000001</c:v>
                </c:pt>
                <c:pt idx="10">
                  <c:v>30.451000000000001</c:v>
                </c:pt>
                <c:pt idx="11">
                  <c:v>4.6440000000000001</c:v>
                </c:pt>
                <c:pt idx="12">
                  <c:v>0</c:v>
                </c:pt>
                <c:pt idx="13">
                  <c:v>25.619</c:v>
                </c:pt>
                <c:pt idx="14">
                  <c:v>3.8679999999999999</c:v>
                </c:pt>
                <c:pt idx="15">
                  <c:v>310.74</c:v>
                </c:pt>
                <c:pt idx="16">
                  <c:v>3031.3009999999999</c:v>
                </c:pt>
                <c:pt idx="17">
                  <c:v>0</c:v>
                </c:pt>
                <c:pt idx="18">
                  <c:v>0</c:v>
                </c:pt>
                <c:pt idx="19">
                  <c:v>31.821999999999999</c:v>
                </c:pt>
                <c:pt idx="20">
                  <c:v>0</c:v>
                </c:pt>
                <c:pt idx="21">
                  <c:v>0</c:v>
                </c:pt>
                <c:pt idx="22">
                  <c:v>15.041</c:v>
                </c:pt>
                <c:pt idx="23">
                  <c:v>0</c:v>
                </c:pt>
                <c:pt idx="24">
                  <c:v>0</c:v>
                </c:pt>
                <c:pt idx="25">
                  <c:v>17.146000000000001</c:v>
                </c:pt>
                <c:pt idx="26">
                  <c:v>0</c:v>
                </c:pt>
                <c:pt idx="27">
                  <c:v>19.547999999999998</c:v>
                </c:pt>
                <c:pt idx="28">
                  <c:v>13.189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26.071999999999999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排出量比較シート!$DA$21:$DA$50</c:f>
              <c:numCache>
                <c:formatCode>[=0]#;[&lt;1]0.00;#,##0</c:formatCode>
                <c:ptCount val="30"/>
                <c:pt idx="0">
                  <c:v>30.048999999999999</c:v>
                </c:pt>
                <c:pt idx="1">
                  <c:v>0</c:v>
                </c:pt>
                <c:pt idx="2">
                  <c:v>19.082000000000001</c:v>
                </c:pt>
                <c:pt idx="3">
                  <c:v>0</c:v>
                </c:pt>
                <c:pt idx="4">
                  <c:v>0</c:v>
                </c:pt>
                <c:pt idx="5">
                  <c:v>0</c:v>
                </c:pt>
                <c:pt idx="6">
                  <c:v>0</c:v>
                </c:pt>
                <c:pt idx="7">
                  <c:v>5.1839999999999993</c:v>
                </c:pt>
                <c:pt idx="8">
                  <c:v>7.077</c:v>
                </c:pt>
                <c:pt idx="9">
                  <c:v>0</c:v>
                </c:pt>
                <c:pt idx="10">
                  <c:v>0</c:v>
                </c:pt>
                <c:pt idx="11">
                  <c:v>0</c:v>
                </c:pt>
                <c:pt idx="12">
                  <c:v>10.452</c:v>
                </c:pt>
                <c:pt idx="13">
                  <c:v>0</c:v>
                </c:pt>
                <c:pt idx="14">
                  <c:v>6.8569999999999993</c:v>
                </c:pt>
                <c:pt idx="15">
                  <c:v>3.3540000000000001</c:v>
                </c:pt>
                <c:pt idx="16">
                  <c:v>0</c:v>
                </c:pt>
                <c:pt idx="17">
                  <c:v>6.9480000000000004</c:v>
                </c:pt>
                <c:pt idx="18">
                  <c:v>4.5549999999999997</c:v>
                </c:pt>
                <c:pt idx="19">
                  <c:v>0</c:v>
                </c:pt>
                <c:pt idx="20">
                  <c:v>2.1869999999999998</c:v>
                </c:pt>
                <c:pt idx="21">
                  <c:v>0</c:v>
                </c:pt>
                <c:pt idx="22">
                  <c:v>0</c:v>
                </c:pt>
                <c:pt idx="23">
                  <c:v>4.9640000000000004</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排出量比較シート!$DB$21:$DB$50</c:f>
              <c:numCache>
                <c:formatCode>[=0]#;[&lt;1]0.00;#,##0</c:formatCode>
                <c:ptCount val="30"/>
                <c:pt idx="0">
                  <c:v>0</c:v>
                </c:pt>
                <c:pt idx="1">
                  <c:v>0</c:v>
                </c:pt>
                <c:pt idx="2">
                  <c:v>0</c:v>
                </c:pt>
                <c:pt idx="3">
                  <c:v>1071.442</c:v>
                </c:pt>
                <c:pt idx="4">
                  <c:v>0</c:v>
                </c:pt>
                <c:pt idx="5">
                  <c:v>0</c:v>
                </c:pt>
                <c:pt idx="6">
                  <c:v>0</c:v>
                </c:pt>
                <c:pt idx="7">
                  <c:v>0</c:v>
                </c:pt>
                <c:pt idx="8">
                  <c:v>0</c:v>
                </c:pt>
                <c:pt idx="9">
                  <c:v>0</c:v>
                </c:pt>
                <c:pt idx="10">
                  <c:v>8.0129999999999999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排出量比較シート!$DD$21:$DD$50</c:f>
              <c:numCache>
                <c:formatCode>[=0]#;[&lt;1]0.00;#,##0</c:formatCode>
                <c:ptCount val="30"/>
                <c:pt idx="0">
                  <c:v>30.048999999999999</c:v>
                </c:pt>
                <c:pt idx="1">
                  <c:v>32.597000000000001</c:v>
                </c:pt>
                <c:pt idx="2">
                  <c:v>25.826000000000001</c:v>
                </c:pt>
                <c:pt idx="3">
                  <c:v>1100.078</c:v>
                </c:pt>
                <c:pt idx="4">
                  <c:v>49.475000000000001</c:v>
                </c:pt>
                <c:pt idx="5">
                  <c:v>71.197999999999993</c:v>
                </c:pt>
                <c:pt idx="6">
                  <c:v>170.202</c:v>
                </c:pt>
                <c:pt idx="7">
                  <c:v>153.78899999999999</c:v>
                </c:pt>
                <c:pt idx="8">
                  <c:v>7.077</c:v>
                </c:pt>
                <c:pt idx="9">
                  <c:v>62.896000000000001</c:v>
                </c:pt>
                <c:pt idx="10">
                  <c:v>38.463999999999999</c:v>
                </c:pt>
                <c:pt idx="11">
                  <c:v>4.6440000000000001</c:v>
                </c:pt>
                <c:pt idx="12">
                  <c:v>10.452</c:v>
                </c:pt>
                <c:pt idx="13">
                  <c:v>25.619</c:v>
                </c:pt>
                <c:pt idx="14">
                  <c:v>10.725</c:v>
                </c:pt>
                <c:pt idx="15">
                  <c:v>314.09399999999999</c:v>
                </c:pt>
                <c:pt idx="16">
                  <c:v>3057.373</c:v>
                </c:pt>
                <c:pt idx="17">
                  <c:v>6.9480000000000004</c:v>
                </c:pt>
                <c:pt idx="18">
                  <c:v>4.5549999999999997</c:v>
                </c:pt>
                <c:pt idx="19">
                  <c:v>31.821999999999999</c:v>
                </c:pt>
                <c:pt idx="20">
                  <c:v>2.1869999999999998</c:v>
                </c:pt>
                <c:pt idx="21">
                  <c:v>0</c:v>
                </c:pt>
                <c:pt idx="22">
                  <c:v>15.041</c:v>
                </c:pt>
                <c:pt idx="23">
                  <c:v>4.9640000000000004</c:v>
                </c:pt>
                <c:pt idx="24">
                  <c:v>0</c:v>
                </c:pt>
                <c:pt idx="25">
                  <c:v>17.146000000000001</c:v>
                </c:pt>
                <c:pt idx="26">
                  <c:v>0</c:v>
                </c:pt>
                <c:pt idx="27">
                  <c:v>19.547999999999998</c:v>
                </c:pt>
                <c:pt idx="28">
                  <c:v>13.189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排出量比較シート!$CU$21:$CU$50</c:f>
              <c:numCache>
                <c:formatCode>\(0%\);;</c:formatCode>
                <c:ptCount val="30"/>
                <c:pt idx="0">
                  <c:v>0.67314137080179481</c:v>
                </c:pt>
                <c:pt idx="1">
                  <c:v>0</c:v>
                </c:pt>
                <c:pt idx="2">
                  <c:v>0.64110987507000827</c:v>
                </c:pt>
                <c:pt idx="3">
                  <c:v>0</c:v>
                </c:pt>
                <c:pt idx="4">
                  <c:v>0</c:v>
                </c:pt>
                <c:pt idx="5">
                  <c:v>0</c:v>
                </c:pt>
                <c:pt idx="6">
                  <c:v>0</c:v>
                </c:pt>
                <c:pt idx="7">
                  <c:v>0.10026544939747908</c:v>
                </c:pt>
                <c:pt idx="8">
                  <c:v>0.21675863584951019</c:v>
                </c:pt>
                <c:pt idx="9">
                  <c:v>0</c:v>
                </c:pt>
                <c:pt idx="10">
                  <c:v>0</c:v>
                </c:pt>
                <c:pt idx="11">
                  <c:v>0</c:v>
                </c:pt>
                <c:pt idx="12">
                  <c:v>0.40633496056584495</c:v>
                </c:pt>
                <c:pt idx="13">
                  <c:v>0</c:v>
                </c:pt>
                <c:pt idx="14">
                  <c:v>0.23616723987985808</c:v>
                </c:pt>
                <c:pt idx="15">
                  <c:v>0.16291779141291207</c:v>
                </c:pt>
                <c:pt idx="16">
                  <c:v>0</c:v>
                </c:pt>
                <c:pt idx="17">
                  <c:v>0.18541145710816195</c:v>
                </c:pt>
                <c:pt idx="18">
                  <c:v>0.26064064569617362</c:v>
                </c:pt>
                <c:pt idx="19">
                  <c:v>0</c:v>
                </c:pt>
                <c:pt idx="20">
                  <c:v>6.7380133595589378E-2</c:v>
                </c:pt>
                <c:pt idx="21">
                  <c:v>0</c:v>
                </c:pt>
                <c:pt idx="22">
                  <c:v>0</c:v>
                </c:pt>
                <c:pt idx="23">
                  <c:v>0.28272904687249623</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排出量比較シート!$CM$21:$CM$50</c:f>
              <c:numCache>
                <c:formatCode>\(0%\);;</c:formatCode>
                <c:ptCount val="30"/>
                <c:pt idx="0">
                  <c:v>0</c:v>
                </c:pt>
                <c:pt idx="1">
                  <c:v>0.31055540980091551</c:v>
                </c:pt>
                <c:pt idx="2">
                  <c:v>8.9808717687629172E-2</c:v>
                </c:pt>
                <c:pt idx="3">
                  <c:v>0.49472463965416946</c:v>
                </c:pt>
                <c:pt idx="4">
                  <c:v>0.82644250892462978</c:v>
                </c:pt>
                <c:pt idx="5">
                  <c:v>0.44058046659334132</c:v>
                </c:pt>
                <c:pt idx="6">
                  <c:v>1</c:v>
                </c:pt>
                <c:pt idx="7">
                  <c:v>1</c:v>
                </c:pt>
                <c:pt idx="8">
                  <c:v>0</c:v>
                </c:pt>
                <c:pt idx="9">
                  <c:v>0.37759531170062438</c:v>
                </c:pt>
                <c:pt idx="10">
                  <c:v>0.18584448141171508</c:v>
                </c:pt>
                <c:pt idx="11">
                  <c:v>0.12645522098941722</c:v>
                </c:pt>
                <c:pt idx="12">
                  <c:v>0</c:v>
                </c:pt>
                <c:pt idx="13">
                  <c:v>0.42191999693640397</c:v>
                </c:pt>
                <c:pt idx="14">
                  <c:v>7.5853294625876699E-2</c:v>
                </c:pt>
                <c:pt idx="15">
                  <c:v>1</c:v>
                </c:pt>
                <c:pt idx="16">
                  <c:v>1</c:v>
                </c:pt>
                <c:pt idx="17">
                  <c:v>0</c:v>
                </c:pt>
                <c:pt idx="18">
                  <c:v>0</c:v>
                </c:pt>
                <c:pt idx="19">
                  <c:v>0.92531333216547196</c:v>
                </c:pt>
                <c:pt idx="20">
                  <c:v>0</c:v>
                </c:pt>
                <c:pt idx="21">
                  <c:v>0</c:v>
                </c:pt>
                <c:pt idx="22">
                  <c:v>0.15572002620820258</c:v>
                </c:pt>
                <c:pt idx="23">
                  <c:v>0</c:v>
                </c:pt>
                <c:pt idx="24">
                  <c:v>0</c:v>
                </c:pt>
                <c:pt idx="25">
                  <c:v>0.11156672038960366</c:v>
                </c:pt>
                <c:pt idx="26">
                  <c:v>0</c:v>
                </c:pt>
                <c:pt idx="27">
                  <c:v>0.37554804348395848</c:v>
                </c:pt>
                <c:pt idx="28">
                  <c:v>0.25502257008676388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排出量比較シート!$BV$21:$BV$50</c:f>
              <c:numCache>
                <c:formatCode>0%</c:formatCode>
                <c:ptCount val="30"/>
                <c:pt idx="0">
                  <c:v>4.4187340064846051E-2</c:v>
                </c:pt>
                <c:pt idx="1">
                  <c:v>0.50839136615992653</c:v>
                </c:pt>
                <c:pt idx="2">
                  <c:v>0.30597984692569929</c:v>
                </c:pt>
                <c:pt idx="3">
                  <c:v>0.37551325527864571</c:v>
                </c:pt>
                <c:pt idx="4">
                  <c:v>0.42887581329680324</c:v>
                </c:pt>
                <c:pt idx="5">
                  <c:v>0.61288124559099721</c:v>
                </c:pt>
                <c:pt idx="6">
                  <c:v>0.31618474439366878</c:v>
                </c:pt>
                <c:pt idx="7">
                  <c:v>0.49412309338900157</c:v>
                </c:pt>
                <c:pt idx="8">
                  <c:v>0.30020879196785122</c:v>
                </c:pt>
                <c:pt idx="9">
                  <c:v>0.65706709309504741</c:v>
                </c:pt>
                <c:pt idx="10">
                  <c:v>0.5491350318657654</c:v>
                </c:pt>
                <c:pt idx="11">
                  <c:v>0.2891973758738921</c:v>
                </c:pt>
                <c:pt idx="12">
                  <c:v>0.25542514237965153</c:v>
                </c:pt>
                <c:pt idx="13">
                  <c:v>0.39881856395367044</c:v>
                </c:pt>
                <c:pt idx="14">
                  <c:v>0.37948243402027498</c:v>
                </c:pt>
                <c:pt idx="15">
                  <c:v>0.68884403248811932</c:v>
                </c:pt>
                <c:pt idx="16">
                  <c:v>0.52353509617389304</c:v>
                </c:pt>
                <c:pt idx="17">
                  <c:v>0.2464372331565898</c:v>
                </c:pt>
                <c:pt idx="18">
                  <c:v>8.8310145019878605E-2</c:v>
                </c:pt>
                <c:pt idx="19">
                  <c:v>0.26178827186470516</c:v>
                </c:pt>
                <c:pt idx="20">
                  <c:v>7.3584218527259812E-2</c:v>
                </c:pt>
                <c:pt idx="21">
                  <c:v>3.169904302900943E-2</c:v>
                </c:pt>
                <c:pt idx="22">
                  <c:v>0.57500093698311805</c:v>
                </c:pt>
                <c:pt idx="23">
                  <c:v>0.16484643721050946</c:v>
                </c:pt>
                <c:pt idx="24">
                  <c:v>0.27883014238403431</c:v>
                </c:pt>
                <c:pt idx="25">
                  <c:v>0.64709202781814912</c:v>
                </c:pt>
                <c:pt idx="26">
                  <c:v>0.30351960295172664</c:v>
                </c:pt>
                <c:pt idx="27">
                  <c:v>0.42838705188780712</c:v>
                </c:pt>
                <c:pt idx="28">
                  <c:v>0.33826233662639288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排出量比較シート!$BZ$21:$BZ$50</c:f>
              <c:numCache>
                <c:formatCode>0%</c:formatCode>
                <c:ptCount val="30"/>
                <c:pt idx="0">
                  <c:v>0.33881166141984331</c:v>
                </c:pt>
                <c:pt idx="1">
                  <c:v>0.12170415623838217</c:v>
                </c:pt>
                <c:pt idx="2">
                  <c:v>0.12127888121241184</c:v>
                </c:pt>
                <c:pt idx="3">
                  <c:v>0.13761169824196651</c:v>
                </c:pt>
                <c:pt idx="4">
                  <c:v>0.13040718596157608</c:v>
                </c:pt>
                <c:pt idx="5">
                  <c:v>6.7361114247484297E-2</c:v>
                </c:pt>
                <c:pt idx="6">
                  <c:v>0.17529146118424105</c:v>
                </c:pt>
                <c:pt idx="7">
                  <c:v>0.21525727852635046</c:v>
                </c:pt>
                <c:pt idx="8">
                  <c:v>0.17150355274653276</c:v>
                </c:pt>
                <c:pt idx="9">
                  <c:v>7.5932934716940972E-2</c:v>
                </c:pt>
                <c:pt idx="10">
                  <c:v>0.11390775314382708</c:v>
                </c:pt>
                <c:pt idx="11">
                  <c:v>0.17713731979440694</c:v>
                </c:pt>
                <c:pt idx="12">
                  <c:v>0.21258406102606628</c:v>
                </c:pt>
                <c:pt idx="13">
                  <c:v>0.10484362084251082</c:v>
                </c:pt>
                <c:pt idx="14">
                  <c:v>0.21606984299433607</c:v>
                </c:pt>
                <c:pt idx="15">
                  <c:v>7.0325486201275184E-2</c:v>
                </c:pt>
                <c:pt idx="16">
                  <c:v>0.1037042422614021</c:v>
                </c:pt>
                <c:pt idx="17">
                  <c:v>0.21964994925897774</c:v>
                </c:pt>
                <c:pt idx="18">
                  <c:v>0.21048995726005368</c:v>
                </c:pt>
                <c:pt idx="19">
                  <c:v>0.18605996185536877</c:v>
                </c:pt>
                <c:pt idx="20">
                  <c:v>0.29164408438054407</c:v>
                </c:pt>
                <c:pt idx="21">
                  <c:v>0.32958033132375458</c:v>
                </c:pt>
                <c:pt idx="22">
                  <c:v>0.10190776578959942</c:v>
                </c:pt>
                <c:pt idx="23">
                  <c:v>0.16116657729221745</c:v>
                </c:pt>
                <c:pt idx="24">
                  <c:v>0.18377541738621325</c:v>
                </c:pt>
                <c:pt idx="25">
                  <c:v>0.10535699159136976</c:v>
                </c:pt>
                <c:pt idx="26">
                  <c:v>0.17570970551197918</c:v>
                </c:pt>
                <c:pt idx="27">
                  <c:v>0.14709763966273542</c:v>
                </c:pt>
                <c:pt idx="28">
                  <c:v>0.13521969343114665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排出量比較シート!$CA$21:$CA$50</c:f>
              <c:numCache>
                <c:formatCode>0%</c:formatCode>
                <c:ptCount val="30"/>
                <c:pt idx="0">
                  <c:v>0.27371566909576389</c:v>
                </c:pt>
                <c:pt idx="1">
                  <c:v>0.15581599846926189</c:v>
                </c:pt>
                <c:pt idx="2">
                  <c:v>0.14575694833153738</c:v>
                </c:pt>
                <c:pt idx="3">
                  <c:v>0.14324432587799821</c:v>
                </c:pt>
                <c:pt idx="4">
                  <c:v>0.13718425055517861</c:v>
                </c:pt>
                <c:pt idx="5">
                  <c:v>8.975779068615404E-2</c:v>
                </c:pt>
                <c:pt idx="6">
                  <c:v>0.16819142562355424</c:v>
                </c:pt>
                <c:pt idx="7">
                  <c:v>0.10664208506543886</c:v>
                </c:pt>
                <c:pt idx="8">
                  <c:v>0.27010620841824906</c:v>
                </c:pt>
                <c:pt idx="9">
                  <c:v>7.7034304353960026E-2</c:v>
                </c:pt>
                <c:pt idx="10">
                  <c:v>0.17612934168239341</c:v>
                </c:pt>
                <c:pt idx="11">
                  <c:v>0.23779024746126756</c:v>
                </c:pt>
                <c:pt idx="12">
                  <c:v>0.19526119200520164</c:v>
                </c:pt>
                <c:pt idx="13">
                  <c:v>0.21384740571192298</c:v>
                </c:pt>
                <c:pt idx="14">
                  <c:v>0.17224908733654562</c:v>
                </c:pt>
                <c:pt idx="15">
                  <c:v>9.7407962924781821E-2</c:v>
                </c:pt>
                <c:pt idx="16">
                  <c:v>0.10263528745099705</c:v>
                </c:pt>
                <c:pt idx="17">
                  <c:v>0.27849525882915882</c:v>
                </c:pt>
                <c:pt idx="18">
                  <c:v>0.26744660587625135</c:v>
                </c:pt>
                <c:pt idx="19">
                  <c:v>0.23292853621643203</c:v>
                </c:pt>
                <c:pt idx="20">
                  <c:v>0.25999493519383127</c:v>
                </c:pt>
                <c:pt idx="21">
                  <c:v>0.29458524286151044</c:v>
                </c:pt>
                <c:pt idx="22">
                  <c:v>0.12735797239089702</c:v>
                </c:pt>
                <c:pt idx="23">
                  <c:v>0.25625975861096828</c:v>
                </c:pt>
                <c:pt idx="24">
                  <c:v>0.16076441313984907</c:v>
                </c:pt>
                <c:pt idx="25">
                  <c:v>8.6455881175534419E-2</c:v>
                </c:pt>
                <c:pt idx="26">
                  <c:v>0.17091011469627687</c:v>
                </c:pt>
                <c:pt idx="27">
                  <c:v>0.16634859674946487</c:v>
                </c:pt>
                <c:pt idx="28">
                  <c:v>0.18327902414406899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排出量比較シート!$CB$21:$CB$50</c:f>
              <c:numCache>
                <c:formatCode>0%</c:formatCode>
                <c:ptCount val="30"/>
                <c:pt idx="0">
                  <c:v>0.32342704924477306</c:v>
                </c:pt>
                <c:pt idx="1">
                  <c:v>0.1986630380673641</c:v>
                </c:pt>
                <c:pt idx="2">
                  <c:v>0.42698432353035159</c:v>
                </c:pt>
                <c:pt idx="3">
                  <c:v>0.33083222933759165</c:v>
                </c:pt>
                <c:pt idx="4">
                  <c:v>0.30353275018644216</c:v>
                </c:pt>
                <c:pt idx="5">
                  <c:v>0.22097442590921348</c:v>
                </c:pt>
                <c:pt idx="6">
                  <c:v>0.31576209588648174</c:v>
                </c:pt>
                <c:pt idx="7">
                  <c:v>0.17390745291916881</c:v>
                </c:pt>
                <c:pt idx="8">
                  <c:v>0.23443498449043129</c:v>
                </c:pt>
                <c:pt idx="9">
                  <c:v>0.17597495262448501</c:v>
                </c:pt>
                <c:pt idx="10">
                  <c:v>0.15251159758560648</c:v>
                </c:pt>
                <c:pt idx="11">
                  <c:v>0.29587505687043325</c:v>
                </c:pt>
                <c:pt idx="12">
                  <c:v>0.3070516567024188</c:v>
                </c:pt>
                <c:pt idx="13">
                  <c:v>0.26231994275431747</c:v>
                </c:pt>
                <c:pt idx="14">
                  <c:v>0.2190960877389907</c:v>
                </c:pt>
                <c:pt idx="15">
                  <c:v>0.13403600060383625</c:v>
                </c:pt>
                <c:pt idx="16">
                  <c:v>0.27012537411370791</c:v>
                </c:pt>
                <c:pt idx="17">
                  <c:v>0.25541755875527355</c:v>
                </c:pt>
                <c:pt idx="18">
                  <c:v>0.42724542299854895</c:v>
                </c:pt>
                <c:pt idx="19">
                  <c:v>0.30137501441920211</c:v>
                </c:pt>
                <c:pt idx="20">
                  <c:v>0.35195356116697141</c:v>
                </c:pt>
                <c:pt idx="21">
                  <c:v>0.31929143088201301</c:v>
                </c:pt>
                <c:pt idx="22">
                  <c:v>0.18584684721751527</c:v>
                </c:pt>
                <c:pt idx="23">
                  <c:v>0.3791173171580231</c:v>
                </c:pt>
                <c:pt idx="24">
                  <c:v>0.37663002708990345</c:v>
                </c:pt>
                <c:pt idx="25">
                  <c:v>0.16109509941494671</c:v>
                </c:pt>
                <c:pt idx="26">
                  <c:v>0.33513078266099888</c:v>
                </c:pt>
                <c:pt idx="27">
                  <c:v>0.25202687044216415</c:v>
                </c:pt>
                <c:pt idx="28">
                  <c:v>0.33092308637713302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排出量比較シート!$CH$21:$CH$50</c:f>
              <c:numCache>
                <c:formatCode>0%</c:formatCode>
                <c:ptCount val="30"/>
                <c:pt idx="0">
                  <c:v>1.9858280174773608E-2</c:v>
                </c:pt>
                <c:pt idx="1">
                  <c:v>1.5425441065065175E-2</c:v>
                </c:pt>
                <c:pt idx="2">
                  <c:v>0</c:v>
                </c:pt>
                <c:pt idx="3">
                  <c:v>1.2798491263797906E-2</c:v>
                </c:pt>
                <c:pt idx="4">
                  <c:v>0</c:v>
                </c:pt>
                <c:pt idx="5">
                  <c:v>9.0254235661507837E-3</c:v>
                </c:pt>
                <c:pt idx="6">
                  <c:v>2.4570272912054349E-2</c:v>
                </c:pt>
                <c:pt idx="7">
                  <c:v>1.0070090100040174E-2</c:v>
                </c:pt>
                <c:pt idx="8">
                  <c:v>2.374646237693569E-2</c:v>
                </c:pt>
                <c:pt idx="9">
                  <c:v>1.3990715209566573E-2</c:v>
                </c:pt>
                <c:pt idx="10">
                  <c:v>8.3162757224076143E-3</c:v>
                </c:pt>
                <c:pt idx="11">
                  <c:v>0</c:v>
                </c:pt>
                <c:pt idx="12">
                  <c:v>2.9677947886661834E-2</c:v>
                </c:pt>
                <c:pt idx="13">
                  <c:v>2.0170466737578205E-2</c:v>
                </c:pt>
                <c:pt idx="14">
                  <c:v>1.3102547909852696E-2</c:v>
                </c:pt>
                <c:pt idx="15">
                  <c:v>9.3865177819873729E-3</c:v>
                </c:pt>
                <c:pt idx="16">
                  <c:v>0</c:v>
                </c:pt>
                <c:pt idx="17">
                  <c:v>0</c:v>
                </c:pt>
                <c:pt idx="18">
                  <c:v>6.507868845267324E-3</c:v>
                </c:pt>
                <c:pt idx="19">
                  <c:v>1.7848215644291905E-2</c:v>
                </c:pt>
                <c:pt idx="20">
                  <c:v>2.2823200731393455E-2</c:v>
                </c:pt>
                <c:pt idx="21">
                  <c:v>2.4843951903712545E-2</c:v>
                </c:pt>
                <c:pt idx="22">
                  <c:v>9.886477618870286E-3</c:v>
                </c:pt>
                <c:pt idx="23">
                  <c:v>3.8609909728281697E-2</c:v>
                </c:pt>
                <c:pt idx="24">
                  <c:v>0</c:v>
                </c:pt>
                <c:pt idx="25">
                  <c:v>0</c:v>
                </c:pt>
                <c:pt idx="26">
                  <c:v>1.4729794179018497E-2</c:v>
                </c:pt>
                <c:pt idx="27">
                  <c:v>6.1398412578284886E-3</c:v>
                </c:pt>
                <c:pt idx="28">
                  <c:v>1.2315859421258504E-2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extLst>
                      <c:ext uri="{02D57815-91ED-43cb-92C2-25804820EDAC}">
                        <c15:formulaRef>
                          <c15:sqref>排出量比較シート!$BW$21:$BW$50</c15:sqref>
                        </c15:formulaRef>
                      </c:ext>
                    </c:extLst>
                    <c:numCache>
                      <c:formatCode>0%</c:formatCode>
                      <c:ptCount val="30"/>
                      <c:pt idx="0">
                        <c:v>7.0348621762167888E-3</c:v>
                      </c:pt>
                      <c:pt idx="1">
                        <c:v>0.44204413029268436</c:v>
                      </c:pt>
                      <c:pt idx="2">
                        <c:v>0.262174833795564</c:v>
                      </c:pt>
                      <c:pt idx="3">
                        <c:v>9.4601785995657411E-2</c:v>
                      </c:pt>
                      <c:pt idx="4">
                        <c:v>0.39095015563608237</c:v>
                      </c:pt>
                      <c:pt idx="5">
                        <c:v>0.5492072314015477</c:v>
                      </c:pt>
                      <c:pt idx="6">
                        <c:v>0.27984122855330396</c:v>
                      </c:pt>
                      <c:pt idx="7">
                        <c:v>0.47803318073540985</c:v>
                      </c:pt>
                      <c:pt idx="8">
                        <c:v>3.6238469221612966E-2</c:v>
                      </c:pt>
                      <c:pt idx="9">
                        <c:v>0.62856178610913294</c:v>
                      </c:pt>
                      <c:pt idx="10">
                        <c:v>0.49006362026490413</c:v>
                      </c:pt>
                      <c:pt idx="11">
                        <c:v>0.26106513033623985</c:v>
                      </c:pt>
                      <c:pt idx="12">
                        <c:v>0.19061180065649877</c:v>
                      </c:pt>
                      <c:pt idx="13">
                        <c:v>0.35299949696852012</c:v>
                      </c:pt>
                      <c:pt idx="14">
                        <c:v>0.35147965734759601</c:v>
                      </c:pt>
                      <c:pt idx="15">
                        <c:v>0.6277773483366289</c:v>
                      </c:pt>
                      <c:pt idx="16">
                        <c:v>0.48072377619969997</c:v>
                      </c:pt>
                      <c:pt idx="17">
                        <c:v>6.9487264236292798E-2</c:v>
                      </c:pt>
                      <c:pt idx="18">
                        <c:v>4.8348950120821105E-2</c:v>
                      </c:pt>
                      <c:pt idx="19">
                        <c:v>0.18275892915059258</c:v>
                      </c:pt>
                      <c:pt idx="20">
                        <c:v>6.1586351027539789E-3</c:v>
                      </c:pt>
                      <c:pt idx="21">
                        <c:v>1.9649715533629163E-2</c:v>
                      </c:pt>
                      <c:pt idx="22">
                        <c:v>0.56156645165893992</c:v>
                      </c:pt>
                      <c:pt idx="23">
                        <c:v>8.2019163868935138E-2</c:v>
                      </c:pt>
                      <c:pt idx="24">
                        <c:v>6.3030836185674316E-2</c:v>
                      </c:pt>
                      <c:pt idx="25">
                        <c:v>0.57819621189107362</c:v>
                      </c:pt>
                      <c:pt idx="26">
                        <c:v>0.18780817862474244</c:v>
                      </c:pt>
                      <c:pt idx="27">
                        <c:v>0.36930076606215084</c:v>
                      </c:pt>
                      <c:pt idx="28">
                        <c:v>0.25418191929302197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1.3858049849443298E-2</c:v>
                      </c:pt>
                      <c:pt idx="1">
                        <c:v>1.602444419937538E-2</c:v>
                      </c:pt>
                      <c:pt idx="2">
                        <c:v>4.3885441012787678E-3</c:v>
                      </c:pt>
                      <c:pt idx="3">
                        <c:v>1.1315333463152631E-2</c:v>
                      </c:pt>
                      <c:pt idx="4">
                        <c:v>6.7122659939100144E-3</c:v>
                      </c:pt>
                      <c:pt idx="5">
                        <c:v>6.2983940670476761E-3</c:v>
                      </c:pt>
                      <c:pt idx="6">
                        <c:v>5.053441264718842E-3</c:v>
                      </c:pt>
                      <c:pt idx="7">
                        <c:v>1.179199939264346E-2</c:v>
                      </c:pt>
                      <c:pt idx="8">
                        <c:v>1.4612937854164992E-2</c:v>
                      </c:pt>
                      <c:pt idx="9">
                        <c:v>3.0687947222269429E-3</c:v>
                      </c:pt>
                      <c:pt idx="10">
                        <c:v>8.5917667701438973E-3</c:v>
                      </c:pt>
                      <c:pt idx="11">
                        <c:v>8.5792272096770483E-3</c:v>
                      </c:pt>
                      <c:pt idx="12">
                        <c:v>7.3974336805923665E-3</c:v>
                      </c:pt>
                      <c:pt idx="13">
                        <c:v>8.1908897676187271E-3</c:v>
                      </c:pt>
                      <c:pt idx="14">
                        <c:v>3.406738159758717E-3</c:v>
                      </c:pt>
                      <c:pt idx="15">
                        <c:v>5.3219940632463587E-3</c:v>
                      </c:pt>
                      <c:pt idx="16">
                        <c:v>8.6293015677531785E-3</c:v>
                      </c:pt>
                      <c:pt idx="17">
                        <c:v>1.5470147767217128E-2</c:v>
                      </c:pt>
                      <c:pt idx="18">
                        <c:v>1.4303194340125112E-2</c:v>
                      </c:pt>
                      <c:pt idx="19">
                        <c:v>1.0218984965591654E-2</c:v>
                      </c:pt>
                      <c:pt idx="20">
                        <c:v>1.2900025214965546E-2</c:v>
                      </c:pt>
                      <c:pt idx="21">
                        <c:v>1.1614438399579607E-2</c:v>
                      </c:pt>
                      <c:pt idx="22">
                        <c:v>4.2752844584707083E-3</c:v>
                      </c:pt>
                      <c:pt idx="23">
                        <c:v>1.3758082201151968E-2</c:v>
                      </c:pt>
                      <c:pt idx="24">
                        <c:v>1.841860122477295E-2</c:v>
                      </c:pt>
                      <c:pt idx="25">
                        <c:v>3.4207965920691244E-3</c:v>
                      </c:pt>
                      <c:pt idx="26">
                        <c:v>9.2859669651687536E-3</c:v>
                      </c:pt>
                      <c:pt idx="27">
                        <c:v>4.8916389371468864E-3</c:v>
                      </c:pt>
                      <c:pt idx="28">
                        <c:v>1.5566364566154251E-2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2.3294428039185959E-2</c:v>
                      </c:pt>
                      <c:pt idx="1">
                        <c:v>5.0322791667866851E-2</c:v>
                      </c:pt>
                      <c:pt idx="2">
                        <c:v>3.9416469028856531E-2</c:v>
                      </c:pt>
                      <c:pt idx="3">
                        <c:v>0.26959613581983571</c:v>
                      </c:pt>
                      <c:pt idx="4">
                        <c:v>3.1213391666810825E-2</c:v>
                      </c:pt>
                      <c:pt idx="5">
                        <c:v>5.7375620122401882E-2</c:v>
                      </c:pt>
                      <c:pt idx="6">
                        <c:v>3.1290074575645963E-2</c:v>
                      </c:pt>
                      <c:pt idx="7">
                        <c:v>4.2979132609482912E-3</c:v>
                      </c:pt>
                      <c:pt idx="8">
                        <c:v>0.24935738489207326</c:v>
                      </c:pt>
                      <c:pt idx="9">
                        <c:v>2.5436512263687611E-2</c:v>
                      </c:pt>
                      <c:pt idx="10">
                        <c:v>5.0479644830717312E-2</c:v>
                      </c:pt>
                      <c:pt idx="11">
                        <c:v>1.9553018327975187E-2</c:v>
                      </c:pt>
                      <c:pt idx="12">
                        <c:v>5.7415908042560367E-2</c:v>
                      </c:pt>
                      <c:pt idx="13">
                        <c:v>3.762817721753163E-2</c:v>
                      </c:pt>
                      <c:pt idx="14">
                        <c:v>2.4596038512920221E-2</c:v>
                      </c:pt>
                      <c:pt idx="15">
                        <c:v>5.5744690088244182E-2</c:v>
                      </c:pt>
                      <c:pt idx="16">
                        <c:v>3.4182018406439925E-2</c:v>
                      </c:pt>
                      <c:pt idx="17">
                        <c:v>0.16147982115307985</c:v>
                      </c:pt>
                      <c:pt idx="18">
                        <c:v>2.5658000558932383E-2</c:v>
                      </c:pt>
                      <c:pt idx="19">
                        <c:v>6.8810357748520901E-2</c:v>
                      </c:pt>
                      <c:pt idx="20">
                        <c:v>5.452555820954029E-2</c:v>
                      </c:pt>
                      <c:pt idx="21">
                        <c:v>4.3488909580065895E-4</c:v>
                      </c:pt>
                      <c:pt idx="22">
                        <c:v>9.159200865707413E-3</c:v>
                      </c:pt>
                      <c:pt idx="23">
                        <c:v>6.9069191140422356E-2</c:v>
                      </c:pt>
                      <c:pt idx="24">
                        <c:v>0.19738070497358701</c:v>
                      </c:pt>
                      <c:pt idx="25">
                        <c:v>6.5475019335006504E-2</c:v>
                      </c:pt>
                      <c:pt idx="26">
                        <c:v>0.10642545736181543</c:v>
                      </c:pt>
                      <c:pt idx="27">
                        <c:v>5.4194646888509369E-2</c:v>
                      </c:pt>
                      <c:pt idx="28">
                        <c:v>6.8514052767216671E-2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0.31406397130532715</c:v>
                      </c:pt>
                      <c:pt idx="1">
                        <c:v>0.192312981433027</c:v>
                      </c:pt>
                      <c:pt idx="2">
                        <c:v>0.14677038729372058</c:v>
                      </c:pt>
                      <c:pt idx="3">
                        <c:v>0.27693141325368054</c:v>
                      </c:pt>
                      <c:pt idx="4">
                        <c:v>0.29448462297984057</c:v>
                      </c:pt>
                      <c:pt idx="5">
                        <c:v>0.21611377721166319</c:v>
                      </c:pt>
                      <c:pt idx="6">
                        <c:v>0.29853930731897821</c:v>
                      </c:pt>
                      <c:pt idx="7">
                        <c:v>0.16883573248450623</c:v>
                      </c:pt>
                      <c:pt idx="8">
                        <c:v>0.22766060278172556</c:v>
                      </c:pt>
                      <c:pt idx="9">
                        <c:v>0.17102005274027043</c:v>
                      </c:pt>
                      <c:pt idx="10">
                        <c:v>0.14029253202796482</c:v>
                      </c:pt>
                      <c:pt idx="11">
                        <c:v>0.2862570805038947</c:v>
                      </c:pt>
                      <c:pt idx="12">
                        <c:v>0.29600231403060323</c:v>
                      </c:pt>
                      <c:pt idx="13">
                        <c:v>0.25421031704588926</c:v>
                      </c:pt>
                      <c:pt idx="14">
                        <c:v>0.2100310464105524</c:v>
                      </c:pt>
                      <c:pt idx="15">
                        <c:v>0.12995647337059488</c:v>
                      </c:pt>
                      <c:pt idx="16">
                        <c:v>0.13109142802637419</c:v>
                      </c:pt>
                      <c:pt idx="17">
                        <c:v>0.2481351702624503</c:v>
                      </c:pt>
                      <c:pt idx="18">
                        <c:v>0.4123033205798961</c:v>
                      </c:pt>
                      <c:pt idx="19">
                        <c:v>0.2918852882068983</c:v>
                      </c:pt>
                      <c:pt idx="20">
                        <c:v>0.33839198345459753</c:v>
                      </c:pt>
                      <c:pt idx="21">
                        <c:v>0.28094149448713535</c:v>
                      </c:pt>
                      <c:pt idx="22">
                        <c:v>0.17872383980044448</c:v>
                      </c:pt>
                      <c:pt idx="23">
                        <c:v>0.36793734566965464</c:v>
                      </c:pt>
                      <c:pt idx="24">
                        <c:v>0.36820370755563891</c:v>
                      </c:pt>
                      <c:pt idx="25">
                        <c:v>0.15609475685026705</c:v>
                      </c:pt>
                      <c:pt idx="26">
                        <c:v>0.32554896414232026</c:v>
                      </c:pt>
                      <c:pt idx="27">
                        <c:v>0.24253408651661409</c:v>
                      </c:pt>
                      <c:pt idx="28">
                        <c:v>0.32308190811182819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0.1658339145987168</c:v>
                      </c:pt>
                      <c:pt idx="1">
                        <c:v>9.3640323689185401E-2</c:v>
                      </c:pt>
                      <c:pt idx="2">
                        <c:v>6.9305128477908901E-2</c:v>
                      </c:pt>
                      <c:pt idx="3">
                        <c:v>0.12713963054443983</c:v>
                      </c:pt>
                      <c:pt idx="4">
                        <c:v>0.1497124261720611</c:v>
                      </c:pt>
                      <c:pt idx="5">
                        <c:v>9.0301006052402877E-2</c:v>
                      </c:pt>
                      <c:pt idx="6">
                        <c:v>0.14292442420646601</c:v>
                      </c:pt>
                      <c:pt idx="7">
                        <c:v>9.1566910520473846E-2</c:v>
                      </c:pt>
                      <c:pt idx="8">
                        <c:v>0.1060250100129196</c:v>
                      </c:pt>
                      <c:pt idx="9">
                        <c:v>8.5272660889505275E-2</c:v>
                      </c:pt>
                      <c:pt idx="10">
                        <c:v>6.4366568072046659E-2</c:v>
                      </c:pt>
                      <c:pt idx="11">
                        <c:v>0.13539474130479751</c:v>
                      </c:pt>
                      <c:pt idx="12">
                        <c:v>0.14778513617575131</c:v>
                      </c:pt>
                      <c:pt idx="13">
                        <c:v>0.13012685006861827</c:v>
                      </c:pt>
                      <c:pt idx="14">
                        <c:v>0.13033555297603103</c:v>
                      </c:pt>
                      <c:pt idx="15">
                        <c:v>7.50677179960859E-2</c:v>
                      </c:pt>
                      <c:pt idx="16">
                        <c:v>5.5535531968340955E-2</c:v>
                      </c:pt>
                      <c:pt idx="17">
                        <c:v>0.10827649272364637</c:v>
                      </c:pt>
                      <c:pt idx="18">
                        <c:v>0.22501879323545826</c:v>
                      </c:pt>
                      <c:pt idx="19">
                        <c:v>0.14780764936974877</c:v>
                      </c:pt>
                      <c:pt idx="20">
                        <c:v>0.15542007395315008</c:v>
                      </c:pt>
                      <c:pt idx="21">
                        <c:v>0.18482759340315238</c:v>
                      </c:pt>
                      <c:pt idx="22">
                        <c:v>0.10980044585159532</c:v>
                      </c:pt>
                      <c:pt idx="23">
                        <c:v>0.17926514801412594</c:v>
                      </c:pt>
                      <c:pt idx="24">
                        <c:v>0.12739748094006489</c:v>
                      </c:pt>
                      <c:pt idx="25">
                        <c:v>8.1627052559732752E-2</c:v>
                      </c:pt>
                      <c:pt idx="26">
                        <c:v>0.14233022353834737</c:v>
                      </c:pt>
                      <c:pt idx="27">
                        <c:v>0.13593907182343332</c:v>
                      </c:pt>
                      <c:pt idx="28">
                        <c:v>0.12251553309063948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0.14823005670661032</c:v>
                      </c:pt>
                      <c:pt idx="1">
                        <c:v>9.8672657743841596E-2</c:v>
                      </c:pt>
                      <c:pt idx="2">
                        <c:v>7.7465258815811663E-2</c:v>
                      </c:pt>
                      <c:pt idx="3">
                        <c:v>0.14979178270924071</c:v>
                      </c:pt>
                      <c:pt idx="4">
                        <c:v>0.14477219680777947</c:v>
                      </c:pt>
                      <c:pt idx="5">
                        <c:v>0.12581277115926032</c:v>
                      </c:pt>
                      <c:pt idx="6">
                        <c:v>0.15561488311251218</c:v>
                      </c:pt>
                      <c:pt idx="7">
                        <c:v>7.7268821964032355E-2</c:v>
                      </c:pt>
                      <c:pt idx="8">
                        <c:v>0.12163559276880596</c:v>
                      </c:pt>
                      <c:pt idx="9">
                        <c:v>8.5747391850765145E-2</c:v>
                      </c:pt>
                      <c:pt idx="10">
                        <c:v>7.5925963955918149E-2</c:v>
                      </c:pt>
                      <c:pt idx="11">
                        <c:v>0.1508623391990972</c:v>
                      </c:pt>
                      <c:pt idx="12">
                        <c:v>0.14821717785485192</c:v>
                      </c:pt>
                      <c:pt idx="13">
                        <c:v>0.12408346697727099</c:v>
                      </c:pt>
                      <c:pt idx="14">
                        <c:v>7.9695493434521356E-2</c:v>
                      </c:pt>
                      <c:pt idx="15">
                        <c:v>5.4888755374508949E-2</c:v>
                      </c:pt>
                      <c:pt idx="16">
                        <c:v>7.5555896058033228E-2</c:v>
                      </c:pt>
                      <c:pt idx="17">
                        <c:v>0.13985867753880393</c:v>
                      </c:pt>
                      <c:pt idx="18">
                        <c:v>0.18728452734443785</c:v>
                      </c:pt>
                      <c:pt idx="19">
                        <c:v>0.14407763883714952</c:v>
                      </c:pt>
                      <c:pt idx="20">
                        <c:v>0.18297190950144737</c:v>
                      </c:pt>
                      <c:pt idx="21">
                        <c:v>9.6113901083982947E-2</c:v>
                      </c:pt>
                      <c:pt idx="22">
                        <c:v>6.8923393948849165E-2</c:v>
                      </c:pt>
                      <c:pt idx="23">
                        <c:v>0.18867219765552873</c:v>
                      </c:pt>
                      <c:pt idx="24">
                        <c:v>0.24080622661557402</c:v>
                      </c:pt>
                      <c:pt idx="25">
                        <c:v>7.4467704290534328E-2</c:v>
                      </c:pt>
                      <c:pt idx="26">
                        <c:v>0.18321874060397286</c:v>
                      </c:pt>
                      <c:pt idx="27">
                        <c:v>0.10659501469318075</c:v>
                      </c:pt>
                      <c:pt idx="28">
                        <c:v>0.20056637502118874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9.3630779394459473E-3</c:v>
                      </c:pt>
                      <c:pt idx="1">
                        <c:v>6.3500566343371199E-3</c:v>
                      </c:pt>
                      <c:pt idx="2">
                        <c:v>5.3711674217946656E-3</c:v>
                      </c:pt>
                      <c:pt idx="3">
                        <c:v>8.4679065366703946E-3</c:v>
                      </c:pt>
                      <c:pt idx="4">
                        <c:v>9.0481272066016433E-3</c:v>
                      </c:pt>
                      <c:pt idx="5">
                        <c:v>4.8606486975503018E-3</c:v>
                      </c:pt>
                      <c:pt idx="6">
                        <c:v>9.3131623294012093E-3</c:v>
                      </c:pt>
                      <c:pt idx="7">
                        <c:v>5.0717204346625968E-3</c:v>
                      </c:pt>
                      <c:pt idx="8">
                        <c:v>6.7743817087057168E-3</c:v>
                      </c:pt>
                      <c:pt idx="9">
                        <c:v>4.9548998842146004E-3</c:v>
                      </c:pt>
                      <c:pt idx="10">
                        <c:v>4.2124443595185313E-3</c:v>
                      </c:pt>
                      <c:pt idx="11">
                        <c:v>9.6179763665385741E-3</c:v>
                      </c:pt>
                      <c:pt idx="12">
                        <c:v>1.0181156761717047E-2</c:v>
                      </c:pt>
                      <c:pt idx="13">
                        <c:v>8.1096257084281968E-3</c:v>
                      </c:pt>
                      <c:pt idx="14">
                        <c:v>9.0650413284383002E-3</c:v>
                      </c:pt>
                      <c:pt idx="15">
                        <c:v>4.0795272332413771E-3</c:v>
                      </c:pt>
                      <c:pt idx="16">
                        <c:v>3.8917933819741855E-3</c:v>
                      </c:pt>
                      <c:pt idx="17">
                        <c:v>7.28238849282323E-3</c:v>
                      </c:pt>
                      <c:pt idx="18">
                        <c:v>1.4942102418652873E-2</c:v>
                      </c:pt>
                      <c:pt idx="19">
                        <c:v>9.3987271879259846E-3</c:v>
                      </c:pt>
                      <c:pt idx="20">
                        <c:v>1.1071891295962127E-2</c:v>
                      </c:pt>
                      <c:pt idx="21">
                        <c:v>1.2996526161580958E-2</c:v>
                      </c:pt>
                      <c:pt idx="22">
                        <c:v>7.1230074170707848E-3</c:v>
                      </c:pt>
                      <c:pt idx="23">
                        <c:v>1.1179971488368388E-2</c:v>
                      </c:pt>
                      <c:pt idx="24">
                        <c:v>8.4263195342645196E-3</c:v>
                      </c:pt>
                      <c:pt idx="25">
                        <c:v>5.0003425646796534E-3</c:v>
                      </c:pt>
                      <c:pt idx="26">
                        <c:v>9.5818185186786614E-3</c:v>
                      </c:pt>
                      <c:pt idx="27">
                        <c:v>9.4927839255500614E-3</c:v>
                      </c:pt>
                      <c:pt idx="28">
                        <c:v>7.8411782653048379E-3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0.27484276881483638</c:v>
                      </c:pt>
                      <c:pt idx="3">
                        <c:v>4.5432909547240705E-2</c:v>
                      </c:pt>
                      <c:pt idx="4">
                        <c:v>0</c:v>
                      </c:pt>
                      <c:pt idx="5">
                        <c:v>0</c:v>
                      </c:pt>
                      <c:pt idx="6">
                        <c:v>7.9096262381023446E-3</c:v>
                      </c:pt>
                      <c:pt idx="7">
                        <c:v>0</c:v>
                      </c:pt>
                      <c:pt idx="8">
                        <c:v>0</c:v>
                      </c:pt>
                      <c:pt idx="9">
                        <c:v>0</c:v>
                      </c:pt>
                      <c:pt idx="10">
                        <c:v>8.0066211981231327E-3</c:v>
                      </c:pt>
                      <c:pt idx="11">
                        <c:v>0</c:v>
                      </c:pt>
                      <c:pt idx="12">
                        <c:v>8.6818591009855354E-4</c:v>
                      </c:pt>
                      <c:pt idx="13">
                        <c:v>0</c:v>
                      </c:pt>
                      <c:pt idx="14">
                        <c:v>0</c:v>
                      </c:pt>
                      <c:pt idx="15">
                        <c:v>0</c:v>
                      </c:pt>
                      <c:pt idx="16">
                        <c:v>0.13514215270535954</c:v>
                      </c:pt>
                      <c:pt idx="17">
                        <c:v>0</c:v>
                      </c:pt>
                      <c:pt idx="18">
                        <c:v>0</c:v>
                      </c:pt>
                      <c:pt idx="19">
                        <c:v>9.0999024377791575E-5</c:v>
                      </c:pt>
                      <c:pt idx="20">
                        <c:v>2.4896864164117441E-3</c:v>
                      </c:pt>
                      <c:pt idx="21">
                        <c:v>2.5353410233296715E-2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排出量比較シート!$BE$21:$BE$50</c:f>
              <c:numCache>
                <c:formatCode>#,##0_);[Red]\(#,##0\)</c:formatCode>
                <c:ptCount val="30"/>
                <c:pt idx="0">
                  <c:v>5.8218800111417615</c:v>
                </c:pt>
                <c:pt idx="1">
                  <c:v>104.96355552426736</c:v>
                </c:pt>
                <c:pt idx="2">
                  <c:v>75.092932775822959</c:v>
                </c:pt>
                <c:pt idx="3">
                  <c:v>57.882704245370931</c:v>
                </c:pt>
                <c:pt idx="4">
                  <c:v>59.865023236010771</c:v>
                </c:pt>
                <c:pt idx="5">
                  <c:v>161.60044622612881</c:v>
                </c:pt>
                <c:pt idx="6">
                  <c:v>43.40141414872275</c:v>
                </c:pt>
                <c:pt idx="7">
                  <c:v>118.68367742970148</c:v>
                </c:pt>
                <c:pt idx="8">
                  <c:v>57.150899789011511</c:v>
                </c:pt>
                <c:pt idx="9">
                  <c:v>166.56986474945154</c:v>
                </c:pt>
                <c:pt idx="10">
                  <c:v>163.8520539791528</c:v>
                </c:pt>
                <c:pt idx="11">
                  <c:v>36.724462332707063</c:v>
                </c:pt>
                <c:pt idx="12">
                  <c:v>30.906381129202835</c:v>
                </c:pt>
                <c:pt idx="13">
                  <c:v>60.720042154962265</c:v>
                </c:pt>
                <c:pt idx="14">
                  <c:v>50.993170686622555</c:v>
                </c:pt>
                <c:pt idx="15">
                  <c:v>201.65207783330834</c:v>
                </c:pt>
                <c:pt idx="16">
                  <c:v>167.26776361327268</c:v>
                </c:pt>
                <c:pt idx="17">
                  <c:v>42.043460995086456</c:v>
                </c:pt>
                <c:pt idx="18">
                  <c:v>7.3320506507957095</c:v>
                </c:pt>
                <c:pt idx="19">
                  <c:v>34.390512806649298</c:v>
                </c:pt>
                <c:pt idx="20">
                  <c:v>8.1893310105050787</c:v>
                </c:pt>
                <c:pt idx="21">
                  <c:v>2.893096459931555</c:v>
                </c:pt>
                <c:pt idx="22">
                  <c:v>96.590017136843471</c:v>
                </c:pt>
                <c:pt idx="23">
                  <c:v>17.958329102286925</c:v>
                </c:pt>
                <c:pt idx="24">
                  <c:v>40.690480906111446</c:v>
                </c:pt>
                <c:pt idx="25">
                  <c:v>153.68382202259079</c:v>
                </c:pt>
                <c:pt idx="26">
                  <c:v>38.249730748497868</c:v>
                </c:pt>
                <c:pt idx="27">
                  <c:v>52.051928745662579</c:v>
                </c:pt>
                <c:pt idx="28">
                  <c:v>51.716991149108225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排出量比較シート!$BI$21:$BI$50</c:f>
              <c:numCache>
                <c:formatCode>#,##0_);[Red]\(#,##0\)</c:formatCode>
                <c:ptCount val="30"/>
                <c:pt idx="0">
                  <c:v>44.63995425538608</c:v>
                </c:pt>
                <c:pt idx="1">
                  <c:v>25.127297218582218</c:v>
                </c:pt>
                <c:pt idx="2">
                  <c:v>29.764008857165511</c:v>
                </c:pt>
                <c:pt idx="3">
                  <c:v>21.211867006218949</c:v>
                </c:pt>
                <c:pt idx="4">
                  <c:v>18.203006501394423</c:v>
                </c:pt>
                <c:pt idx="5">
                  <c:v>17.761330109205428</c:v>
                </c:pt>
                <c:pt idx="6">
                  <c:v>24.061557170259047</c:v>
                </c:pt>
                <c:pt idx="7">
                  <c:v>51.7027553474501</c:v>
                </c:pt>
                <c:pt idx="8">
                  <c:v>32.649218206527998</c:v>
                </c:pt>
                <c:pt idx="9">
                  <c:v>19.249386856754651</c:v>
                </c:pt>
                <c:pt idx="10">
                  <c:v>33.988032512427175</c:v>
                </c:pt>
                <c:pt idx="11">
                  <c:v>22.49423186793743</c:v>
                </c:pt>
                <c:pt idx="12">
                  <c:v>25.722620533180272</c:v>
                </c:pt>
                <c:pt idx="13">
                  <c:v>15.962419136476479</c:v>
                </c:pt>
                <c:pt idx="14">
                  <c:v>29.034509627534543</c:v>
                </c:pt>
                <c:pt idx="15">
                  <c:v>20.587070146926742</c:v>
                </c:pt>
                <c:pt idx="16">
                  <c:v>33.133168735094962</c:v>
                </c:pt>
                <c:pt idx="17">
                  <c:v>37.473412422118031</c:v>
                </c:pt>
                <c:pt idx="18">
                  <c:v>17.476169105680167</c:v>
                </c:pt>
                <c:pt idx="19">
                  <c:v>24.442261891314413</c:v>
                </c:pt>
                <c:pt idx="20">
                  <c:v>32.457638228000754</c:v>
                </c:pt>
                <c:pt idx="21">
                  <c:v>30.080015000554408</c:v>
                </c:pt>
                <c:pt idx="22">
                  <c:v>17.118707485312907</c:v>
                </c:pt>
                <c:pt idx="23">
                  <c:v>17.557446095160646</c:v>
                </c:pt>
                <c:pt idx="24">
                  <c:v>26.818872766872545</c:v>
                </c:pt>
                <c:pt idx="25">
                  <c:v>25.022198464039757</c:v>
                </c:pt>
                <c:pt idx="26">
                  <c:v>22.143047303603566</c:v>
                </c:pt>
                <c:pt idx="27">
                  <c:v>17.873359674710986</c:v>
                </c:pt>
                <c:pt idx="28">
                  <c:v>20.673763913857201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排出量比較シート!$BJ$21:$BJ$50</c:f>
              <c:numCache>
                <c:formatCode>#,##0_);[Red]\(#,##0\)</c:formatCode>
                <c:ptCount val="30"/>
                <c:pt idx="0">
                  <c:v>36.063265639125603</c:v>
                </c:pt>
                <c:pt idx="1">
                  <c:v>32.170100232883726</c:v>
                </c:pt>
                <c:pt idx="2">
                  <c:v>35.771364789678699</c:v>
                </c:pt>
                <c:pt idx="3">
                  <c:v>22.080096595980827</c:v>
                </c:pt>
                <c:pt idx="4">
                  <c:v>19.14898927027393</c:v>
                </c:pt>
                <c:pt idx="5">
                  <c:v>23.666736633729077</c:v>
                </c:pt>
                <c:pt idx="6">
                  <c:v>23.086963710884675</c:v>
                </c:pt>
                <c:pt idx="7">
                  <c:v>25.614416718575189</c:v>
                </c:pt>
                <c:pt idx="8">
                  <c:v>51.420255711079605</c:v>
                </c:pt>
                <c:pt idx="9">
                  <c:v>19.528589686123674</c:v>
                </c:pt>
                <c:pt idx="10">
                  <c:v>52.553839631398198</c:v>
                </c:pt>
                <c:pt idx="11">
                  <c:v>30.196397735588086</c:v>
                </c:pt>
                <c:pt idx="12">
                  <c:v>23.626557525356517</c:v>
                </c:pt>
                <c:pt idx="13">
                  <c:v>32.558222367667142</c:v>
                </c:pt>
                <c:pt idx="14">
                  <c:v>23.146070341422288</c:v>
                </c:pt>
                <c:pt idx="15">
                  <c:v>28.515189498474601</c:v>
                </c:pt>
                <c:pt idx="16">
                  <c:v>32.791641143445766</c:v>
                </c:pt>
                <c:pt idx="17">
                  <c:v>47.512725256334292</c:v>
                </c:pt>
                <c:pt idx="18">
                  <c:v>22.205059908198166</c:v>
                </c:pt>
                <c:pt idx="19">
                  <c:v>30.599276853491762</c:v>
                </c:pt>
                <c:pt idx="20">
                  <c:v>28.935342767394189</c:v>
                </c:pt>
                <c:pt idx="21">
                  <c:v>26.886096292899534</c:v>
                </c:pt>
                <c:pt idx="22">
                  <c:v>21.393893373971235</c:v>
                </c:pt>
                <c:pt idx="23">
                  <c:v>27.916873174102079</c:v>
                </c:pt>
                <c:pt idx="24">
                  <c:v>23.46081104186894</c:v>
                </c:pt>
                <c:pt idx="25">
                  <c:v>20.533200355114047</c:v>
                </c:pt>
                <c:pt idx="26">
                  <c:v>21.538199858436162</c:v>
                </c:pt>
                <c:pt idx="27">
                  <c:v>20.212481368862193</c:v>
                </c:pt>
                <c:pt idx="28">
                  <c:v>28.021563866701079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排出量比較シート!$BK$21:$BK$50</c:f>
              <c:numCache>
                <c:formatCode>#,##0_);[Red]\(#,##0\)</c:formatCode>
                <c:ptCount val="30"/>
                <c:pt idx="0">
                  <c:v>42.61296267884476</c:v>
                </c:pt>
                <c:pt idx="1">
                  <c:v>41.016390550275005</c:v>
                </c:pt>
                <c:pt idx="2">
                  <c:v>104.78959782923506</c:v>
                </c:pt>
                <c:pt idx="3">
                  <c:v>50.995441083364376</c:v>
                </c:pt>
                <c:pt idx="4">
                  <c:v>42.368896961383058</c:v>
                </c:pt>
                <c:pt idx="5">
                  <c:v>58.26506535871733</c:v>
                </c:pt>
                <c:pt idx="6">
                  <c:v>43.343398880038805</c:v>
                </c:pt>
                <c:pt idx="7">
                  <c:v>41.770919677762713</c:v>
                </c:pt>
                <c:pt idx="8">
                  <c:v>44.629506743712859</c:v>
                </c:pt>
                <c:pt idx="9">
                  <c:v>44.610549464408336</c:v>
                </c:pt>
                <c:pt idx="10">
                  <c:v>45.506727981164751</c:v>
                </c:pt>
                <c:pt idx="11">
                  <c:v>37.572444592180425</c:v>
                </c:pt>
                <c:pt idx="12">
                  <c:v>37.153177012985054</c:v>
                </c:pt>
                <c:pt idx="13">
                  <c:v>39.93815589782767</c:v>
                </c:pt>
                <c:pt idx="14">
                  <c:v>29.441163008479766</c:v>
                </c:pt>
                <c:pt idx="15">
                  <c:v>39.237674642548811</c:v>
                </c:pt>
                <c:pt idx="16">
                  <c:v>86.304180089181344</c:v>
                </c:pt>
                <c:pt idx="17">
                  <c:v>43.575550786045632</c:v>
                </c:pt>
                <c:pt idx="18">
                  <c:v>35.472539208726865</c:v>
                </c:pt>
                <c:pt idx="19">
                  <c:v>39.590930560648403</c:v>
                </c:pt>
                <c:pt idx="20">
                  <c:v>39.169597373037526</c:v>
                </c:pt>
                <c:pt idx="21">
                  <c:v>29.14097146484421</c:v>
                </c:pt>
                <c:pt idx="22">
                  <c:v>31.218992879824068</c:v>
                </c:pt>
                <c:pt idx="23">
                  <c:v>41.300944473586824</c:v>
                </c:pt>
                <c:pt idx="24">
                  <c:v>54.962698060320868</c:v>
                </c:pt>
                <c:pt idx="25">
                  <c:v>38.259953025036872</c:v>
                </c:pt>
                <c:pt idx="26">
                  <c:v>42.233391443765541</c:v>
                </c:pt>
                <c:pt idx="27">
                  <c:v>30.622972016632151</c:v>
                </c:pt>
                <c:pt idx="28">
                  <c:v>50.594891822391617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排出量比較シート!$BQ$21:$BQ$50</c:f>
              <c:numCache>
                <c:formatCode>#,##0_);[Red]\(#,##0\)</c:formatCode>
                <c:ptCount val="30"/>
                <c:pt idx="0">
                  <c:v>2.6164173773642601</c:v>
                </c:pt>
                <c:pt idx="1">
                  <c:v>3.1847691512722371</c:v>
                </c:pt>
                <c:pt idx="2">
                  <c:v>0</c:v>
                </c:pt>
                <c:pt idx="3">
                  <c:v>1.972796630200621</c:v>
                </c:pt>
                <c:pt idx="4">
                  <c:v>0</c:v>
                </c:pt>
                <c:pt idx="5">
                  <c:v>2.3797635939460862</c:v>
                </c:pt>
                <c:pt idx="6">
                  <c:v>3.3726630057631839</c:v>
                </c:pt>
                <c:pt idx="7">
                  <c:v>2.4187400692489081</c:v>
                </c:pt>
                <c:pt idx="8">
                  <c:v>4.5206260707818187</c:v>
                </c:pt>
                <c:pt idx="9">
                  <c:v>3.546717777675243</c:v>
                </c:pt>
                <c:pt idx="10">
                  <c:v>2.4814276625981928</c:v>
                </c:pt>
                <c:pt idx="11">
                  <c:v>0</c:v>
                </c:pt>
                <c:pt idx="12">
                  <c:v>3.5910245951999999</c:v>
                </c:pt>
                <c:pt idx="13">
                  <c:v>3.0709493019820622</c:v>
                </c:pt>
                <c:pt idx="14">
                  <c:v>1.7606624236026449</c:v>
                </c:pt>
                <c:pt idx="15">
                  <c:v>2.7478075225826921</c:v>
                </c:pt>
                <c:pt idx="16">
                  <c:v>0</c:v>
                </c:pt>
                <c:pt idx="17">
                  <c:v>0</c:v>
                </c:pt>
                <c:pt idx="18">
                  <c:v>0.54032324362613759</c:v>
                </c:pt>
                <c:pt idx="19">
                  <c:v>2.3446783322977969</c:v>
                </c:pt>
                <c:pt idx="20">
                  <c:v>2.5400384654399999</c:v>
                </c:pt>
                <c:pt idx="21">
                  <c:v>2.267448554758047</c:v>
                </c:pt>
                <c:pt idx="22">
                  <c:v>1.660753889619726</c:v>
                </c:pt>
                <c:pt idx="23">
                  <c:v>4.2061537831396203</c:v>
                </c:pt>
                <c:pt idx="24">
                  <c:v>0</c:v>
                </c:pt>
                <c:pt idx="25">
                  <c:v>0</c:v>
                </c:pt>
                <c:pt idx="26">
                  <c:v>1.856257901793106</c:v>
                </c:pt>
                <c:pt idx="27">
                  <c:v>0.7460323047902655</c:v>
                </c:pt>
                <c:pt idx="28">
                  <c:v>1.8829740225746141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排出量比較シート!$BR$21:$BR$50</c:f>
              <c:numCache>
                <c:formatCode>#,##0_);[Red]\(#,##0\)</c:formatCode>
                <c:ptCount val="30"/>
                <c:pt idx="0">
                  <c:v>131.75447996186247</c:v>
                </c:pt>
                <c:pt idx="1">
                  <c:v>206.46211267728057</c:v>
                </c:pt>
                <c:pt idx="2">
                  <c:v>245.4179042519022</c:v>
                </c:pt>
                <c:pt idx="3">
                  <c:v>154.14290556113571</c:v>
                </c:pt>
                <c:pt idx="4">
                  <c:v>139.58591596906217</c:v>
                </c:pt>
                <c:pt idx="5">
                  <c:v>263.67334192172677</c:v>
                </c:pt>
                <c:pt idx="6">
                  <c:v>137.26599691566844</c:v>
                </c:pt>
                <c:pt idx="7">
                  <c:v>240.19050924273841</c:v>
                </c:pt>
                <c:pt idx="8">
                  <c:v>190.37050652111378</c:v>
                </c:pt>
                <c:pt idx="9">
                  <c:v>253.50510853441344</c:v>
                </c:pt>
                <c:pt idx="10">
                  <c:v>298.38208176674112</c:v>
                </c:pt>
                <c:pt idx="11">
                  <c:v>126.98753652841302</c:v>
                </c:pt>
                <c:pt idx="12">
                  <c:v>120.99976079592467</c:v>
                </c:pt>
                <c:pt idx="13">
                  <c:v>152.24978885891562</c:v>
                </c:pt>
                <c:pt idx="14">
                  <c:v>134.37557608766178</c:v>
                </c:pt>
                <c:pt idx="15">
                  <c:v>292.7398196438412</c:v>
                </c:pt>
                <c:pt idx="16">
                  <c:v>319.49675358099472</c:v>
                </c:pt>
                <c:pt idx="17">
                  <c:v>170.60514945958442</c:v>
                </c:pt>
                <c:pt idx="18">
                  <c:v>83.026142117027049</c:v>
                </c:pt>
                <c:pt idx="19">
                  <c:v>131.36766044440168</c:v>
                </c:pt>
                <c:pt idx="20">
                  <c:v>111.29194784437755</c:v>
                </c:pt>
                <c:pt idx="21">
                  <c:v>91.267627772987751</c:v>
                </c:pt>
                <c:pt idx="22">
                  <c:v>167.98236476557139</c:v>
                </c:pt>
                <c:pt idx="23">
                  <c:v>108.9397466282761</c:v>
                </c:pt>
                <c:pt idx="24">
                  <c:v>145.93286277517379</c:v>
                </c:pt>
                <c:pt idx="25">
                  <c:v>237.49917386678146</c:v>
                </c:pt>
                <c:pt idx="26">
                  <c:v>126.02062725609623</c:v>
                </c:pt>
                <c:pt idx="27">
                  <c:v>121.50677411065817</c:v>
                </c:pt>
                <c:pt idx="28">
                  <c:v>152.89018477463273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extLst>
                      <c:ext uri="{02D57815-91ED-43cb-92C2-25804820EDAC}">
                        <c15:formulaRef>
                          <c15:sqref>排出量比較シート!$BF$21:$BF$68</c15:sqref>
                        </c15:formulaRef>
                      </c:ext>
                    </c:extLst>
                    <c:numCache>
                      <c:formatCode>#,##0_);[Red]\(#,##0\)</c:formatCode>
                      <c:ptCount val="48"/>
                      <c:pt idx="0">
                        <c:v>0.92687460763081908</c:v>
                      </c:pt>
                      <c:pt idx="1">
                        <c:v>91.265365036818693</c:v>
                      </c:pt>
                      <c:pt idx="2">
                        <c:v>64.342398257698093</c:v>
                      </c:pt>
                      <c:pt idx="3">
                        <c:v>14.58219416464339</c:v>
                      </c:pt>
                      <c:pt idx="4">
                        <c:v>54.57113557270997</c:v>
                      </c:pt>
                      <c:pt idx="5">
                        <c:v>144.81130611122521</c:v>
                      </c:pt>
                      <c:pt idx="6">
                        <c:v>38.412685215474689</c:v>
                      </c:pt>
                      <c:pt idx="7">
                        <c:v>114.8190331157641</c:v>
                      </c:pt>
                      <c:pt idx="8">
                        <c:v>6.8987357412682524</c:v>
                      </c:pt>
                      <c:pt idx="9">
                        <c:v>159.3436238081805</c:v>
                      </c:pt>
                      <c:pt idx="10">
                        <c:v>146.22620321278779</c:v>
                      </c:pt>
                      <c:pt idx="11">
                        <c:v>33.152017774868163</c:v>
                      </c:pt>
                      <c:pt idx="12">
                        <c:v>23.063982284316829</c:v>
                      </c:pt>
                      <c:pt idx="13">
                        <c:v>53.74409888076061</c:v>
                      </c:pt>
                      <c:pt idx="14">
                        <c:v>47.230281439177183</c:v>
                      </c:pt>
                      <c:pt idx="15">
                        <c:v>183.77542772855361</c:v>
                      </c:pt>
                      <c:pt idx="16">
                        <c:v>153.5896858650008</c:v>
                      </c:pt>
                      <c:pt idx="17">
                        <c:v>11.854885100570369</c:v>
                      </c:pt>
                      <c:pt idx="18">
                        <c:v>4.0142268039403453</c:v>
                      </c:pt>
                      <c:pt idx="19">
                        <c:v>24.008612947837509</c:v>
                      </c:pt>
                      <c:pt idx="20">
                        <c:v>0.6854064966482486</c:v>
                      </c:pt>
                      <c:pt idx="21">
                        <c:v>1.793382923168362</c:v>
                      </c:pt>
                      <c:pt idx="22">
                        <c:v>94.333260522679666</c:v>
                      </c:pt>
                      <c:pt idx="23">
                        <c:v>8.9351469305448514</c:v>
                      </c:pt>
                      <c:pt idx="24">
                        <c:v>9.198270367688469</c:v>
                      </c:pt>
                      <c:pt idx="25">
                        <c:v>137.3211226570325</c:v>
                      </c:pt>
                      <c:pt idx="26">
                        <c:v>23.667704474115009</c:v>
                      </c:pt>
                      <c:pt idx="27">
                        <c:v>44.872544760806782</c:v>
                      </c:pt>
                      <c:pt idx="28">
                        <c:v>38.861920607080911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1.8258601511989683</c:v>
                      </c:pt>
                      <c:pt idx="1">
                        <c:v>3.3084406038822349</c:v>
                      </c:pt>
                      <c:pt idx="2">
                        <c:v>1.0770272960528828</c:v>
                      </c:pt>
                      <c:pt idx="3">
                        <c:v>1.7441783774034947</c:v>
                      </c:pt>
                      <c:pt idx="4">
                        <c:v>0.93693779698791679</c:v>
                      </c:pt>
                      <c:pt idx="5">
                        <c:v>1.6607186123984372</c:v>
                      </c:pt>
                      <c:pt idx="6">
                        <c:v>0.69366565305640815</c:v>
                      </c:pt>
                      <c:pt idx="7">
                        <c:v>2.8323263391090947</c:v>
                      </c:pt>
                      <c:pt idx="8">
                        <c:v>2.781872381058947</c:v>
                      </c:pt>
                      <c:pt idx="9">
                        <c:v>0.77795513912797631</c:v>
                      </c:pt>
                      <c:pt idx="10">
                        <c:v>2.5636292549298458</c:v>
                      </c:pt>
                      <c:pt idx="11">
                        <c:v>1.0894549286744191</c:v>
                      </c:pt>
                      <c:pt idx="12">
                        <c:v>0.89508770585539299</c:v>
                      </c:pt>
                      <c:pt idx="13">
                        <c:v>1.2470612376866037</c:v>
                      </c:pt>
                      <c:pt idx="14">
                        <c:v>0.45778240279739835</c:v>
                      </c:pt>
                      <c:pt idx="15">
                        <c:v>1.5579595822203327</c:v>
                      </c:pt>
                      <c:pt idx="16">
                        <c:v>2.757033836568529</c:v>
                      </c:pt>
                      <c:pt idx="17">
                        <c:v>2.6392868719879345</c:v>
                      </c:pt>
                      <c:pt idx="18">
                        <c:v>1.1875390460106845</c:v>
                      </c:pt>
                      <c:pt idx="19">
                        <c:v>1.3424441470462902</c:v>
                      </c:pt>
                      <c:pt idx="20">
                        <c:v>1.4356689334151007</c:v>
                      </c:pt>
                      <c:pt idx="21">
                        <c:v>1.0600222406451272</c:v>
                      </c:pt>
                      <c:pt idx="22">
                        <c:v>0.71817239337940486</c:v>
                      </c:pt>
                      <c:pt idx="23">
                        <c:v>1.4988019890844906</c:v>
                      </c:pt>
                      <c:pt idx="24">
                        <c:v>2.687879205045439</c:v>
                      </c:pt>
                      <c:pt idx="25">
                        <c:v>0.81243636458271851</c:v>
                      </c:pt>
                      <c:pt idx="26">
                        <c:v>1.1702233816299548</c:v>
                      </c:pt>
                      <c:pt idx="27">
                        <c:v>0.59436726736680678</c:v>
                      </c:pt>
                      <c:pt idx="28">
                        <c:v>2.379944354788619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3.0691452523119738</c:v>
                      </c:pt>
                      <c:pt idx="1">
                        <c:v>10.389749883566441</c:v>
                      </c:pt>
                      <c:pt idx="2">
                        <c:v>9.6735072220719811</c:v>
                      </c:pt>
                      <c:pt idx="3">
                        <c:v>41.556331703324048</c:v>
                      </c:pt>
                      <c:pt idx="4">
                        <c:v>4.3569498663128812</c:v>
                      </c:pt>
                      <c:pt idx="5">
                        <c:v>15.128421502505178</c:v>
                      </c:pt>
                      <c:pt idx="6">
                        <c:v>4.2950632801916537</c:v>
                      </c:pt>
                      <c:pt idx="7">
                        <c:v>1.0323179748282885</c:v>
                      </c:pt>
                      <c:pt idx="8">
                        <c:v>47.470291666684311</c:v>
                      </c:pt>
                      <c:pt idx="9">
                        <c:v>6.448285802143066</c:v>
                      </c:pt>
                      <c:pt idx="10">
                        <c:v>15.062221511435144</c:v>
                      </c:pt>
                      <c:pt idx="11">
                        <c:v>2.4829896291644782</c:v>
                      </c:pt>
                      <c:pt idx="12">
                        <c:v>6.9473111390306119</c:v>
                      </c:pt>
                      <c:pt idx="13">
                        <c:v>5.7288820365150501</c:v>
                      </c:pt>
                      <c:pt idx="14">
                        <c:v>3.3051068446479706</c:v>
                      </c:pt>
                      <c:pt idx="15">
                        <c:v>16.318690522534425</c:v>
                      </c:pt>
                      <c:pt idx="16">
                        <c:v>10.921043911703363</c:v>
                      </c:pt>
                      <c:pt idx="17">
                        <c:v>27.54928902252815</c:v>
                      </c:pt>
                      <c:pt idx="18">
                        <c:v>2.1302848008446795</c:v>
                      </c:pt>
                      <c:pt idx="19">
                        <c:v>9.0394557117654983</c:v>
                      </c:pt>
                      <c:pt idx="20">
                        <c:v>6.06825558044173</c:v>
                      </c:pt>
                      <c:pt idx="21">
                        <c:v>3.9691296118065753E-2</c:v>
                      </c:pt>
                      <c:pt idx="22">
                        <c:v>1.5385842207843998</c:v>
                      </c:pt>
                      <c:pt idx="23">
                        <c:v>7.524380182657584</c:v>
                      </c:pt>
                      <c:pt idx="24">
                        <c:v>28.804331333377537</c:v>
                      </c:pt>
                      <c:pt idx="25">
                        <c:v>15.550263000975587</c:v>
                      </c:pt>
                      <c:pt idx="26">
                        <c:v>13.411802892752904</c:v>
                      </c:pt>
                      <c:pt idx="27">
                        <c:v>6.5850167174889913</c:v>
                      </c:pt>
                      <c:pt idx="28">
                        <c:v>10.475126187238693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41.379335214090673</c:v>
                      </c:pt>
                      <c:pt idx="1">
                        <c:v>39.705344441929384</c:v>
                      </c:pt>
                      <c:pt idx="2">
                        <c:v>36.020080855864919</c:v>
                      </c:pt>
                      <c:pt idx="3">
                        <c:v>42.68701268007392</c:v>
                      </c:pt>
                      <c:pt idx="4">
                        <c:v>41.105905837444979</c:v>
                      </c:pt>
                      <c:pt idx="5">
                        <c:v>56.98344187272675</c:v>
                      </c:pt>
                      <c:pt idx="6">
                        <c:v>40.979295637652655</c:v>
                      </c:pt>
                      <c:pt idx="7">
                        <c:v>40.552740563824301</c:v>
                      </c:pt>
                      <c:pt idx="8">
                        <c:v>43.33986426645918</c:v>
                      </c:pt>
                      <c:pt idx="9">
                        <c:v>43.354457031483363</c:v>
                      </c:pt>
                      <c:pt idx="10">
                        <c:v>41.860777762831347</c:v>
                      </c:pt>
                      <c:pt idx="11">
                        <c:v>36.351081467005194</c:v>
                      </c:pt>
                      <c:pt idx="12">
                        <c:v>35.816209192743166</c:v>
                      </c:pt>
                      <c:pt idx="13">
                        <c:v>38.70346709599464</c:v>
                      </c:pt>
                      <c:pt idx="14">
                        <c:v>28.223042857712407</c:v>
                      </c:pt>
                      <c:pt idx="15">
                        <c:v>38.043434576057592</c:v>
                      </c:pt>
                      <c:pt idx="16">
                        <c:v>41.883285676723176</c:v>
                      </c:pt>
                      <c:pt idx="17">
                        <c:v>42.333137808804764</c:v>
                      </c:pt>
                      <c:pt idx="18">
                        <c:v>34.231954089788616</c:v>
                      </c:pt>
                      <c:pt idx="19">
                        <c:v>38.34428742988014</c:v>
                      </c:pt>
                      <c:pt idx="20">
                        <c:v>37.660302973584535</c:v>
                      </c:pt>
                      <c:pt idx="21">
                        <c:v>25.640863744838757</c:v>
                      </c:pt>
                      <c:pt idx="22">
                        <c:v>30.022453249661812</c:v>
                      </c:pt>
                      <c:pt idx="23">
                        <c:v>40.083001212332618</c:v>
                      </c:pt>
                      <c:pt idx="24">
                        <c:v>53.733021128027275</c:v>
                      </c:pt>
                      <c:pt idx="25">
                        <c:v>37.072375796874553</c:v>
                      </c:pt>
                      <c:pt idx="26">
                        <c:v>41.025884663787579</c:v>
                      </c:pt>
                      <c:pt idx="27">
                        <c:v>29.469534464509053</c:v>
                      </c:pt>
                      <c:pt idx="28">
                        <c:v>49.396052628558323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20.33256177116192</c:v>
                </c:pt>
                <c:pt idx="2">
                  <c:v>1.7616946053823554</c:v>
                </c:pt>
                <c:pt idx="3">
                  <c:v>38.198791497226878</c:v>
                </c:pt>
                <c:pt idx="4">
                  <c:v>19.10551926303711</c:v>
                </c:pt>
                <c:pt idx="5">
                  <c:v>18.398487326992427</c:v>
                </c:pt>
                <c:pt idx="7">
                  <c:v>42.587301844822186</c:v>
                </c:pt>
                <c:pt idx="8">
                  <c:v>1.2948558591189803</c:v>
                </c:pt>
                <c:pt idx="9">
                  <c:v>7.1961933877111619</c:v>
                </c:pt>
                <c:pt idx="10">
                  <c:v>2.657570476293595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60.293047873771158</c:v>
                </c:pt>
                <c:pt idx="4">
                  <c:v>19.10551926303711</c:v>
                </c:pt>
                <c:pt idx="5">
                  <c:v>18.398487326992427</c:v>
                </c:pt>
                <c:pt idx="6">
                  <c:v>51.07835109165233</c:v>
                </c:pt>
                <c:pt idx="10">
                  <c:v>2.657570476293595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再エネ比較シート!$BM$72:$BM$161</c:f>
              <c:numCache>
                <c:formatCode>#,##0_);[Red]\(#,##0\)</c:formatCode>
                <c:ptCount val="90"/>
                <c:pt idx="0">
                  <c:v>2254929.8646763405</c:v>
                </c:pt>
                <c:pt idx="1">
                  <c:v>3592325.7599619124</c:v>
                </c:pt>
                <c:pt idx="2">
                  <c:v>4079907.1150349616</c:v>
                </c:pt>
                <c:pt idx="3">
                  <c:v>745006.42512454523</c:v>
                </c:pt>
                <c:pt idx="4">
                  <c:v>363244.02539069066</c:v>
                </c:pt>
                <c:pt idx="5">
                  <c:v>243616.91595435902</c:v>
                </c:pt>
                <c:pt idx="6">
                  <c:v>4797642.0254233507</c:v>
                </c:pt>
                <c:pt idx="7">
                  <c:v>1584509.2356649698</c:v>
                </c:pt>
                <c:pt idx="8">
                  <c:v>234116.56380179391</c:v>
                </c:pt>
                <c:pt idx="9">
                  <c:v>2377121.3185979966</c:v>
                </c:pt>
                <c:pt idx="10">
                  <c:v>1265556.4028019537</c:v>
                </c:pt>
                <c:pt idx="11">
                  <c:v>640157.54910524015</c:v>
                </c:pt>
                <c:pt idx="12">
                  <c:v>4624816.0277752271</c:v>
                </c:pt>
                <c:pt idx="13">
                  <c:v>13471.079471314326</c:v>
                </c:pt>
                <c:pt idx="14">
                  <c:v>660252.99306073319</c:v>
                </c:pt>
                <c:pt idx="15">
                  <c:v>275140.26131891506</c:v>
                </c:pt>
                <c:pt idx="16">
                  <c:v>431049.63959269098</c:v>
                </c:pt>
                <c:pt idx="17">
                  <c:v>849485.66014814447</c:v>
                </c:pt>
                <c:pt idx="18">
                  <c:v>2113496.5973344748</c:v>
                </c:pt>
                <c:pt idx="19">
                  <c:v>1252578.2201638522</c:v>
                </c:pt>
                <c:pt idx="20">
                  <c:v>3152107.5106272013</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再エネ比較シート!$BK$72:$BK$161</c:f>
              <c:numCache>
                <c:formatCode>#,##0_);[Red]\(#,##0\)</c:formatCode>
                <c:ptCount val="90"/>
                <c:pt idx="0">
                  <c:v>2254929.8646763405</c:v>
                </c:pt>
                <c:pt idx="1">
                  <c:v>3592325.7599619124</c:v>
                </c:pt>
                <c:pt idx="2">
                  <c:v>4079907.1150349616</c:v>
                </c:pt>
                <c:pt idx="3">
                  <c:v>745006.42512454523</c:v>
                </c:pt>
                <c:pt idx="4">
                  <c:v>363244.02539069066</c:v>
                </c:pt>
                <c:pt idx="5">
                  <c:v>243616.91595435902</c:v>
                </c:pt>
                <c:pt idx="6">
                  <c:v>4797642.0254233507</c:v>
                </c:pt>
                <c:pt idx="7">
                  <c:v>1584509.2356649698</c:v>
                </c:pt>
                <c:pt idx="8">
                  <c:v>234116.56380179391</c:v>
                </c:pt>
                <c:pt idx="9">
                  <c:v>2377121.3185979966</c:v>
                </c:pt>
                <c:pt idx="10">
                  <c:v>1265556.4028019537</c:v>
                </c:pt>
                <c:pt idx="11">
                  <c:v>640157.54910524015</c:v>
                </c:pt>
                <c:pt idx="12">
                  <c:v>4624816.0277752271</c:v>
                </c:pt>
                <c:pt idx="13">
                  <c:v>13471.079471314326</c:v>
                </c:pt>
                <c:pt idx="14">
                  <c:v>660252.99306073319</c:v>
                </c:pt>
                <c:pt idx="15">
                  <c:v>275140.26131891506</c:v>
                </c:pt>
                <c:pt idx="16">
                  <c:v>431049.63959269098</c:v>
                </c:pt>
                <c:pt idx="17">
                  <c:v>849485.66014814447</c:v>
                </c:pt>
                <c:pt idx="18">
                  <c:v>2113496.5973344748</c:v>
                </c:pt>
                <c:pt idx="19">
                  <c:v>1252578.2201638522</c:v>
                </c:pt>
                <c:pt idx="20">
                  <c:v>3152107.5106272013</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再エネ比較シート!$BJ$72:$BJ$161</c:f>
              <c:numCache>
                <c:formatCode>#,##0_);[Red]\(#,##0\)</c:formatCode>
                <c:ptCount val="90"/>
                <c:pt idx="0">
                  <c:v>121828.82332365954</c:v>
                </c:pt>
                <c:pt idx="1">
                  <c:v>1072583.5420380866</c:v>
                </c:pt>
                <c:pt idx="2">
                  <c:v>190760.79796503912</c:v>
                </c:pt>
                <c:pt idx="3">
                  <c:v>549769.15687545447</c:v>
                </c:pt>
                <c:pt idx="4">
                  <c:v>10055.575609309295</c:v>
                </c:pt>
                <c:pt idx="5">
                  <c:v>81321.711045641016</c:v>
                </c:pt>
                <c:pt idx="6">
                  <c:v>177369.34957664897</c:v>
                </c:pt>
                <c:pt idx="7">
                  <c:v>276706.35033502983</c:v>
                </c:pt>
                <c:pt idx="8">
                  <c:v>51743.890198206122</c:v>
                </c:pt>
                <c:pt idx="9">
                  <c:v>1317241.4284020027</c:v>
                </c:pt>
                <c:pt idx="10">
                  <c:v>225965.1081980461</c:v>
                </c:pt>
                <c:pt idx="11">
                  <c:v>82597.63489475986</c:v>
                </c:pt>
                <c:pt idx="12">
                  <c:v>143006.91822477325</c:v>
                </c:pt>
                <c:pt idx="13">
                  <c:v>204306.7035286857</c:v>
                </c:pt>
                <c:pt idx="14">
                  <c:v>2276125.1989392666</c:v>
                </c:pt>
                <c:pt idx="15">
                  <c:v>138726.25968108498</c:v>
                </c:pt>
                <c:pt idx="16">
                  <c:v>94410.669407309048</c:v>
                </c:pt>
                <c:pt idx="17">
                  <c:v>44077.89685185557</c:v>
                </c:pt>
                <c:pt idx="18">
                  <c:v>138403.44366552544</c:v>
                </c:pt>
                <c:pt idx="19">
                  <c:v>141598.73683614787</c:v>
                </c:pt>
                <c:pt idx="20">
                  <c:v>171836.36437279862</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再エネ比較シート!$BJ$72:$BJ$161</c:f>
              <c:numCache>
                <c:formatCode>#,##0_);[Red]\(#,##0\)</c:formatCode>
                <c:ptCount val="90"/>
                <c:pt idx="0">
                  <c:v>121828.82332365954</c:v>
                </c:pt>
                <c:pt idx="1">
                  <c:v>1072583.5420380866</c:v>
                </c:pt>
                <c:pt idx="2">
                  <c:v>190760.79796503912</c:v>
                </c:pt>
                <c:pt idx="3">
                  <c:v>549769.15687545447</c:v>
                </c:pt>
                <c:pt idx="4">
                  <c:v>10055.575609309295</c:v>
                </c:pt>
                <c:pt idx="5">
                  <c:v>81321.711045641016</c:v>
                </c:pt>
                <c:pt idx="6">
                  <c:v>177369.34957664897</c:v>
                </c:pt>
                <c:pt idx="7">
                  <c:v>276706.35033502983</c:v>
                </c:pt>
                <c:pt idx="8">
                  <c:v>51743.890198206122</c:v>
                </c:pt>
                <c:pt idx="9">
                  <c:v>1317241.4284020027</c:v>
                </c:pt>
                <c:pt idx="10">
                  <c:v>225965.1081980461</c:v>
                </c:pt>
                <c:pt idx="11">
                  <c:v>82597.63489475986</c:v>
                </c:pt>
                <c:pt idx="12">
                  <c:v>143006.91822477325</c:v>
                </c:pt>
                <c:pt idx="13">
                  <c:v>204306.7035286857</c:v>
                </c:pt>
                <c:pt idx="14">
                  <c:v>2276125.1989392666</c:v>
                </c:pt>
                <c:pt idx="15">
                  <c:v>138726.25968108498</c:v>
                </c:pt>
                <c:pt idx="16">
                  <c:v>94410.669407309048</c:v>
                </c:pt>
                <c:pt idx="17">
                  <c:v>44077.89685185557</c:v>
                </c:pt>
                <c:pt idx="18">
                  <c:v>138403.44366552544</c:v>
                </c:pt>
                <c:pt idx="19">
                  <c:v>141598.73683614787</c:v>
                </c:pt>
                <c:pt idx="20">
                  <c:v>171836.36437279862</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再エネ比較シート!$BE$72:$BE$161</c:f>
              <c:numCache>
                <c:formatCode>#,##0_);[Red]\(#,##0\)</c:formatCode>
                <c:ptCount val="90"/>
                <c:pt idx="0">
                  <c:v>2366767.0079999999</c:v>
                </c:pt>
                <c:pt idx="1">
                  <c:v>4404449.3820000002</c:v>
                </c:pt>
                <c:pt idx="2">
                  <c:v>3273687.45</c:v>
                </c:pt>
                <c:pt idx="3">
                  <c:v>1195017.159</c:v>
                </c:pt>
                <c:pt idx="4">
                  <c:v>305177.19799999997</c:v>
                </c:pt>
                <c:pt idx="5">
                  <c:v>291739.50300000003</c:v>
                </c:pt>
                <c:pt idx="6">
                  <c:v>3332138.9669999997</c:v>
                </c:pt>
                <c:pt idx="7">
                  <c:v>1454521.3859999999</c:v>
                </c:pt>
                <c:pt idx="8">
                  <c:v>265619.26300000004</c:v>
                </c:pt>
                <c:pt idx="9">
                  <c:v>3492822.6899999995</c:v>
                </c:pt>
                <c:pt idx="10">
                  <c:v>1427927.9219999998</c:v>
                </c:pt>
                <c:pt idx="11">
                  <c:v>249357.32399999999</c:v>
                </c:pt>
                <c:pt idx="12">
                  <c:v>764170.71799999999</c:v>
                </c:pt>
                <c:pt idx="13">
                  <c:v>217777.78300000002</c:v>
                </c:pt>
                <c:pt idx="14">
                  <c:v>2581992.446</c:v>
                </c:pt>
                <c:pt idx="15">
                  <c:v>410940.76699999999</c:v>
                </c:pt>
                <c:pt idx="16">
                  <c:v>520618.12900000002</c:v>
                </c:pt>
                <c:pt idx="17">
                  <c:v>754925.07400000002</c:v>
                </c:pt>
                <c:pt idx="18">
                  <c:v>1879301.4879999999</c:v>
                </c:pt>
                <c:pt idx="19">
                  <c:v>1297742.22</c:v>
                </c:pt>
                <c:pt idx="20">
                  <c:v>3248031.5180000002</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再エネ比較シート!$BF$72:$BF$161</c:f>
              <c:numCache>
                <c:formatCode>#,##0_);[Red]\(#,##0\)</c:formatCode>
                <c:ptCount val="90"/>
                <c:pt idx="0">
                  <c:v>9960.5290000000023</c:v>
                </c:pt>
                <c:pt idx="1">
                  <c:v>245913.52600000004</c:v>
                </c:pt>
                <c:pt idx="2">
                  <c:v>129326.561</c:v>
                </c:pt>
                <c:pt idx="3">
                  <c:v>89677.68</c:v>
                </c:pt>
                <c:pt idx="4">
                  <c:v>68122.403000000006</c:v>
                </c:pt>
                <c:pt idx="5">
                  <c:v>33199.124000000003</c:v>
                </c:pt>
                <c:pt idx="6">
                  <c:v>1642872.4080000001</c:v>
                </c:pt>
                <c:pt idx="7">
                  <c:v>398978.94199999992</c:v>
                </c:pt>
                <c:pt idx="8">
                  <c:v>20241.190999999999</c:v>
                </c:pt>
                <c:pt idx="9">
                  <c:v>200836.31299999999</c:v>
                </c:pt>
                <c:pt idx="10">
                  <c:v>24748.476999999995</c:v>
                </c:pt>
                <c:pt idx="11">
                  <c:v>473397.86</c:v>
                </c:pt>
                <c:pt idx="12">
                  <c:v>4003652.2280000001</c:v>
                </c:pt>
                <c:pt idx="13">
                  <c:v>0</c:v>
                </c:pt>
                <c:pt idx="14">
                  <c:v>348955.07000000007</c:v>
                </c:pt>
                <c:pt idx="15">
                  <c:v>2925.7539999999999</c:v>
                </c:pt>
                <c:pt idx="16">
                  <c:v>4835.5569999999998</c:v>
                </c:pt>
                <c:pt idx="17">
                  <c:v>130032.07</c:v>
                </c:pt>
                <c:pt idx="18">
                  <c:v>372598.55300000007</c:v>
                </c:pt>
                <c:pt idx="19">
                  <c:v>96431.97500000002</c:v>
                </c:pt>
                <c:pt idx="20">
                  <c:v>29535.691999999995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再エネ比較シート!$BG$72:$BG$161</c:f>
              <c:numCache>
                <c:formatCode>#,##0_);[Red]\(#,##0\)</c:formatCode>
                <c:ptCount val="90"/>
                <c:pt idx="0">
                  <c:v>0</c:v>
                </c:pt>
                <c:pt idx="1">
                  <c:v>12108.066000000001</c:v>
                </c:pt>
                <c:pt idx="2">
                  <c:v>18554.145000000004</c:v>
                </c:pt>
                <c:pt idx="3">
                  <c:v>6839.6130000000003</c:v>
                </c:pt>
                <c:pt idx="4">
                  <c:v>0</c:v>
                </c:pt>
                <c:pt idx="5">
                  <c:v>0</c:v>
                </c:pt>
                <c:pt idx="6">
                  <c:v>0</c:v>
                </c:pt>
                <c:pt idx="7">
                  <c:v>7715.2579999999989</c:v>
                </c:pt>
                <c:pt idx="8">
                  <c:v>0</c:v>
                </c:pt>
                <c:pt idx="9">
                  <c:v>703.74400000000003</c:v>
                </c:pt>
                <c:pt idx="10">
                  <c:v>6138.2139999999999</c:v>
                </c:pt>
                <c:pt idx="11">
                  <c:v>0</c:v>
                </c:pt>
                <c:pt idx="12">
                  <c:v>0</c:v>
                </c:pt>
                <c:pt idx="13">
                  <c:v>0</c:v>
                </c:pt>
                <c:pt idx="14">
                  <c:v>5392.4120000000003</c:v>
                </c:pt>
                <c:pt idx="15">
                  <c:v>0</c:v>
                </c:pt>
                <c:pt idx="16">
                  <c:v>0</c:v>
                </c:pt>
                <c:pt idx="17">
                  <c:v>8377.3209999999999</c:v>
                </c:pt>
                <c:pt idx="18">
                  <c:v>0</c:v>
                </c:pt>
                <c:pt idx="19">
                  <c:v>2.762</c:v>
                </c:pt>
                <c:pt idx="20">
                  <c:v>10111.254999999999</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再エネ比較シート!$BH$72:$BH$161</c:f>
              <c:numCache>
                <c:formatCode>#,##0_);[Red]\(#,##0\)</c:formatCode>
                <c:ptCount val="90"/>
                <c:pt idx="0">
                  <c:v>31.150999999999996</c:v>
                </c:pt>
                <c:pt idx="1">
                  <c:v>2438.328</c:v>
                </c:pt>
                <c:pt idx="2">
                  <c:v>849099.7570000001</c:v>
                </c:pt>
                <c:pt idx="3">
                  <c:v>3241.13</c:v>
                </c:pt>
                <c:pt idx="4">
                  <c:v>0</c:v>
                </c:pt>
                <c:pt idx="5">
                  <c:v>0</c:v>
                </c:pt>
                <c:pt idx="6">
                  <c:v>0</c:v>
                </c:pt>
                <c:pt idx="7">
                  <c:v>0</c:v>
                </c:pt>
                <c:pt idx="8">
                  <c:v>0</c:v>
                </c:pt>
                <c:pt idx="9">
                  <c:v>0</c:v>
                </c:pt>
                <c:pt idx="10">
                  <c:v>32706.897999999997</c:v>
                </c:pt>
                <c:pt idx="11">
                  <c:v>0</c:v>
                </c:pt>
                <c:pt idx="12">
                  <c:v>0</c:v>
                </c:pt>
                <c:pt idx="13">
                  <c:v>0</c:v>
                </c:pt>
                <c:pt idx="14">
                  <c:v>38.26400000000001</c:v>
                </c:pt>
                <c:pt idx="15">
                  <c:v>0</c:v>
                </c:pt>
                <c:pt idx="16">
                  <c:v>6.6230000000000002</c:v>
                </c:pt>
                <c:pt idx="17">
                  <c:v>229.09200000000004</c:v>
                </c:pt>
                <c:pt idx="18">
                  <c:v>0</c:v>
                </c:pt>
                <c:pt idx="19">
                  <c:v>0</c:v>
                </c:pt>
                <c:pt idx="20">
                  <c:v>36265.410000000003</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再エネ比較シート!$BI$72:$BI$161</c:f>
              <c:numCache>
                <c:formatCode>#,##0_);[Red]\(#,##0\)</c:formatCode>
                <c:ptCount val="90"/>
                <c:pt idx="0">
                  <c:v>2376758.6880000001</c:v>
                </c:pt>
                <c:pt idx="1">
                  <c:v>4664909.3019999992</c:v>
                </c:pt>
                <c:pt idx="2">
                  <c:v>4270667.9130000006</c:v>
                </c:pt>
                <c:pt idx="3">
                  <c:v>1294775.5819999997</c:v>
                </c:pt>
                <c:pt idx="4">
                  <c:v>373299.60099999997</c:v>
                </c:pt>
                <c:pt idx="5">
                  <c:v>324938.62700000004</c:v>
                </c:pt>
                <c:pt idx="6">
                  <c:v>4975011.375</c:v>
                </c:pt>
                <c:pt idx="7">
                  <c:v>1861215.5859999997</c:v>
                </c:pt>
                <c:pt idx="8">
                  <c:v>285860.45400000003</c:v>
                </c:pt>
                <c:pt idx="9">
                  <c:v>3694362.7469999995</c:v>
                </c:pt>
                <c:pt idx="10">
                  <c:v>1491521.5109999997</c:v>
                </c:pt>
                <c:pt idx="11">
                  <c:v>722755.18400000001</c:v>
                </c:pt>
                <c:pt idx="12">
                  <c:v>4767822.9460000005</c:v>
                </c:pt>
                <c:pt idx="13">
                  <c:v>217777.78300000002</c:v>
                </c:pt>
                <c:pt idx="14">
                  <c:v>2936378.1919999998</c:v>
                </c:pt>
                <c:pt idx="15">
                  <c:v>413866.52100000001</c:v>
                </c:pt>
                <c:pt idx="16">
                  <c:v>525460.30900000001</c:v>
                </c:pt>
                <c:pt idx="17">
                  <c:v>893563.55700000003</c:v>
                </c:pt>
                <c:pt idx="18">
                  <c:v>2251900.0410000002</c:v>
                </c:pt>
                <c:pt idx="19">
                  <c:v>1394176.9570000002</c:v>
                </c:pt>
                <c:pt idx="20">
                  <c:v>3323943.875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再エネ比較シート!$CO$13:$CO$42</c:f>
              <c:numCache>
                <c:formatCode>0.0%</c:formatCode>
                <c:ptCount val="30"/>
                <c:pt idx="0">
                  <c:v>8.3986241161857447E-2</c:v>
                </c:pt>
                <c:pt idx="1">
                  <c:v>6.6526073619631906E-2</c:v>
                </c:pt>
                <c:pt idx="2">
                  <c:v>5.9196793854888539E-2</c:v>
                </c:pt>
                <c:pt idx="3">
                  <c:v>6.7799980117307881E-2</c:v>
                </c:pt>
                <c:pt idx="4">
                  <c:v>0.14083164541880139</c:v>
                </c:pt>
                <c:pt idx="5">
                  <c:v>6.7730125523012552E-2</c:v>
                </c:pt>
                <c:pt idx="6">
                  <c:v>9.0939710340181876E-2</c:v>
                </c:pt>
                <c:pt idx="7">
                  <c:v>8.0475932936722547E-2</c:v>
                </c:pt>
                <c:pt idx="8">
                  <c:v>1.597974152986378E-2</c:v>
                </c:pt>
                <c:pt idx="9">
                  <c:v>0.10383480825958702</c:v>
                </c:pt>
                <c:pt idx="10">
                  <c:v>9.5131984916009601E-3</c:v>
                </c:pt>
                <c:pt idx="11">
                  <c:v>8.2257548276965756E-2</c:v>
                </c:pt>
                <c:pt idx="12">
                  <c:v>5.510667271901952E-2</c:v>
                </c:pt>
                <c:pt idx="13">
                  <c:v>2.3753299069315184E-2</c:v>
                </c:pt>
                <c:pt idx="14">
                  <c:v>4.7764227642276426E-2</c:v>
                </c:pt>
                <c:pt idx="15">
                  <c:v>9.9916636894128857E-2</c:v>
                </c:pt>
                <c:pt idx="16">
                  <c:v>4.6691871455576558E-2</c:v>
                </c:pt>
                <c:pt idx="17">
                  <c:v>1.5142911224682946E-2</c:v>
                </c:pt>
                <c:pt idx="18">
                  <c:v>3.7670852316924103E-2</c:v>
                </c:pt>
                <c:pt idx="19">
                  <c:v>2.5887314044746399E-2</c:v>
                </c:pt>
                <c:pt idx="20">
                  <c:v>4.1163141993957701E-2</c:v>
                </c:pt>
                <c:pt idx="21">
                  <c:v>2.5537789025652825E-2</c:v>
                </c:pt>
                <c:pt idx="22">
                  <c:v>4.8791160704518104E-2</c:v>
                </c:pt>
                <c:pt idx="23">
                  <c:v>4.0639013452914798E-2</c:v>
                </c:pt>
                <c:pt idx="24">
                  <c:v>9.0682610861983065E-2</c:v>
                </c:pt>
                <c:pt idx="25">
                  <c:v>0.10450563204005006</c:v>
                </c:pt>
                <c:pt idx="26">
                  <c:v>7.7452667814113599E-2</c:v>
                </c:pt>
                <c:pt idx="27">
                  <c:v>9.8492338111715275E-2</c:v>
                </c:pt>
                <c:pt idx="28">
                  <c:v>9.996251405722854E-3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再エネ比較シート!$CC$13:$CC$42</c:f>
              <c:numCache>
                <c:formatCode>0.0%</c:formatCode>
                <c:ptCount val="30"/>
                <c:pt idx="0">
                  <c:v>3.5804022615941546E-2</c:v>
                </c:pt>
                <c:pt idx="1">
                  <c:v>3.4934031623356246E-2</c:v>
                </c:pt>
                <c:pt idx="2">
                  <c:v>3.122227502801821E-2</c:v>
                </c:pt>
                <c:pt idx="3">
                  <c:v>2.9010278146431489E-2</c:v>
                </c:pt>
                <c:pt idx="4">
                  <c:v>3.966320960258185E-2</c:v>
                </c:pt>
                <c:pt idx="5">
                  <c:v>1.7935319148992032E-2</c:v>
                </c:pt>
                <c:pt idx="6">
                  <c:v>3.9674418668404855E-2</c:v>
                </c:pt>
                <c:pt idx="7">
                  <c:v>1.8803704431141946E-2</c:v>
                </c:pt>
                <c:pt idx="8">
                  <c:v>1.1969677167707854E-2</c:v>
                </c:pt>
                <c:pt idx="9">
                  <c:v>1.5572614716271386E-2</c:v>
                </c:pt>
                <c:pt idx="10">
                  <c:v>4.6217175997424562E-3</c:v>
                </c:pt>
                <c:pt idx="11">
                  <c:v>4.2911134409313267E-2</c:v>
                </c:pt>
                <c:pt idx="12">
                  <c:v>2.8777447909707429E-2</c:v>
                </c:pt>
                <c:pt idx="13">
                  <c:v>7.4550337794015518E-3</c:v>
                </c:pt>
                <c:pt idx="14">
                  <c:v>2.5985266962017306E-2</c:v>
                </c:pt>
                <c:pt idx="15">
                  <c:v>1.481184009340783E-2</c:v>
                </c:pt>
                <c:pt idx="16">
                  <c:v>2.0151710726087502E-2</c:v>
                </c:pt>
                <c:pt idx="17">
                  <c:v>9.0277535491764052E-3</c:v>
                </c:pt>
                <c:pt idx="18">
                  <c:v>2.5653815747768129E-2</c:v>
                </c:pt>
                <c:pt idx="19">
                  <c:v>8.6169877550927743E-3</c:v>
                </c:pt>
                <c:pt idx="20">
                  <c:v>2.0661279024620966E-2</c:v>
                </c:pt>
                <c:pt idx="21">
                  <c:v>2.0200468354110573E-2</c:v>
                </c:pt>
                <c:pt idx="22">
                  <c:v>2.5477798257827155E-2</c:v>
                </c:pt>
                <c:pt idx="23">
                  <c:v>2.1064553642083022E-2</c:v>
                </c:pt>
                <c:pt idx="24">
                  <c:v>4.9767926038634953E-2</c:v>
                </c:pt>
                <c:pt idx="25">
                  <c:v>3.144975629910441E-2</c:v>
                </c:pt>
                <c:pt idx="26">
                  <c:v>3.8839044909029924E-2</c:v>
                </c:pt>
                <c:pt idx="27">
                  <c:v>3.4662001461019727E-2</c:v>
                </c:pt>
                <c:pt idx="28">
                  <c:v>2.9792117501270306E-3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再エネ比較シート!$CD$13:$CD$42</c:f>
              <c:numCache>
                <c:formatCode>0.0%</c:formatCode>
                <c:ptCount val="30"/>
                <c:pt idx="0">
                  <c:v>8.1736601359377048E-2</c:v>
                </c:pt>
                <c:pt idx="1">
                  <c:v>6.3202365460750254E-2</c:v>
                </c:pt>
                <c:pt idx="2">
                  <c:v>0.18100580331921209</c:v>
                </c:pt>
                <c:pt idx="3">
                  <c:v>0.27550365962050821</c:v>
                </c:pt>
                <c:pt idx="4">
                  <c:v>0.1770773219406454</c:v>
                </c:pt>
                <c:pt idx="5">
                  <c:v>0.18466398386417643</c:v>
                </c:pt>
                <c:pt idx="6">
                  <c:v>0.79639226810207531</c:v>
                </c:pt>
                <c:pt idx="7">
                  <c:v>4.1917872001121202E-2</c:v>
                </c:pt>
                <c:pt idx="8">
                  <c:v>0.28777801981855056</c:v>
                </c:pt>
                <c:pt idx="9">
                  <c:v>0.16265854190282428</c:v>
                </c:pt>
                <c:pt idx="10">
                  <c:v>0.29103812591138523</c:v>
                </c:pt>
                <c:pt idx="11">
                  <c:v>0.10575533564178918</c:v>
                </c:pt>
                <c:pt idx="12">
                  <c:v>0.50632312659347423</c:v>
                </c:pt>
                <c:pt idx="13">
                  <c:v>5.0466918947807755E-2</c:v>
                </c:pt>
                <c:pt idx="14">
                  <c:v>0.19262823908097207</c:v>
                </c:pt>
                <c:pt idx="15">
                  <c:v>0.8209326411774962</c:v>
                </c:pt>
                <c:pt idx="16">
                  <c:v>8.0905031740194672E-2</c:v>
                </c:pt>
                <c:pt idx="17">
                  <c:v>1.3522644412118132E-2</c:v>
                </c:pt>
                <c:pt idx="18">
                  <c:v>8.9392287205037002E-2</c:v>
                </c:pt>
                <c:pt idx="19">
                  <c:v>0.24207359070651557</c:v>
                </c:pt>
                <c:pt idx="20">
                  <c:v>0.25052596856703374</c:v>
                </c:pt>
                <c:pt idx="21">
                  <c:v>3.7781690691700141E-2</c:v>
                </c:pt>
                <c:pt idx="22">
                  <c:v>0.1010623543089199</c:v>
                </c:pt>
                <c:pt idx="23">
                  <c:v>5.9878780079439191E-2</c:v>
                </c:pt>
                <c:pt idx="24">
                  <c:v>0.45132769815449542</c:v>
                </c:pt>
                <c:pt idx="25">
                  <c:v>0.20115526798654607</c:v>
                </c:pt>
                <c:pt idx="26">
                  <c:v>0.54871957154874051</c:v>
                </c:pt>
                <c:pt idx="27">
                  <c:v>0.22266097840207522</c:v>
                </c:pt>
                <c:pt idx="28">
                  <c:v>1.8232183469344292E-2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再エネ比較シート!$CE$13:$CE$42</c:f>
              <c:numCache>
                <c:formatCode>0.0%</c:formatCode>
                <c:ptCount val="30"/>
                <c:pt idx="0">
                  <c:v>0</c:v>
                </c:pt>
                <c:pt idx="1">
                  <c:v>0</c:v>
                </c:pt>
                <c:pt idx="2">
                  <c:v>0</c:v>
                </c:pt>
                <c:pt idx="3">
                  <c:v>1.8117969759636119E-2</c:v>
                </c:pt>
                <c:pt idx="4">
                  <c:v>0</c:v>
                </c:pt>
                <c:pt idx="5">
                  <c:v>0</c:v>
                </c:pt>
                <c:pt idx="6">
                  <c:v>7.3672357022620534E-4</c:v>
                </c:pt>
                <c:pt idx="7">
                  <c:v>0</c:v>
                </c:pt>
                <c:pt idx="8">
                  <c:v>4.2333620614831068E-4</c:v>
                </c:pt>
                <c:pt idx="9">
                  <c:v>0</c:v>
                </c:pt>
                <c:pt idx="10">
                  <c:v>0</c:v>
                </c:pt>
                <c:pt idx="11">
                  <c:v>0</c:v>
                </c:pt>
                <c:pt idx="12">
                  <c:v>0</c:v>
                </c:pt>
                <c:pt idx="13">
                  <c:v>0</c:v>
                </c:pt>
                <c:pt idx="14">
                  <c:v>0</c:v>
                </c:pt>
                <c:pt idx="15">
                  <c:v>1.820823876487872E-4</c:v>
                </c:pt>
                <c:pt idx="16">
                  <c:v>0</c:v>
                </c:pt>
                <c:pt idx="17">
                  <c:v>0</c:v>
                </c:pt>
                <c:pt idx="18">
                  <c:v>0</c:v>
                </c:pt>
                <c:pt idx="19">
                  <c:v>2.9598700526819598E-4</c:v>
                </c:pt>
                <c:pt idx="20">
                  <c:v>0</c:v>
                </c:pt>
                <c:pt idx="21">
                  <c:v>0</c:v>
                </c:pt>
                <c:pt idx="22">
                  <c:v>0</c:v>
                </c:pt>
                <c:pt idx="23">
                  <c:v>0.85388007565980018</c:v>
                </c:pt>
                <c:pt idx="24">
                  <c:v>3.8934393719926161E-4</c:v>
                </c:pt>
                <c:pt idx="25">
                  <c:v>0</c:v>
                </c:pt>
                <c:pt idx="26">
                  <c:v>3.3306563830726426E-4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再エネ比較シート!$CF$13:$CF$42</c:f>
              <c:numCache>
                <c:formatCode>0.0%</c:formatCode>
                <c:ptCount val="30"/>
                <c:pt idx="0">
                  <c:v>1.5277075833873582E-2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0.4168415906329338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6.7936926017746367E-3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再エネ比較シート!$CH$13:$CH$42</c:f>
              <c:numCache>
                <c:formatCode>0.0%</c:formatCode>
                <c:ptCount val="30"/>
                <c:pt idx="0">
                  <c:v>0</c:v>
                </c:pt>
                <c:pt idx="1">
                  <c:v>0</c:v>
                </c:pt>
                <c:pt idx="2">
                  <c:v>0</c:v>
                </c:pt>
                <c:pt idx="3">
                  <c:v>0.38702718134707109</c:v>
                </c:pt>
                <c:pt idx="4">
                  <c:v>0</c:v>
                </c:pt>
                <c:pt idx="5">
                  <c:v>0</c:v>
                </c:pt>
                <c:pt idx="6">
                  <c:v>0</c:v>
                </c:pt>
                <c:pt idx="7">
                  <c:v>0</c:v>
                </c:pt>
                <c:pt idx="8">
                  <c:v>0</c:v>
                </c:pt>
                <c:pt idx="9">
                  <c:v>2.5278822877214249E-2</c:v>
                </c:pt>
                <c:pt idx="10">
                  <c:v>1.991283072229856</c:v>
                </c:pt>
                <c:pt idx="11">
                  <c:v>0</c:v>
                </c:pt>
                <c:pt idx="12">
                  <c:v>0</c:v>
                </c:pt>
                <c:pt idx="13">
                  <c:v>0</c:v>
                </c:pt>
                <c:pt idx="14">
                  <c:v>9.7960299406976675E-2</c:v>
                </c:pt>
                <c:pt idx="15">
                  <c:v>1.1186790376353705E-3</c:v>
                </c:pt>
                <c:pt idx="16">
                  <c:v>1.2481417607395848</c:v>
                </c:pt>
                <c:pt idx="17">
                  <c:v>0</c:v>
                </c:pt>
                <c:pt idx="18">
                  <c:v>0</c:v>
                </c:pt>
                <c:pt idx="19">
                  <c:v>0</c:v>
                </c:pt>
                <c:pt idx="20">
                  <c:v>0</c:v>
                </c:pt>
                <c:pt idx="21">
                  <c:v>0</c:v>
                </c:pt>
                <c:pt idx="22">
                  <c:v>2.1693710160292E-2</c:v>
                </c:pt>
                <c:pt idx="23">
                  <c:v>0</c:v>
                </c:pt>
                <c:pt idx="24">
                  <c:v>0</c:v>
                </c:pt>
                <c:pt idx="25">
                  <c:v>0</c:v>
                </c:pt>
                <c:pt idx="26">
                  <c:v>0.11252981667766655</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再エネ比較シート!$CI$13:$CI$42</c:f>
              <c:numCache>
                <c:formatCode>0.0%</c:formatCode>
                <c:ptCount val="30"/>
                <c:pt idx="0">
                  <c:v>0.13281769980919217</c:v>
                </c:pt>
                <c:pt idx="1">
                  <c:v>9.81363970841065E-2</c:v>
                </c:pt>
                <c:pt idx="2">
                  <c:v>0.21222807834723029</c:v>
                </c:pt>
                <c:pt idx="3">
                  <c:v>0.70965908887364693</c:v>
                </c:pt>
                <c:pt idx="4">
                  <c:v>0.21674053154322726</c:v>
                </c:pt>
                <c:pt idx="5">
                  <c:v>0.20259930301316847</c:v>
                </c:pt>
                <c:pt idx="6">
                  <c:v>0.83680341034070627</c:v>
                </c:pt>
                <c:pt idx="7">
                  <c:v>6.0721576432263148E-2</c:v>
                </c:pt>
                <c:pt idx="8">
                  <c:v>0.30017103319240668</c:v>
                </c:pt>
                <c:pt idx="9">
                  <c:v>0.20350997949630992</c:v>
                </c:pt>
                <c:pt idx="10">
                  <c:v>2.2869429157409837</c:v>
                </c:pt>
                <c:pt idx="11">
                  <c:v>0.14866647005110245</c:v>
                </c:pt>
                <c:pt idx="12">
                  <c:v>0.53510057450318171</c:v>
                </c:pt>
                <c:pt idx="13">
                  <c:v>5.7921952727209305E-2</c:v>
                </c:pt>
                <c:pt idx="14">
                  <c:v>0.31657380544996605</c:v>
                </c:pt>
                <c:pt idx="15">
                  <c:v>0.83704524269618819</c:v>
                </c:pt>
                <c:pt idx="16">
                  <c:v>1.3491985032058669</c:v>
                </c:pt>
                <c:pt idx="17">
                  <c:v>2.2550397961294537E-2</c:v>
                </c:pt>
                <c:pt idx="18">
                  <c:v>0.11504610295280514</c:v>
                </c:pt>
                <c:pt idx="19">
                  <c:v>0.25098656546687653</c:v>
                </c:pt>
                <c:pt idx="20">
                  <c:v>0.27798094019342939</c:v>
                </c:pt>
                <c:pt idx="21">
                  <c:v>5.7982159045810708E-2</c:v>
                </c:pt>
                <c:pt idx="22">
                  <c:v>0.14823386272703906</c:v>
                </c:pt>
                <c:pt idx="23">
                  <c:v>0.93482340938132236</c:v>
                </c:pt>
                <c:pt idx="24">
                  <c:v>0.91832655876326352</c:v>
                </c:pt>
                <c:pt idx="25">
                  <c:v>0.23260502428565047</c:v>
                </c:pt>
                <c:pt idx="26">
                  <c:v>0.70042149877374416</c:v>
                </c:pt>
                <c:pt idx="27">
                  <c:v>0.25732297986309499</c:v>
                </c:pt>
                <c:pt idx="28">
                  <c:v>2.1211395219471321E-2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再エネ比較シート!$BE$13:$BE$42</c:f>
              <c:numCache>
                <c:formatCode>#,##0_);[Red]\(#,##0\)</c:formatCode>
                <c:ptCount val="30"/>
                <c:pt idx="0">
                  <c:v>4321.2000000000016</c:v>
                </c:pt>
                <c:pt idx="1">
                  <c:v>3197.1080000000011</c:v>
                </c:pt>
                <c:pt idx="2">
                  <c:v>3149.8829999999998</c:v>
                </c:pt>
                <c:pt idx="3">
                  <c:v>3422.8400000000033</c:v>
                </c:pt>
                <c:pt idx="4">
                  <c:v>5328.7000000000025</c:v>
                </c:pt>
                <c:pt idx="5">
                  <c:v>2717.7000000000021</c:v>
                </c:pt>
                <c:pt idx="6">
                  <c:v>3860.4000000000015</c:v>
                </c:pt>
                <c:pt idx="7">
                  <c:v>3875.7000000000048</c:v>
                </c:pt>
                <c:pt idx="8">
                  <c:v>1013.4289999999999</c:v>
                </c:pt>
                <c:pt idx="9">
                  <c:v>4230.400000000006</c:v>
                </c:pt>
                <c:pt idx="10">
                  <c:v>643.77399999999989</c:v>
                </c:pt>
                <c:pt idx="11">
                  <c:v>3689.8130000000024</c:v>
                </c:pt>
                <c:pt idx="12">
                  <c:v>2734.1</c:v>
                </c:pt>
                <c:pt idx="13">
                  <c:v>870.49999999999977</c:v>
                </c:pt>
                <c:pt idx="14">
                  <c:v>2207.3000000000029</c:v>
                </c:pt>
                <c:pt idx="15">
                  <c:v>3858.1000000000031</c:v>
                </c:pt>
                <c:pt idx="16">
                  <c:v>2425.8519999999999</c:v>
                </c:pt>
                <c:pt idx="17">
                  <c:v>787.25899999999967</c:v>
                </c:pt>
                <c:pt idx="18">
                  <c:v>1638.4999999999991</c:v>
                </c:pt>
                <c:pt idx="19">
                  <c:v>1043.4680000000001</c:v>
                </c:pt>
                <c:pt idx="20">
                  <c:v>1953.5</c:v>
                </c:pt>
                <c:pt idx="21">
                  <c:v>1253.4999999999995</c:v>
                </c:pt>
                <c:pt idx="22">
                  <c:v>2057.4000000000019</c:v>
                </c:pt>
                <c:pt idx="23">
                  <c:v>1421.3999999999996</c:v>
                </c:pt>
                <c:pt idx="24">
                  <c:v>4581.5500000000029</c:v>
                </c:pt>
                <c:pt idx="25">
                  <c:v>5338.9300000000076</c:v>
                </c:pt>
                <c:pt idx="26">
                  <c:v>4010.7300000000023</c:v>
                </c:pt>
                <c:pt idx="27">
                  <c:v>3889.300000000007</c:v>
                </c:pt>
                <c:pt idx="28">
                  <c:v>355.90000000000009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再エネ比較シート!$BF$13:$BF$42</c:f>
              <c:numCache>
                <c:formatCode>#,##0_);[Red]\(#,##0\)</c:formatCode>
                <c:ptCount val="30"/>
                <c:pt idx="0">
                  <c:v>8950.2000000000025</c:v>
                </c:pt>
                <c:pt idx="1">
                  <c:v>5247.9000000000005</c:v>
                </c:pt>
                <c:pt idx="2">
                  <c:v>16567.844000000012</c:v>
                </c:pt>
                <c:pt idx="3">
                  <c:v>29492.1</c:v>
                </c:pt>
                <c:pt idx="4">
                  <c:v>21584.399999999998</c:v>
                </c:pt>
                <c:pt idx="5">
                  <c:v>25387.399999999998</c:v>
                </c:pt>
                <c:pt idx="6">
                  <c:v>70306</c:v>
                </c:pt>
                <c:pt idx="7">
                  <c:v>7838.7999999999965</c:v>
                </c:pt>
                <c:pt idx="8">
                  <c:v>22106.1</c:v>
                </c:pt>
                <c:pt idx="9">
                  <c:v>40090.399999999965</c:v>
                </c:pt>
                <c:pt idx="10">
                  <c:v>36781.000000000007</c:v>
                </c:pt>
                <c:pt idx="11">
                  <c:v>8250.5000000000018</c:v>
                </c:pt>
                <c:pt idx="12">
                  <c:v>43644.9</c:v>
                </c:pt>
                <c:pt idx="13">
                  <c:v>5346.5</c:v>
                </c:pt>
                <c:pt idx="14">
                  <c:v>14845.6</c:v>
                </c:pt>
                <c:pt idx="15">
                  <c:v>194006.20000000039</c:v>
                </c:pt>
                <c:pt idx="16">
                  <c:v>8836.3220000000001</c:v>
                </c:pt>
                <c:pt idx="17">
                  <c:v>1069.8999999999999</c:v>
                </c:pt>
                <c:pt idx="18">
                  <c:v>5180.0999999999995</c:v>
                </c:pt>
                <c:pt idx="19">
                  <c:v>26595.899999999998</c:v>
                </c:pt>
                <c:pt idx="20">
                  <c:v>21490.799999999999</c:v>
                </c:pt>
                <c:pt idx="21">
                  <c:v>2127.1</c:v>
                </c:pt>
                <c:pt idx="22">
                  <c:v>7404.3999999999987</c:v>
                </c:pt>
                <c:pt idx="23">
                  <c:v>3665.9</c:v>
                </c:pt>
                <c:pt idx="24">
                  <c:v>37696.280000000021</c:v>
                </c:pt>
                <c:pt idx="25">
                  <c:v>30982.180000000095</c:v>
                </c:pt>
                <c:pt idx="26">
                  <c:v>51410.159999999967</c:v>
                </c:pt>
                <c:pt idx="27">
                  <c:v>22667.599999999995</c:v>
                </c:pt>
                <c:pt idx="28">
                  <c:v>1976.1000000000001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再エネ比較シート!$BG$13:$BG$42</c:f>
              <c:numCache>
                <c:formatCode>#,##0_);[Red]\(#,##0\)</c:formatCode>
                <c:ptCount val="30"/>
                <c:pt idx="0">
                  <c:v>0</c:v>
                </c:pt>
                <c:pt idx="1">
                  <c:v>0</c:v>
                </c:pt>
                <c:pt idx="2">
                  <c:v>0</c:v>
                </c:pt>
                <c:pt idx="3">
                  <c:v>1180.9000000000001</c:v>
                </c:pt>
                <c:pt idx="4">
                  <c:v>0</c:v>
                </c:pt>
                <c:pt idx="5">
                  <c:v>0</c:v>
                </c:pt>
                <c:pt idx="6">
                  <c:v>39.6</c:v>
                </c:pt>
                <c:pt idx="7">
                  <c:v>0</c:v>
                </c:pt>
                <c:pt idx="8">
                  <c:v>19.8</c:v>
                </c:pt>
                <c:pt idx="9">
                  <c:v>0</c:v>
                </c:pt>
                <c:pt idx="10">
                  <c:v>0</c:v>
                </c:pt>
                <c:pt idx="11">
                  <c:v>0</c:v>
                </c:pt>
                <c:pt idx="12">
                  <c:v>0</c:v>
                </c:pt>
                <c:pt idx="13">
                  <c:v>0</c:v>
                </c:pt>
                <c:pt idx="14">
                  <c:v>0</c:v>
                </c:pt>
                <c:pt idx="15">
                  <c:v>26.200000000000003</c:v>
                </c:pt>
                <c:pt idx="16">
                  <c:v>0</c:v>
                </c:pt>
                <c:pt idx="17">
                  <c:v>0</c:v>
                </c:pt>
                <c:pt idx="18">
                  <c:v>0</c:v>
                </c:pt>
                <c:pt idx="19">
                  <c:v>19.8</c:v>
                </c:pt>
                <c:pt idx="20">
                  <c:v>0</c:v>
                </c:pt>
                <c:pt idx="21">
                  <c:v>0</c:v>
                </c:pt>
                <c:pt idx="22">
                  <c:v>0</c:v>
                </c:pt>
                <c:pt idx="23">
                  <c:v>31829.5</c:v>
                </c:pt>
                <c:pt idx="24">
                  <c:v>19.8</c:v>
                </c:pt>
                <c:pt idx="25">
                  <c:v>0</c:v>
                </c:pt>
                <c:pt idx="26">
                  <c:v>19</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再エネ比較シート!$BH$13:$BH$42</c:f>
              <c:numCache>
                <c:formatCode>#,##0_);[Red]\(#,##0\)</c:formatCode>
                <c:ptCount val="30"/>
                <c:pt idx="0">
                  <c:v>421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8762</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110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再エネ比較シート!$BJ$13:$BJ$42</c:f>
              <c:numCache>
                <c:formatCode>#,##0_);[Red]\(#,##0\)</c:formatCode>
                <c:ptCount val="30"/>
                <c:pt idx="0">
                  <c:v>0</c:v>
                </c:pt>
                <c:pt idx="1">
                  <c:v>0</c:v>
                </c:pt>
                <c:pt idx="2">
                  <c:v>0</c:v>
                </c:pt>
                <c:pt idx="3">
                  <c:v>7820</c:v>
                </c:pt>
                <c:pt idx="4">
                  <c:v>0</c:v>
                </c:pt>
                <c:pt idx="5">
                  <c:v>0</c:v>
                </c:pt>
                <c:pt idx="6">
                  <c:v>0</c:v>
                </c:pt>
                <c:pt idx="7">
                  <c:v>0</c:v>
                </c:pt>
                <c:pt idx="8">
                  <c:v>0</c:v>
                </c:pt>
                <c:pt idx="9">
                  <c:v>1176</c:v>
                </c:pt>
                <c:pt idx="10">
                  <c:v>47500</c:v>
                </c:pt>
                <c:pt idx="11">
                  <c:v>0</c:v>
                </c:pt>
                <c:pt idx="12">
                  <c:v>0</c:v>
                </c:pt>
                <c:pt idx="13">
                  <c:v>0</c:v>
                </c:pt>
                <c:pt idx="14">
                  <c:v>1425</c:v>
                </c:pt>
                <c:pt idx="15">
                  <c:v>49.9</c:v>
                </c:pt>
                <c:pt idx="16">
                  <c:v>25730.42</c:v>
                </c:pt>
                <c:pt idx="17">
                  <c:v>0</c:v>
                </c:pt>
                <c:pt idx="18">
                  <c:v>0</c:v>
                </c:pt>
                <c:pt idx="19">
                  <c:v>0</c:v>
                </c:pt>
                <c:pt idx="20">
                  <c:v>0</c:v>
                </c:pt>
                <c:pt idx="21">
                  <c:v>0</c:v>
                </c:pt>
                <c:pt idx="22">
                  <c:v>300</c:v>
                </c:pt>
                <c:pt idx="23">
                  <c:v>0</c:v>
                </c:pt>
                <c:pt idx="24">
                  <c:v>0</c:v>
                </c:pt>
                <c:pt idx="25">
                  <c:v>0</c:v>
                </c:pt>
                <c:pt idx="26">
                  <c:v>1990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再エネ比較シート!$BK$13:$BK$42</c:f>
              <c:numCache>
                <c:formatCode>#,##0_);[Red]\(#,##0\)</c:formatCode>
                <c:ptCount val="30"/>
                <c:pt idx="0">
                  <c:v>13692.400000000005</c:v>
                </c:pt>
                <c:pt idx="1">
                  <c:v>8445.0080000000016</c:v>
                </c:pt>
                <c:pt idx="2">
                  <c:v>19717.727000000014</c:v>
                </c:pt>
                <c:pt idx="3">
                  <c:v>41915.840000000004</c:v>
                </c:pt>
                <c:pt idx="4">
                  <c:v>26913.1</c:v>
                </c:pt>
                <c:pt idx="5">
                  <c:v>28105.1</c:v>
                </c:pt>
                <c:pt idx="6">
                  <c:v>74206</c:v>
                </c:pt>
                <c:pt idx="7">
                  <c:v>11714.500000000002</c:v>
                </c:pt>
                <c:pt idx="8">
                  <c:v>23139.328999999998</c:v>
                </c:pt>
                <c:pt idx="9">
                  <c:v>45496.799999999974</c:v>
                </c:pt>
                <c:pt idx="10">
                  <c:v>84924.774000000005</c:v>
                </c:pt>
                <c:pt idx="11">
                  <c:v>11940.313000000004</c:v>
                </c:pt>
                <c:pt idx="12">
                  <c:v>46379</c:v>
                </c:pt>
                <c:pt idx="13">
                  <c:v>6217</c:v>
                </c:pt>
                <c:pt idx="14">
                  <c:v>18477.900000000001</c:v>
                </c:pt>
                <c:pt idx="15">
                  <c:v>197940.4000000004</c:v>
                </c:pt>
                <c:pt idx="16">
                  <c:v>36992.593999999997</c:v>
                </c:pt>
                <c:pt idx="17">
                  <c:v>1857.1589999999997</c:v>
                </c:pt>
                <c:pt idx="18">
                  <c:v>6818.5999999999985</c:v>
                </c:pt>
                <c:pt idx="19">
                  <c:v>27659.167999999998</c:v>
                </c:pt>
                <c:pt idx="20">
                  <c:v>23554.3</c:v>
                </c:pt>
                <c:pt idx="21">
                  <c:v>3380.5999999999995</c:v>
                </c:pt>
                <c:pt idx="22">
                  <c:v>9761.8000000000011</c:v>
                </c:pt>
                <c:pt idx="23">
                  <c:v>36916.800000000003</c:v>
                </c:pt>
                <c:pt idx="24">
                  <c:v>51059.630000000026</c:v>
                </c:pt>
                <c:pt idx="25">
                  <c:v>36321.110000000102</c:v>
                </c:pt>
                <c:pt idx="26">
                  <c:v>57429.88999999997</c:v>
                </c:pt>
                <c:pt idx="27">
                  <c:v>26556.9</c:v>
                </c:pt>
                <c:pt idx="28">
                  <c:v>2332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再エネ比較シート!$BO$13:$BO$42</c:f>
              <c:numCache>
                <c:formatCode>#,##0_);[Red]\(#,##0\)</c:formatCode>
                <c:ptCount val="30"/>
                <c:pt idx="0">
                  <c:v>5185.9585440000019</c:v>
                </c:pt>
                <c:pt idx="1">
                  <c:v>3836.913252960001</c:v>
                </c:pt>
                <c:pt idx="2">
                  <c:v>3780.2375859599993</c:v>
                </c:pt>
                <c:pt idx="3">
                  <c:v>4107.818740800004</c:v>
                </c:pt>
                <c:pt idx="4">
                  <c:v>6395.0794440000027</c:v>
                </c:pt>
                <c:pt idx="5">
                  <c:v>3261.5661240000027</c:v>
                </c:pt>
                <c:pt idx="6">
                  <c:v>4632.9432480000014</c:v>
                </c:pt>
                <c:pt idx="7">
                  <c:v>4651.3050840000051</c:v>
                </c:pt>
                <c:pt idx="8">
                  <c:v>1216.2364114799998</c:v>
                </c:pt>
                <c:pt idx="9">
                  <c:v>5076.9876480000066</c:v>
                </c:pt>
                <c:pt idx="10">
                  <c:v>772.60605287999988</c:v>
                </c:pt>
                <c:pt idx="11">
                  <c:v>4428.2183775600024</c:v>
                </c:pt>
                <c:pt idx="12">
                  <c:v>3281.2480919999998</c:v>
                </c:pt>
                <c:pt idx="13">
                  <c:v>1044.7044599999997</c:v>
                </c:pt>
                <c:pt idx="14">
                  <c:v>2649.0248760000036</c:v>
                </c:pt>
                <c:pt idx="15">
                  <c:v>4630.1829720000032</c:v>
                </c:pt>
                <c:pt idx="16">
                  <c:v>2911.3135022399993</c:v>
                </c:pt>
                <c:pt idx="17">
                  <c:v>944.80527107999956</c:v>
                </c:pt>
                <c:pt idx="18">
                  <c:v>1966.3966199999986</c:v>
                </c:pt>
                <c:pt idx="19">
                  <c:v>1252.2868161599999</c:v>
                </c:pt>
                <c:pt idx="20">
                  <c:v>2344.4344199999996</c:v>
                </c:pt>
                <c:pt idx="21">
                  <c:v>1504.3504199999995</c:v>
                </c:pt>
                <c:pt idx="22">
                  <c:v>2469.1268880000021</c:v>
                </c:pt>
                <c:pt idx="23">
                  <c:v>1705.8505679999996</c:v>
                </c:pt>
                <c:pt idx="24">
                  <c:v>5498.4097860000029</c:v>
                </c:pt>
                <c:pt idx="25">
                  <c:v>6407.3566716000087</c:v>
                </c:pt>
                <c:pt idx="26">
                  <c:v>4813.3572876000026</c:v>
                </c:pt>
                <c:pt idx="27">
                  <c:v>4667.6267160000079</c:v>
                </c:pt>
                <c:pt idx="28">
                  <c:v>427.12270800000005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再エネ比較シート!$BP$13:$BP$42</c:f>
              <c:numCache>
                <c:formatCode>#,##0_);[Red]\(#,##0\)</c:formatCode>
                <c:ptCount val="30"/>
                <c:pt idx="0">
                  <c:v>11838.966552000004</c:v>
                </c:pt>
                <c:pt idx="1">
                  <c:v>6941.7122040000013</c:v>
                </c:pt>
                <c:pt idx="2">
                  <c:v>21915.281329440015</c:v>
                </c:pt>
                <c:pt idx="3">
                  <c:v>39010.970196000002</c:v>
                </c:pt>
                <c:pt idx="4">
                  <c:v>28550.980943999995</c:v>
                </c:pt>
                <c:pt idx="5">
                  <c:v>33581.437223999994</c:v>
                </c:pt>
                <c:pt idx="6">
                  <c:v>92997.964559999993</c:v>
                </c:pt>
                <c:pt idx="7">
                  <c:v>10368.851087999996</c:v>
                </c:pt>
                <c:pt idx="8">
                  <c:v>29241.064835999998</c:v>
                </c:pt>
                <c:pt idx="9">
                  <c:v>53029.977503999959</c:v>
                </c:pt>
                <c:pt idx="10">
                  <c:v>48652.435560000005</c:v>
                </c:pt>
                <c:pt idx="11">
                  <c:v>10913.43138</c:v>
                </c:pt>
                <c:pt idx="12">
                  <c:v>57731.727923999999</c:v>
                </c:pt>
                <c:pt idx="13">
                  <c:v>7072.1363399999991</c:v>
                </c:pt>
                <c:pt idx="14">
                  <c:v>19637.165856</c:v>
                </c:pt>
                <c:pt idx="15">
                  <c:v>256623.64111200054</c:v>
                </c:pt>
                <c:pt idx="16">
                  <c:v>11688.333288720001</c:v>
                </c:pt>
                <c:pt idx="17">
                  <c:v>1415.220924</c:v>
                </c:pt>
                <c:pt idx="18">
                  <c:v>6852.0290759999998</c:v>
                </c:pt>
                <c:pt idx="19">
                  <c:v>35179.99268399999</c:v>
                </c:pt>
                <c:pt idx="20">
                  <c:v>28427.170607999997</c:v>
                </c:pt>
                <c:pt idx="21">
                  <c:v>2813.6427959999996</c:v>
                </c:pt>
                <c:pt idx="22">
                  <c:v>9794.2441439999984</c:v>
                </c:pt>
                <c:pt idx="23">
                  <c:v>4849.1058839999996</c:v>
                </c:pt>
                <c:pt idx="24">
                  <c:v>49863.131332800025</c:v>
                </c:pt>
                <c:pt idx="25">
                  <c:v>40981.988416800115</c:v>
                </c:pt>
                <c:pt idx="26">
                  <c:v>68003.303241599962</c:v>
                </c:pt>
                <c:pt idx="27">
                  <c:v>29983.794575999989</c:v>
                </c:pt>
                <c:pt idx="28">
                  <c:v>2613.9060359999999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再エネ比較シート!$BQ$13:$BQ$42</c:f>
              <c:numCache>
                <c:formatCode>#,##0_);[Red]\(#,##0\)</c:formatCode>
                <c:ptCount val="30"/>
                <c:pt idx="0">
                  <c:v>0</c:v>
                </c:pt>
                <c:pt idx="1">
                  <c:v>0</c:v>
                </c:pt>
                <c:pt idx="2">
                  <c:v>0</c:v>
                </c:pt>
                <c:pt idx="3">
                  <c:v>2565.481632</c:v>
                </c:pt>
                <c:pt idx="4">
                  <c:v>0</c:v>
                </c:pt>
                <c:pt idx="5">
                  <c:v>0</c:v>
                </c:pt>
                <c:pt idx="6">
                  <c:v>86.030208000000002</c:v>
                </c:pt>
                <c:pt idx="7">
                  <c:v>0</c:v>
                </c:pt>
                <c:pt idx="8">
                  <c:v>43.015104000000001</c:v>
                </c:pt>
                <c:pt idx="9">
                  <c:v>0</c:v>
                </c:pt>
                <c:pt idx="10">
                  <c:v>0</c:v>
                </c:pt>
                <c:pt idx="11">
                  <c:v>0</c:v>
                </c:pt>
                <c:pt idx="12">
                  <c:v>0</c:v>
                </c:pt>
                <c:pt idx="13">
                  <c:v>0</c:v>
                </c:pt>
                <c:pt idx="14">
                  <c:v>0</c:v>
                </c:pt>
                <c:pt idx="15">
                  <c:v>56.918976000000008</c:v>
                </c:pt>
                <c:pt idx="16">
                  <c:v>0</c:v>
                </c:pt>
                <c:pt idx="17">
                  <c:v>0</c:v>
                </c:pt>
                <c:pt idx="18">
                  <c:v>0</c:v>
                </c:pt>
                <c:pt idx="19">
                  <c:v>43.015104000000001</c:v>
                </c:pt>
                <c:pt idx="20">
                  <c:v>0</c:v>
                </c:pt>
                <c:pt idx="21">
                  <c:v>0</c:v>
                </c:pt>
                <c:pt idx="22">
                  <c:v>0</c:v>
                </c:pt>
                <c:pt idx="23">
                  <c:v>69148.952160000001</c:v>
                </c:pt>
                <c:pt idx="24">
                  <c:v>43.015104000000001</c:v>
                </c:pt>
                <c:pt idx="25">
                  <c:v>0</c:v>
                </c:pt>
                <c:pt idx="26">
                  <c:v>41.277119999999996</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再エネ比較シート!$BR$13:$BR$42</c:f>
              <c:numCache>
                <c:formatCode>#,##0_);[Red]\(#,##0\)</c:formatCode>
                <c:ptCount val="30"/>
                <c:pt idx="0">
                  <c:v>2212.7759999999998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46053.072</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770.88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再エネ比較シート!$BT$13:$BT$42</c:f>
              <c:numCache>
                <c:formatCode>#,##0_);[Red]\(#,##0\)</c:formatCode>
                <c:ptCount val="30"/>
                <c:pt idx="0">
                  <c:v>0</c:v>
                </c:pt>
                <c:pt idx="1">
                  <c:v>0</c:v>
                </c:pt>
                <c:pt idx="2">
                  <c:v>0</c:v>
                </c:pt>
                <c:pt idx="3">
                  <c:v>54802.559999999998</c:v>
                </c:pt>
                <c:pt idx="4">
                  <c:v>0</c:v>
                </c:pt>
                <c:pt idx="5">
                  <c:v>0</c:v>
                </c:pt>
                <c:pt idx="6">
                  <c:v>0</c:v>
                </c:pt>
                <c:pt idx="7">
                  <c:v>0</c:v>
                </c:pt>
                <c:pt idx="8">
                  <c:v>0</c:v>
                </c:pt>
                <c:pt idx="9">
                  <c:v>8241.4079999999994</c:v>
                </c:pt>
                <c:pt idx="10">
                  <c:v>332880</c:v>
                </c:pt>
                <c:pt idx="11">
                  <c:v>0</c:v>
                </c:pt>
                <c:pt idx="12">
                  <c:v>0</c:v>
                </c:pt>
                <c:pt idx="13">
                  <c:v>0</c:v>
                </c:pt>
                <c:pt idx="14">
                  <c:v>9986.4</c:v>
                </c:pt>
                <c:pt idx="15">
                  <c:v>349.69920000000002</c:v>
                </c:pt>
                <c:pt idx="16">
                  <c:v>180318.78335999997</c:v>
                </c:pt>
                <c:pt idx="17">
                  <c:v>0</c:v>
                </c:pt>
                <c:pt idx="18">
                  <c:v>0</c:v>
                </c:pt>
                <c:pt idx="19">
                  <c:v>0</c:v>
                </c:pt>
                <c:pt idx="20">
                  <c:v>0</c:v>
                </c:pt>
                <c:pt idx="21">
                  <c:v>0</c:v>
                </c:pt>
                <c:pt idx="22">
                  <c:v>2102.4</c:v>
                </c:pt>
                <c:pt idx="23">
                  <c:v>0</c:v>
                </c:pt>
                <c:pt idx="24">
                  <c:v>0</c:v>
                </c:pt>
                <c:pt idx="25">
                  <c:v>0</c:v>
                </c:pt>
                <c:pt idx="26">
                  <c:v>13945.92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再エネ比較シート!$BU$13:$BU$42</c:f>
              <c:numCache>
                <c:formatCode>#,##0_);[Red]\(#,##0\)</c:formatCode>
                <c:ptCount val="30"/>
                <c:pt idx="0">
                  <c:v>19237.701096000004</c:v>
                </c:pt>
                <c:pt idx="1">
                  <c:v>10778.625456960002</c:v>
                </c:pt>
                <c:pt idx="2">
                  <c:v>25695.518915400015</c:v>
                </c:pt>
                <c:pt idx="3">
                  <c:v>100486.83056880001</c:v>
                </c:pt>
                <c:pt idx="4">
                  <c:v>34946.060387999998</c:v>
                </c:pt>
                <c:pt idx="5">
                  <c:v>36843.003347999998</c:v>
                </c:pt>
                <c:pt idx="6">
                  <c:v>97716.938015999986</c:v>
                </c:pt>
                <c:pt idx="7">
                  <c:v>15020.156172000001</c:v>
                </c:pt>
                <c:pt idx="8">
                  <c:v>30500.316351479996</c:v>
                </c:pt>
                <c:pt idx="9">
                  <c:v>66348.373151999971</c:v>
                </c:pt>
                <c:pt idx="10">
                  <c:v>382305.04161288001</c:v>
                </c:pt>
                <c:pt idx="11">
                  <c:v>15341.649757560002</c:v>
                </c:pt>
                <c:pt idx="12">
                  <c:v>61012.976016000001</c:v>
                </c:pt>
                <c:pt idx="13">
                  <c:v>8116.840799999999</c:v>
                </c:pt>
                <c:pt idx="14">
                  <c:v>32272.590732000004</c:v>
                </c:pt>
                <c:pt idx="15">
                  <c:v>261660.44226000053</c:v>
                </c:pt>
                <c:pt idx="16">
                  <c:v>194918.43015095996</c:v>
                </c:pt>
                <c:pt idx="17">
                  <c:v>2360.0261950799995</c:v>
                </c:pt>
                <c:pt idx="18">
                  <c:v>8818.4256959999984</c:v>
                </c:pt>
                <c:pt idx="19">
                  <c:v>36475.294604159986</c:v>
                </c:pt>
                <c:pt idx="20">
                  <c:v>31542.485027999999</c:v>
                </c:pt>
                <c:pt idx="21">
                  <c:v>4317.9932159999989</c:v>
                </c:pt>
                <c:pt idx="22">
                  <c:v>14365.771032000001</c:v>
                </c:pt>
                <c:pt idx="23">
                  <c:v>75703.908611999999</c:v>
                </c:pt>
                <c:pt idx="24">
                  <c:v>101457.62822280003</c:v>
                </c:pt>
                <c:pt idx="25">
                  <c:v>47389.345088400121</c:v>
                </c:pt>
                <c:pt idx="26">
                  <c:v>86803.857649199956</c:v>
                </c:pt>
                <c:pt idx="27">
                  <c:v>34651.421291999999</c:v>
                </c:pt>
                <c:pt idx="28">
                  <c:v>3041.0287439999997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松浦市</c:v>
                </c:pt>
              </c:strCache>
            </c:strRef>
          </c:cat>
          <c:val>
            <c:numRef>
              <c:f>①CO2排出量の現状把握!$AX$43:$AX$45</c:f>
              <c:numCache>
                <c:formatCode>0%</c:formatCode>
                <c:ptCount val="3"/>
                <c:pt idx="0">
                  <c:v>0.44203583680298503</c:v>
                </c:pt>
                <c:pt idx="1">
                  <c:v>0.21908607382322207</c:v>
                </c:pt>
                <c:pt idx="2">
                  <c:v>0.39788730778401382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松浦市</c:v>
                </c:pt>
              </c:strCache>
            </c:strRef>
          </c:cat>
          <c:val>
            <c:numRef>
              <c:f>①CO2排出量の現状把握!$AY$43:$AY$45</c:f>
              <c:numCache>
                <c:formatCode>0%</c:formatCode>
                <c:ptCount val="3"/>
                <c:pt idx="0">
                  <c:v>0.19220740382343474</c:v>
                </c:pt>
                <c:pt idx="1">
                  <c:v>0.22104596404795557</c:v>
                </c:pt>
                <c:pt idx="2">
                  <c:v>0.12608159466909991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松浦市</c:v>
                </c:pt>
              </c:strCache>
            </c:strRef>
          </c:cat>
          <c:val>
            <c:numRef>
              <c:f>①CO2排出量の現状把握!$AZ$43:$AZ$45</c:f>
              <c:numCache>
                <c:formatCode>0%</c:formatCode>
                <c:ptCount val="3"/>
                <c:pt idx="0">
                  <c:v>0.1618007278049024</c:v>
                </c:pt>
                <c:pt idx="1">
                  <c:v>0.17981599076293484</c:v>
                </c:pt>
                <c:pt idx="2">
                  <c:v>0.12141573279163928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松浦市</c:v>
                </c:pt>
              </c:strCache>
            </c:strRef>
          </c:cat>
          <c:val>
            <c:numRef>
              <c:f>①CO2排出量の現状把握!$BA$43:$BA$45</c:f>
              <c:numCache>
                <c:formatCode>0%</c:formatCode>
                <c:ptCount val="3"/>
                <c:pt idx="0">
                  <c:v>0.18830241870300451</c:v>
                </c:pt>
                <c:pt idx="1">
                  <c:v>0.35834037757973081</c:v>
                </c:pt>
                <c:pt idx="2">
                  <c:v>0.33707746280223033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松浦市</c:v>
                </c:pt>
              </c:strCache>
            </c:strRef>
          </c:cat>
          <c:val>
            <c:numRef>
              <c:f>①CO2排出量の現状把握!$BB$43:$BB$45</c:f>
              <c:numCache>
                <c:formatCode>0%</c:formatCode>
                <c:ptCount val="3"/>
                <c:pt idx="0">
                  <c:v>1.5653612865673284E-2</c:v>
                </c:pt>
                <c:pt idx="1">
                  <c:v>2.1711593786156863E-2</c:v>
                </c:pt>
                <c:pt idx="2">
                  <c:v>1.7537901953016657E-2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6830</c:v>
                </c:pt>
                <c:pt idx="1">
                  <c:v>7222</c:v>
                </c:pt>
                <c:pt idx="2">
                  <c:v>7222</c:v>
                </c:pt>
                <c:pt idx="3">
                  <c:v>7222</c:v>
                </c:pt>
                <c:pt idx="4">
                  <c:v>7222</c:v>
                </c:pt>
                <c:pt idx="5">
                  <c:v>7222</c:v>
                </c:pt>
                <c:pt idx="6">
                  <c:v>6360</c:v>
                </c:pt>
                <c:pt idx="7">
                  <c:v>6360</c:v>
                </c:pt>
                <c:pt idx="8">
                  <c:v>6360</c:v>
                </c:pt>
                <c:pt idx="9">
                  <c:v>6360</c:v>
                </c:pt>
                <c:pt idx="10">
                  <c:v>6360</c:v>
                </c:pt>
                <c:pt idx="11">
                  <c:v>6360</c:v>
                </c:pt>
                <c:pt idx="12">
                  <c:v>6377</c:v>
                </c:pt>
                <c:pt idx="13">
                  <c:v>6377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2.3393382616481015</c:v>
                </c:pt>
                <c:pt idx="1">
                  <c:v>2.2680902575287885</c:v>
                </c:pt>
                <c:pt idx="2">
                  <c:v>1.7047932668915478</c:v>
                </c:pt>
                <c:pt idx="3">
                  <c:v>2.302366287991271</c:v>
                </c:pt>
                <c:pt idx="4">
                  <c:v>2.0662121895204342</c:v>
                </c:pt>
                <c:pt idx="5">
                  <c:v>1.9077690170235078</c:v>
                </c:pt>
                <c:pt idx="6">
                  <c:v>1.886332358680604</c:v>
                </c:pt>
                <c:pt idx="7">
                  <c:v>2.2832982260647166</c:v>
                </c:pt>
                <c:pt idx="8">
                  <c:v>2.7969944256059289</c:v>
                </c:pt>
                <c:pt idx="9">
                  <c:v>2.5667555602983652</c:v>
                </c:pt>
                <c:pt idx="10">
                  <c:v>2.8655773983912902</c:v>
                </c:pt>
                <c:pt idx="11">
                  <c:v>2.220461374521006</c:v>
                </c:pt>
                <c:pt idx="12">
                  <c:v>1.972796630200621</c:v>
                </c:pt>
                <c:pt idx="13">
                  <c:v>2.657570476293595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1986253</c:v>
                </c:pt>
                <c:pt idx="1">
                  <c:v>1899473</c:v>
                </c:pt>
                <c:pt idx="2">
                  <c:v>1297905</c:v>
                </c:pt>
                <c:pt idx="3">
                  <c:v>1405402</c:v>
                </c:pt>
                <c:pt idx="4">
                  <c:v>1303672</c:v>
                </c:pt>
                <c:pt idx="5">
                  <c:v>1222802</c:v>
                </c:pt>
                <c:pt idx="6">
                  <c:v>1527840</c:v>
                </c:pt>
                <c:pt idx="7">
                  <c:v>1237832</c:v>
                </c:pt>
                <c:pt idx="8">
                  <c:v>1172780.6813467289</c:v>
                </c:pt>
                <c:pt idx="9">
                  <c:v>1237671</c:v>
                </c:pt>
                <c:pt idx="10">
                  <c:v>1189269</c:v>
                </c:pt>
                <c:pt idx="11">
                  <c:v>1227933</c:v>
                </c:pt>
                <c:pt idx="12">
                  <c:v>1241365.9999999998</c:v>
                </c:pt>
                <c:pt idx="13">
                  <c:v>1236376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26255</c:v>
                </c:pt>
                <c:pt idx="1">
                  <c:v>25836</c:v>
                </c:pt>
                <c:pt idx="2">
                  <c:v>25544</c:v>
                </c:pt>
                <c:pt idx="3">
                  <c:v>25296</c:v>
                </c:pt>
                <c:pt idx="4">
                  <c:v>24896</c:v>
                </c:pt>
                <c:pt idx="5">
                  <c:v>24710</c:v>
                </c:pt>
                <c:pt idx="6">
                  <c:v>24413</c:v>
                </c:pt>
                <c:pt idx="7">
                  <c:v>24048</c:v>
                </c:pt>
                <c:pt idx="8">
                  <c:v>23725</c:v>
                </c:pt>
                <c:pt idx="9">
                  <c:v>23327</c:v>
                </c:pt>
                <c:pt idx="10">
                  <c:v>22966</c:v>
                </c:pt>
                <c:pt idx="11">
                  <c:v>22533</c:v>
                </c:pt>
                <c:pt idx="12">
                  <c:v>22137</c:v>
                </c:pt>
                <c:pt idx="13">
                  <c:v>21700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松浦市</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1642</v>
      </c>
      <c r="C23" s="6" t="s">
        <v>1328</v>
      </c>
      <c r="D23" s="6" t="s">
        <v>1329</v>
      </c>
      <c r="E23" s="1101" t="s">
        <v>1643</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1646</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1647</v>
      </c>
    </row>
    <row r="46" spans="2:5" ht="33.6" customHeight="1">
      <c r="B46" s="967" t="s">
        <v>1470</v>
      </c>
      <c r="C46" s="6" t="s">
        <v>8</v>
      </c>
      <c r="D46" s="7" t="s">
        <v>9</v>
      </c>
      <c r="E46" s="1102" t="s">
        <v>1648</v>
      </c>
    </row>
    <row r="47" spans="2:5" ht="21.95" customHeight="1">
      <c r="B47" s="438" t="s">
        <v>1613</v>
      </c>
      <c r="C47" s="442"/>
      <c r="D47" s="440"/>
      <c r="E47" s="441"/>
    </row>
    <row r="48" spans="2:5" ht="33.6" customHeight="1">
      <c r="B48" s="967" t="s">
        <v>1471</v>
      </c>
      <c r="C48" s="6" t="s">
        <v>14</v>
      </c>
      <c r="D48" s="6" t="s">
        <v>9</v>
      </c>
      <c r="E48" s="1102" t="s">
        <v>1649</v>
      </c>
    </row>
    <row r="49" spans="2:5" ht="33.6" customHeight="1">
      <c r="B49" s="967" t="s">
        <v>1472</v>
      </c>
      <c r="C49" s="6" t="s">
        <v>14</v>
      </c>
      <c r="D49" s="6" t="s">
        <v>9</v>
      </c>
      <c r="E49" s="1102" t="s">
        <v>1650</v>
      </c>
    </row>
    <row r="50" spans="2:5" ht="21.6" customHeight="1">
      <c r="B50" s="438" t="s">
        <v>1477</v>
      </c>
      <c r="C50" s="439"/>
      <c r="D50" s="440"/>
      <c r="E50" s="441"/>
    </row>
    <row r="51" spans="2:5" ht="21" customHeight="1">
      <c r="B51" s="967" t="s">
        <v>1473</v>
      </c>
      <c r="C51" s="6" t="s">
        <v>12</v>
      </c>
      <c r="D51" s="6" t="s">
        <v>1401</v>
      </c>
      <c r="E51" s="968" t="s">
        <v>1651</v>
      </c>
    </row>
    <row r="52" spans="2:5" ht="21" customHeight="1">
      <c r="B52" s="967" t="s">
        <v>1474</v>
      </c>
      <c r="C52" s="6" t="s">
        <v>12</v>
      </c>
      <c r="D52" s="6" t="s">
        <v>1401</v>
      </c>
      <c r="E52" s="968" t="s">
        <v>1652</v>
      </c>
    </row>
    <row r="53" spans="2:5" ht="21" customHeight="1">
      <c r="B53" s="969" t="s">
        <v>1475</v>
      </c>
      <c r="C53" s="970" t="s">
        <v>8</v>
      </c>
      <c r="D53" s="970" t="s">
        <v>1401</v>
      </c>
      <c r="E53" s="971" t="s">
        <v>1653</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1654</v>
      </c>
    </row>
    <row r="58" spans="2:5" ht="21.95" customHeight="1">
      <c r="B58" s="967" t="s">
        <v>1479</v>
      </c>
      <c r="C58" s="6" t="s">
        <v>13</v>
      </c>
      <c r="D58" s="7" t="s">
        <v>1409</v>
      </c>
      <c r="E58" s="1102" t="s">
        <v>1655</v>
      </c>
    </row>
    <row r="59" spans="2:5" ht="33.6" customHeight="1">
      <c r="B59" s="979" t="s">
        <v>1612</v>
      </c>
      <c r="C59" s="8" t="s">
        <v>13</v>
      </c>
      <c r="D59" s="7" t="s">
        <v>1409</v>
      </c>
      <c r="E59" s="1103" t="s">
        <v>1656</v>
      </c>
    </row>
    <row r="60" spans="2:5" ht="51" customHeight="1">
      <c r="B60" s="980" t="s">
        <v>1629</v>
      </c>
      <c r="C60" s="494" t="s">
        <v>14</v>
      </c>
      <c r="D60" s="7" t="s">
        <v>1409</v>
      </c>
      <c r="E60" s="977" t="s">
        <v>1657</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1679</v>
      </c>
      <c r="B9" s="80">
        <v>137</v>
      </c>
      <c r="C9" s="80">
        <v>1</v>
      </c>
      <c r="D9" s="80">
        <v>9</v>
      </c>
      <c r="E9" s="80">
        <v>1990</v>
      </c>
      <c r="F9" s="80" t="s">
        <v>562</v>
      </c>
      <c r="G9" s="80" t="s">
        <v>1680</v>
      </c>
      <c r="H9" s="80" t="s">
        <v>1681</v>
      </c>
      <c r="I9" s="177"/>
      <c r="J9" s="81">
        <v>2.1947557639218225</v>
      </c>
      <c r="K9" s="81">
        <v>3.8510688145347092</v>
      </c>
      <c r="L9" s="81">
        <v>3.9341640872386989</v>
      </c>
      <c r="M9" s="81">
        <v>25.515758503978709</v>
      </c>
      <c r="N9" s="81">
        <v>21.920127127658819</v>
      </c>
      <c r="O9" s="81">
        <v>16.819361338996181</v>
      </c>
      <c r="P9" s="81">
        <v>19.537822317993097</v>
      </c>
      <c r="Q9" s="81">
        <v>0.95241595856990813</v>
      </c>
      <c r="R9" s="81">
        <v>0</v>
      </c>
      <c r="S9" s="81">
        <v>0.85859058778861574</v>
      </c>
      <c r="T9" s="82"/>
      <c r="U9" s="81">
        <v>326749</v>
      </c>
      <c r="V9" s="81">
        <v>1123</v>
      </c>
      <c r="W9" s="81">
        <v>56</v>
      </c>
      <c r="X9" s="81">
        <v>8781</v>
      </c>
      <c r="Y9" s="81">
        <v>5448</v>
      </c>
      <c r="Z9" s="81">
        <v>6918</v>
      </c>
      <c r="AA9" s="81">
        <v>4744</v>
      </c>
      <c r="AB9" s="81">
        <v>15464</v>
      </c>
      <c r="AC9" s="81">
        <v>0</v>
      </c>
      <c r="AD9" s="81">
        <v>0.85859058778861574</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1682</v>
      </c>
      <c r="B10" s="80">
        <v>138</v>
      </c>
      <c r="C10" s="80">
        <v>2</v>
      </c>
      <c r="D10" s="80">
        <v>9</v>
      </c>
      <c r="E10" s="80">
        <v>2005</v>
      </c>
      <c r="F10" s="80" t="s">
        <v>565</v>
      </c>
      <c r="G10" s="80" t="s">
        <v>1680</v>
      </c>
      <c r="H10" s="80" t="s">
        <v>1681</v>
      </c>
      <c r="I10" s="177"/>
      <c r="J10" s="81">
        <v>1.1466991715407793</v>
      </c>
      <c r="K10" s="81">
        <v>2.0409175775526442</v>
      </c>
      <c r="L10" s="81">
        <v>0.37391960981479772</v>
      </c>
      <c r="M10" s="81">
        <v>51.420501022007677</v>
      </c>
      <c r="N10" s="81">
        <v>42.047582630074658</v>
      </c>
      <c r="O10" s="81">
        <v>24.831602773312618</v>
      </c>
      <c r="P10" s="81">
        <v>20.677864345036717</v>
      </c>
      <c r="Q10" s="81">
        <v>1.0799672518419487</v>
      </c>
      <c r="R10" s="81">
        <v>0</v>
      </c>
      <c r="S10" s="81">
        <v>2.0662859191140721</v>
      </c>
      <c r="T10" s="82"/>
      <c r="U10" s="81">
        <v>206620</v>
      </c>
      <c r="V10" s="81">
        <v>784</v>
      </c>
      <c r="W10" s="81">
        <v>5</v>
      </c>
      <c r="X10" s="81">
        <v>9437</v>
      </c>
      <c r="Y10" s="81">
        <v>7857</v>
      </c>
      <c r="Z10" s="81">
        <v>11819</v>
      </c>
      <c r="AA10" s="81">
        <v>4112</v>
      </c>
      <c r="AB10" s="81">
        <v>18331</v>
      </c>
      <c r="AC10" s="81">
        <v>0</v>
      </c>
      <c r="AD10" s="81">
        <v>2.0662859191140721</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1683</v>
      </c>
      <c r="B11" s="80">
        <v>139</v>
      </c>
      <c r="C11" s="80">
        <v>3</v>
      </c>
      <c r="D11" s="80">
        <v>9</v>
      </c>
      <c r="E11" s="80">
        <v>2006</v>
      </c>
      <c r="F11" s="80" t="s">
        <v>566</v>
      </c>
      <c r="G11" s="80" t="s">
        <v>1680</v>
      </c>
      <c r="H11" s="80" t="s">
        <v>1681</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1684</v>
      </c>
      <c r="B12" s="80">
        <v>140</v>
      </c>
      <c r="C12" s="80">
        <v>4</v>
      </c>
      <c r="D12" s="80">
        <v>9</v>
      </c>
      <c r="E12" s="80">
        <v>2007</v>
      </c>
      <c r="F12" s="80" t="s">
        <v>567</v>
      </c>
      <c r="G12" s="80" t="s">
        <v>1680</v>
      </c>
      <c r="H12" s="80" t="s">
        <v>1681</v>
      </c>
      <c r="I12" s="177"/>
      <c r="J12" s="81">
        <v>1.0414682609028154</v>
      </c>
      <c r="K12" s="81">
        <v>2.0176160240338232</v>
      </c>
      <c r="L12" s="81">
        <v>0.98250637350267367</v>
      </c>
      <c r="M12" s="81">
        <v>51.079003974293059</v>
      </c>
      <c r="N12" s="81">
        <v>38.743300097660033</v>
      </c>
      <c r="O12" s="81">
        <v>25.119682792113355</v>
      </c>
      <c r="P12" s="81">
        <v>21.120489833363877</v>
      </c>
      <c r="Q12" s="81">
        <v>1.1710620421593667</v>
      </c>
      <c r="R12" s="81">
        <v>0</v>
      </c>
      <c r="S12" s="81">
        <v>1.9488213598629591</v>
      </c>
      <c r="T12" s="82"/>
      <c r="U12" s="81">
        <v>191980</v>
      </c>
      <c r="V12" s="81">
        <v>754</v>
      </c>
      <c r="W12" s="81">
        <v>16</v>
      </c>
      <c r="X12" s="81">
        <v>10938</v>
      </c>
      <c r="Y12" s="81">
        <v>8247</v>
      </c>
      <c r="Z12" s="81">
        <v>12429</v>
      </c>
      <c r="AA12" s="81">
        <v>4136</v>
      </c>
      <c r="AB12" s="81">
        <v>18826</v>
      </c>
      <c r="AC12" s="81">
        <v>0</v>
      </c>
      <c r="AD12" s="81">
        <v>1.9488213598629591</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1685</v>
      </c>
      <c r="B13" s="80">
        <v>141</v>
      </c>
      <c r="C13" s="80">
        <v>5</v>
      </c>
      <c r="D13" s="80">
        <v>9</v>
      </c>
      <c r="E13" s="80">
        <v>2008</v>
      </c>
      <c r="F13" s="80" t="s">
        <v>84</v>
      </c>
      <c r="G13" s="80" t="s">
        <v>1680</v>
      </c>
      <c r="H13" s="80" t="s">
        <v>1681</v>
      </c>
      <c r="I13" s="177"/>
      <c r="J13" s="81">
        <v>1.2088226871223215</v>
      </c>
      <c r="K13" s="81">
        <v>1.4956298039704763</v>
      </c>
      <c r="L13" s="81">
        <v>0.89262983130839058</v>
      </c>
      <c r="M13" s="81">
        <v>55.257466570093783</v>
      </c>
      <c r="N13" s="81">
        <v>35.805200072386782</v>
      </c>
      <c r="O13" s="81">
        <v>24.478793880388984</v>
      </c>
      <c r="P13" s="81">
        <v>20.861788546300922</v>
      </c>
      <c r="Q13" s="81">
        <v>1.1597799108515969</v>
      </c>
      <c r="R13" s="81">
        <v>0</v>
      </c>
      <c r="S13" s="81">
        <v>1.9092459471231187</v>
      </c>
      <c r="T13" s="82"/>
      <c r="U13" s="81">
        <v>258575</v>
      </c>
      <c r="V13" s="81">
        <v>754</v>
      </c>
      <c r="W13" s="81">
        <v>16</v>
      </c>
      <c r="X13" s="81">
        <v>10938</v>
      </c>
      <c r="Y13" s="81">
        <v>8386</v>
      </c>
      <c r="Z13" s="81">
        <v>12537</v>
      </c>
      <c r="AA13" s="81">
        <v>4090</v>
      </c>
      <c r="AB13" s="81">
        <v>18951</v>
      </c>
      <c r="AC13" s="81">
        <v>0</v>
      </c>
      <c r="AD13" s="81">
        <v>1.9092459471231187</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1686</v>
      </c>
      <c r="B14" s="80">
        <v>142</v>
      </c>
      <c r="C14" s="80">
        <v>6</v>
      </c>
      <c r="D14" s="80">
        <v>9</v>
      </c>
      <c r="E14" s="80">
        <v>2009</v>
      </c>
      <c r="F14" s="80" t="s">
        <v>85</v>
      </c>
      <c r="G14" s="80" t="s">
        <v>1680</v>
      </c>
      <c r="H14" s="80" t="s">
        <v>1681</v>
      </c>
      <c r="I14" s="177"/>
      <c r="J14" s="81">
        <v>1.5109168665239197</v>
      </c>
      <c r="K14" s="81">
        <v>1.892139017239707</v>
      </c>
      <c r="L14" s="81">
        <v>3.4842182201564458</v>
      </c>
      <c r="M14" s="81">
        <v>62.462952048233674</v>
      </c>
      <c r="N14" s="81">
        <v>36.414224515976017</v>
      </c>
      <c r="O14" s="81">
        <v>25.379584820551965</v>
      </c>
      <c r="P14" s="81">
        <v>20.022881219867259</v>
      </c>
      <c r="Q14" s="81">
        <v>1.1072580479735379</v>
      </c>
      <c r="R14" s="81">
        <v>0</v>
      </c>
      <c r="S14" s="81">
        <v>2.1701421710150957</v>
      </c>
      <c r="T14" s="82"/>
      <c r="U14" s="81">
        <v>240088</v>
      </c>
      <c r="V14" s="81">
        <v>914</v>
      </c>
      <c r="W14" s="81">
        <v>87</v>
      </c>
      <c r="X14" s="81">
        <v>12607</v>
      </c>
      <c r="Y14" s="81">
        <v>8463</v>
      </c>
      <c r="Z14" s="81">
        <v>12830</v>
      </c>
      <c r="AA14" s="81">
        <v>4030</v>
      </c>
      <c r="AB14" s="81">
        <v>18993</v>
      </c>
      <c r="AC14" s="81">
        <v>0</v>
      </c>
      <c r="AD14" s="81">
        <v>2.1701421710150957</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0</v>
      </c>
      <c r="BJ14" s="81">
        <v>0</v>
      </c>
      <c r="BK14" s="81">
        <v>35.844000000000001</v>
      </c>
      <c r="BL14" s="81">
        <v>0</v>
      </c>
      <c r="BM14" s="82"/>
      <c r="BN14" s="81">
        <v>0</v>
      </c>
      <c r="BO14" s="81">
        <v>0</v>
      </c>
      <c r="BP14" s="81">
        <v>0</v>
      </c>
      <c r="BQ14" s="81">
        <v>0</v>
      </c>
      <c r="BR14" s="81">
        <v>2</v>
      </c>
      <c r="BS14" s="81">
        <v>0</v>
      </c>
      <c r="BT14"/>
      <c r="BU14" s="80"/>
      <c r="BV14" s="80"/>
      <c r="BW14" s="80"/>
      <c r="BX14" s="80"/>
      <c r="BY14" s="80"/>
      <c r="BZ14" s="80"/>
      <c r="CA14" s="80"/>
      <c r="CB14" s="80"/>
      <c r="CC14" s="80"/>
    </row>
    <row r="15" spans="1:81">
      <c r="A15" s="80" t="s">
        <v>1687</v>
      </c>
      <c r="B15" s="80">
        <v>143</v>
      </c>
      <c r="C15" s="80">
        <v>7</v>
      </c>
      <c r="D15" s="80">
        <v>9</v>
      </c>
      <c r="E15" s="80">
        <v>2010</v>
      </c>
      <c r="F15" s="80" t="s">
        <v>86</v>
      </c>
      <c r="G15" s="80" t="s">
        <v>1680</v>
      </c>
      <c r="H15" s="80" t="s">
        <v>1681</v>
      </c>
      <c r="I15" s="177"/>
      <c r="J15" s="81">
        <v>1.4861774249497244</v>
      </c>
      <c r="K15" s="81">
        <v>2.0270271840986287</v>
      </c>
      <c r="L15" s="81">
        <v>3.5481335038865249</v>
      </c>
      <c r="M15" s="81">
        <v>64.536553989380565</v>
      </c>
      <c r="N15" s="81">
        <v>39.560354108269408</v>
      </c>
      <c r="O15" s="81">
        <v>25.677654248388535</v>
      </c>
      <c r="P15" s="81">
        <v>20.30133134912932</v>
      </c>
      <c r="Q15" s="81">
        <v>1.1689433893022037</v>
      </c>
      <c r="R15" s="81">
        <v>0</v>
      </c>
      <c r="S15" s="81">
        <v>3.1678172659565509</v>
      </c>
      <c r="T15" s="82"/>
      <c r="U15" s="81">
        <v>275772</v>
      </c>
      <c r="V15" s="81">
        <v>914</v>
      </c>
      <c r="W15" s="81">
        <v>87</v>
      </c>
      <c r="X15" s="81">
        <v>12607</v>
      </c>
      <c r="Y15" s="81">
        <v>8639</v>
      </c>
      <c r="Z15" s="81">
        <v>13041</v>
      </c>
      <c r="AA15" s="81">
        <v>3984</v>
      </c>
      <c r="AB15" s="81">
        <v>19213</v>
      </c>
      <c r="AC15" s="81">
        <v>0</v>
      </c>
      <c r="AD15" s="81">
        <v>3.1678172659565509</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0</v>
      </c>
      <c r="BJ15" s="81">
        <v>0</v>
      </c>
      <c r="BK15" s="81">
        <v>49.475999999999999</v>
      </c>
      <c r="BL15" s="81">
        <v>0</v>
      </c>
      <c r="BM15" s="82"/>
      <c r="BN15" s="81">
        <v>0</v>
      </c>
      <c r="BO15" s="81">
        <v>0</v>
      </c>
      <c r="BP15" s="81">
        <v>0</v>
      </c>
      <c r="BQ15" s="81">
        <v>0</v>
      </c>
      <c r="BR15" s="81">
        <v>3</v>
      </c>
      <c r="BS15" s="81">
        <v>0</v>
      </c>
      <c r="BT15"/>
      <c r="BU15" s="80">
        <v>49.475999999999999</v>
      </c>
      <c r="BV15" s="80">
        <v>0</v>
      </c>
      <c r="BW15" s="80">
        <v>0</v>
      </c>
      <c r="BX15" s="80">
        <v>0</v>
      </c>
      <c r="BY15" s="80">
        <v>0</v>
      </c>
      <c r="BZ15" s="80">
        <v>0</v>
      </c>
      <c r="CA15" s="80">
        <v>0</v>
      </c>
      <c r="CB15" s="80">
        <v>0</v>
      </c>
      <c r="CC15" s="80">
        <v>0</v>
      </c>
    </row>
    <row r="16" spans="1:81">
      <c r="A16" s="80" t="s">
        <v>1688</v>
      </c>
      <c r="B16" s="80">
        <v>144</v>
      </c>
      <c r="C16" s="80">
        <v>8</v>
      </c>
      <c r="D16" s="80">
        <v>9</v>
      </c>
      <c r="E16" s="80">
        <v>2011</v>
      </c>
      <c r="F16" s="80" t="s">
        <v>87</v>
      </c>
      <c r="G16" s="80" t="s">
        <v>1680</v>
      </c>
      <c r="H16" s="80" t="s">
        <v>1681</v>
      </c>
      <c r="I16" s="177"/>
      <c r="J16" s="81">
        <v>0.92193639232114655</v>
      </c>
      <c r="K16" s="81">
        <v>2.544182738110091</v>
      </c>
      <c r="L16" s="81">
        <v>3.1658625606851634</v>
      </c>
      <c r="M16" s="81">
        <v>71.023254858506235</v>
      </c>
      <c r="N16" s="81">
        <v>37.605569253958585</v>
      </c>
      <c r="O16" s="81">
        <v>25.520948388614713</v>
      </c>
      <c r="P16" s="81">
        <v>19.694860784238347</v>
      </c>
      <c r="Q16" s="81">
        <v>1.3603364729068668</v>
      </c>
      <c r="R16" s="81">
        <v>0</v>
      </c>
      <c r="S16" s="81">
        <v>3.3241906621087991</v>
      </c>
      <c r="T16" s="82"/>
      <c r="U16" s="81">
        <v>162220</v>
      </c>
      <c r="V16" s="81">
        <v>914</v>
      </c>
      <c r="W16" s="81">
        <v>87</v>
      </c>
      <c r="X16" s="81">
        <v>12607</v>
      </c>
      <c r="Y16" s="81">
        <v>8745</v>
      </c>
      <c r="Z16" s="81">
        <v>13243</v>
      </c>
      <c r="AA16" s="81">
        <v>3980</v>
      </c>
      <c r="AB16" s="81">
        <v>19384</v>
      </c>
      <c r="AC16" s="81">
        <v>0</v>
      </c>
      <c r="AD16" s="81">
        <v>3.3241906621087991</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0</v>
      </c>
      <c r="BJ16" s="81">
        <v>0</v>
      </c>
      <c r="BK16" s="81">
        <v>5.0570000000000004</v>
      </c>
      <c r="BL16" s="81">
        <v>0</v>
      </c>
      <c r="BM16" s="82"/>
      <c r="BN16" s="81">
        <v>0</v>
      </c>
      <c r="BO16" s="81">
        <v>0</v>
      </c>
      <c r="BP16" s="81">
        <v>0</v>
      </c>
      <c r="BQ16" s="81">
        <v>0</v>
      </c>
      <c r="BR16" s="81">
        <v>1</v>
      </c>
      <c r="BS16" s="81">
        <v>0</v>
      </c>
      <c r="BT16"/>
      <c r="BU16" s="80">
        <v>5.0570000000000004</v>
      </c>
      <c r="BV16" s="80">
        <v>0</v>
      </c>
      <c r="BW16" s="80">
        <v>0</v>
      </c>
      <c r="BX16" s="80">
        <v>0</v>
      </c>
      <c r="BY16" s="80">
        <v>0</v>
      </c>
      <c r="BZ16" s="80">
        <v>0</v>
      </c>
      <c r="CA16" s="80">
        <v>0</v>
      </c>
      <c r="CB16" s="80">
        <v>0</v>
      </c>
      <c r="CC16" s="80">
        <v>0</v>
      </c>
    </row>
    <row r="17" spans="1:81">
      <c r="A17" s="80" t="s">
        <v>1689</v>
      </c>
      <c r="B17" s="80">
        <v>145</v>
      </c>
      <c r="C17" s="80">
        <v>9</v>
      </c>
      <c r="D17" s="80">
        <v>9</v>
      </c>
      <c r="E17" s="80">
        <v>2012</v>
      </c>
      <c r="F17" s="80" t="s">
        <v>88</v>
      </c>
      <c r="G17" s="80" t="s">
        <v>1680</v>
      </c>
      <c r="H17" s="80" t="s">
        <v>1681</v>
      </c>
      <c r="I17" s="177"/>
      <c r="J17" s="81">
        <v>0.99356387962522863</v>
      </c>
      <c r="K17" s="81">
        <v>2.2964468053465295</v>
      </c>
      <c r="L17" s="81">
        <v>3.2189311528622913</v>
      </c>
      <c r="M17" s="81">
        <v>63.942865326084153</v>
      </c>
      <c r="N17" s="81">
        <v>37.532660095328566</v>
      </c>
      <c r="O17" s="81">
        <v>25.98548208622784</v>
      </c>
      <c r="P17" s="81">
        <v>19.702408294002236</v>
      </c>
      <c r="Q17" s="81">
        <v>1.5107593001400041</v>
      </c>
      <c r="R17" s="81">
        <v>0</v>
      </c>
      <c r="S17" s="81">
        <v>0.92803346212098514</v>
      </c>
      <c r="T17" s="82"/>
      <c r="U17" s="81">
        <v>179383</v>
      </c>
      <c r="V17" s="81">
        <v>914</v>
      </c>
      <c r="W17" s="81">
        <v>87</v>
      </c>
      <c r="X17" s="81">
        <v>12607</v>
      </c>
      <c r="Y17" s="81">
        <v>9011</v>
      </c>
      <c r="Z17" s="81">
        <v>13591</v>
      </c>
      <c r="AA17" s="81">
        <v>3959</v>
      </c>
      <c r="AB17" s="81">
        <v>19814</v>
      </c>
      <c r="AC17" s="81">
        <v>0</v>
      </c>
      <c r="AD17" s="81">
        <v>0.92803346212098514</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0</v>
      </c>
      <c r="BJ17" s="81">
        <v>0</v>
      </c>
      <c r="BK17" s="81">
        <v>49.34</v>
      </c>
      <c r="BL17" s="81">
        <v>0</v>
      </c>
      <c r="BM17" s="82"/>
      <c r="BN17" s="81">
        <v>0</v>
      </c>
      <c r="BO17" s="81">
        <v>0</v>
      </c>
      <c r="BP17" s="81">
        <v>0</v>
      </c>
      <c r="BQ17" s="81">
        <v>0</v>
      </c>
      <c r="BR17" s="81">
        <v>3</v>
      </c>
      <c r="BS17" s="81">
        <v>0</v>
      </c>
      <c r="BT17"/>
      <c r="BU17" s="80">
        <v>49.34</v>
      </c>
      <c r="BV17" s="80">
        <v>0</v>
      </c>
      <c r="BW17" s="80">
        <v>0</v>
      </c>
      <c r="BX17" s="80">
        <v>0</v>
      </c>
      <c r="BY17" s="80">
        <v>0</v>
      </c>
      <c r="BZ17" s="80">
        <v>0</v>
      </c>
      <c r="CA17" s="80">
        <v>0</v>
      </c>
      <c r="CB17" s="80">
        <v>0</v>
      </c>
      <c r="CC17" s="80">
        <v>0</v>
      </c>
    </row>
    <row r="18" spans="1:81">
      <c r="A18" s="80" t="s">
        <v>1690</v>
      </c>
      <c r="B18" s="80">
        <v>146</v>
      </c>
      <c r="C18" s="80">
        <v>10</v>
      </c>
      <c r="D18" s="80">
        <v>9</v>
      </c>
      <c r="E18" s="80">
        <v>2013</v>
      </c>
      <c r="F18" s="80" t="s">
        <v>89</v>
      </c>
      <c r="G18" s="80" t="s">
        <v>1680</v>
      </c>
      <c r="H18" s="80" t="s">
        <v>1681</v>
      </c>
      <c r="I18" s="177"/>
      <c r="J18" s="81">
        <v>1.4481311226408591</v>
      </c>
      <c r="K18" s="81">
        <v>1.8890230220825002</v>
      </c>
      <c r="L18" s="81">
        <v>3.2721604283846992</v>
      </c>
      <c r="M18" s="81">
        <v>61.642116458393836</v>
      </c>
      <c r="N18" s="81">
        <v>40.68248512601717</v>
      </c>
      <c r="O18" s="81">
        <v>25.350728907575942</v>
      </c>
      <c r="P18" s="81">
        <v>20.036403761202056</v>
      </c>
      <c r="Q18" s="81">
        <v>1.5444168450695637</v>
      </c>
      <c r="R18" s="81">
        <v>0</v>
      </c>
      <c r="S18" s="81">
        <v>0.99709394973896304</v>
      </c>
      <c r="T18" s="82"/>
      <c r="U18" s="81">
        <v>259633</v>
      </c>
      <c r="V18" s="81">
        <v>914</v>
      </c>
      <c r="W18" s="81">
        <v>87</v>
      </c>
      <c r="X18" s="81">
        <v>12607</v>
      </c>
      <c r="Y18" s="81">
        <v>9126</v>
      </c>
      <c r="Z18" s="81">
        <v>13851</v>
      </c>
      <c r="AA18" s="81">
        <v>4011</v>
      </c>
      <c r="AB18" s="81">
        <v>19965</v>
      </c>
      <c r="AC18" s="81">
        <v>0</v>
      </c>
      <c r="AD18" s="81">
        <v>0.99709394973896304</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0</v>
      </c>
      <c r="BJ18" s="81">
        <v>0</v>
      </c>
      <c r="BK18" s="81">
        <v>15.172999999999998</v>
      </c>
      <c r="BL18" s="81">
        <v>0</v>
      </c>
      <c r="BM18" s="82"/>
      <c r="BN18" s="81">
        <v>0</v>
      </c>
      <c r="BO18" s="81">
        <v>0</v>
      </c>
      <c r="BP18" s="81">
        <v>0</v>
      </c>
      <c r="BQ18" s="81">
        <v>0</v>
      </c>
      <c r="BR18" s="81">
        <v>2</v>
      </c>
      <c r="BS18" s="81">
        <v>0</v>
      </c>
      <c r="BT18"/>
      <c r="BU18" s="80">
        <v>15.173</v>
      </c>
      <c r="BV18" s="80">
        <v>0</v>
      </c>
      <c r="BW18" s="80">
        <v>0</v>
      </c>
      <c r="BX18" s="80">
        <v>0</v>
      </c>
      <c r="BY18" s="80">
        <v>0</v>
      </c>
      <c r="BZ18" s="80">
        <v>0</v>
      </c>
      <c r="CA18" s="80">
        <v>0</v>
      </c>
      <c r="CB18" s="80">
        <v>0</v>
      </c>
      <c r="CC18" s="80">
        <v>0</v>
      </c>
    </row>
    <row r="19" spans="1:81">
      <c r="A19" s="80" t="s">
        <v>1691</v>
      </c>
      <c r="B19" s="80">
        <v>147</v>
      </c>
      <c r="C19" s="80">
        <v>11</v>
      </c>
      <c r="D19" s="80">
        <v>9</v>
      </c>
      <c r="E19" s="80">
        <v>2014</v>
      </c>
      <c r="F19" s="80" t="s">
        <v>90</v>
      </c>
      <c r="G19" s="80" t="s">
        <v>1680</v>
      </c>
      <c r="H19" s="80" t="s">
        <v>1681</v>
      </c>
      <c r="I19" s="177"/>
      <c r="J19" s="81">
        <v>1.3676607601124617</v>
      </c>
      <c r="K19" s="81">
        <v>1.9683125277254099</v>
      </c>
      <c r="L19" s="81">
        <v>2.248129371531383</v>
      </c>
      <c r="M19" s="81">
        <v>58.660016235677055</v>
      </c>
      <c r="N19" s="81">
        <v>40.999451341141338</v>
      </c>
      <c r="O19" s="81">
        <v>24.485266624060042</v>
      </c>
      <c r="P19" s="81">
        <v>20.100444037626076</v>
      </c>
      <c r="Q19" s="81">
        <v>1.487661587386323</v>
      </c>
      <c r="R19" s="81">
        <v>0</v>
      </c>
      <c r="S19" s="81">
        <v>1.7071070186305917</v>
      </c>
      <c r="T19" s="82"/>
      <c r="U19" s="81">
        <v>268417</v>
      </c>
      <c r="V19" s="81">
        <v>811</v>
      </c>
      <c r="W19" s="81">
        <v>83</v>
      </c>
      <c r="X19" s="81">
        <v>12051</v>
      </c>
      <c r="Y19" s="81">
        <v>9277</v>
      </c>
      <c r="Z19" s="81">
        <v>14090</v>
      </c>
      <c r="AA19" s="81">
        <v>4003</v>
      </c>
      <c r="AB19" s="81">
        <v>20044</v>
      </c>
      <c r="AC19" s="81">
        <v>0</v>
      </c>
      <c r="AD19" s="81">
        <v>1.7071070186305917</v>
      </c>
      <c r="AE19" s="82"/>
      <c r="AF19" s="81">
        <v>1906813.7863351507</v>
      </c>
      <c r="AG19" s="81">
        <v>1622289.2534765268</v>
      </c>
      <c r="AH19" s="81">
        <v>574802.48190423311</v>
      </c>
      <c r="AI19" s="81">
        <v>72929809.377461746</v>
      </c>
      <c r="AJ19" s="81">
        <v>50925466.892383866</v>
      </c>
      <c r="AK19" s="81">
        <v>0</v>
      </c>
      <c r="AL19" s="81">
        <v>0</v>
      </c>
      <c r="AM19" s="81">
        <v>2751741.6781991902</v>
      </c>
      <c r="AN19" s="81">
        <v>0</v>
      </c>
      <c r="AO19" s="81">
        <v>0</v>
      </c>
      <c r="AP19" s="82"/>
      <c r="AQ19" s="81">
        <v>491</v>
      </c>
      <c r="AR19" s="81">
        <v>56</v>
      </c>
      <c r="AS19" s="81">
        <v>0</v>
      </c>
      <c r="AT19" s="81">
        <v>1</v>
      </c>
      <c r="AU19" s="81">
        <v>0</v>
      </c>
      <c r="AV19" s="81">
        <v>0</v>
      </c>
      <c r="AW19" s="81" t="s">
        <v>564</v>
      </c>
      <c r="AX19" s="82"/>
      <c r="AY19" s="81">
        <v>2129</v>
      </c>
      <c r="AZ19" s="81">
        <v>1946.7</v>
      </c>
      <c r="BA19" s="81">
        <v>0</v>
      </c>
      <c r="BB19" s="81">
        <v>195</v>
      </c>
      <c r="BC19" s="81">
        <v>0</v>
      </c>
      <c r="BD19" s="81">
        <v>0</v>
      </c>
      <c r="BE19" s="81" t="s">
        <v>564</v>
      </c>
      <c r="BF19" s="82"/>
      <c r="BG19" s="81">
        <v>0</v>
      </c>
      <c r="BH19" s="81">
        <v>0</v>
      </c>
      <c r="BI19" s="81">
        <v>0</v>
      </c>
      <c r="BJ19" s="81">
        <v>0</v>
      </c>
      <c r="BK19" s="81">
        <v>49.908000000000001</v>
      </c>
      <c r="BL19" s="81">
        <v>0</v>
      </c>
      <c r="BM19" s="82"/>
      <c r="BN19" s="81">
        <v>0</v>
      </c>
      <c r="BO19" s="81">
        <v>0</v>
      </c>
      <c r="BP19" s="81">
        <v>0</v>
      </c>
      <c r="BQ19" s="81">
        <v>0</v>
      </c>
      <c r="BR19" s="81">
        <v>3</v>
      </c>
      <c r="BS19" s="81">
        <v>0</v>
      </c>
      <c r="BT19"/>
      <c r="BU19" s="80">
        <v>49.908000000000001</v>
      </c>
      <c r="BV19" s="80">
        <v>0</v>
      </c>
      <c r="BW19" s="80">
        <v>0</v>
      </c>
      <c r="BX19" s="80">
        <v>0</v>
      </c>
      <c r="BY19" s="80">
        <v>0</v>
      </c>
      <c r="BZ19" s="80">
        <v>0</v>
      </c>
      <c r="CA19" s="80">
        <v>0</v>
      </c>
      <c r="CB19" s="80">
        <v>0</v>
      </c>
      <c r="CC19" s="80">
        <v>0</v>
      </c>
    </row>
    <row r="20" spans="1:81">
      <c r="A20" s="80" t="s">
        <v>1692</v>
      </c>
      <c r="B20" s="80">
        <v>148</v>
      </c>
      <c r="C20" s="80">
        <v>12</v>
      </c>
      <c r="D20" s="80">
        <v>9</v>
      </c>
      <c r="E20" s="80">
        <v>2015</v>
      </c>
      <c r="F20" s="80" t="s">
        <v>91</v>
      </c>
      <c r="G20" s="80" t="s">
        <v>1680</v>
      </c>
      <c r="H20" s="80" t="s">
        <v>1681</v>
      </c>
      <c r="I20" s="177"/>
      <c r="J20" s="81">
        <v>2.1678160940254627</v>
      </c>
      <c r="K20" s="81">
        <v>1.8317088833210406</v>
      </c>
      <c r="L20" s="81">
        <v>2.4253911389829743</v>
      </c>
      <c r="M20" s="81">
        <v>62.534453907088846</v>
      </c>
      <c r="N20" s="81">
        <v>35.99634088462669</v>
      </c>
      <c r="O20" s="81">
        <v>24.439218209907558</v>
      </c>
      <c r="P20" s="81">
        <v>20.176562954869013</v>
      </c>
      <c r="Q20" s="81">
        <v>1.4660102883016206</v>
      </c>
      <c r="R20" s="81">
        <v>0</v>
      </c>
      <c r="S20" s="81">
        <v>2.324709117324693</v>
      </c>
      <c r="T20" s="82"/>
      <c r="U20" s="81">
        <v>459254</v>
      </c>
      <c r="V20" s="81">
        <v>811</v>
      </c>
      <c r="W20" s="81">
        <v>83</v>
      </c>
      <c r="X20" s="81">
        <v>12051</v>
      </c>
      <c r="Y20" s="81">
        <v>9503</v>
      </c>
      <c r="Z20" s="81">
        <v>14199</v>
      </c>
      <c r="AA20" s="81">
        <v>4015</v>
      </c>
      <c r="AB20" s="81">
        <v>20177</v>
      </c>
      <c r="AC20" s="81">
        <v>0</v>
      </c>
      <c r="AD20" s="81">
        <v>2.324709117324693</v>
      </c>
      <c r="AE20" s="82"/>
      <c r="AF20" s="81">
        <v>3119201.4864070001</v>
      </c>
      <c r="AG20" s="81">
        <v>1408253.2559761771</v>
      </c>
      <c r="AH20" s="81">
        <v>510044.46825043554</v>
      </c>
      <c r="AI20" s="81">
        <v>78259520.786236316</v>
      </c>
      <c r="AJ20" s="81">
        <v>45122571.281064078</v>
      </c>
      <c r="AK20" s="81">
        <v>0</v>
      </c>
      <c r="AL20" s="81">
        <v>0</v>
      </c>
      <c r="AM20" s="81">
        <v>2765173.2106683459</v>
      </c>
      <c r="AN20" s="81">
        <v>0</v>
      </c>
      <c r="AO20" s="81">
        <v>0</v>
      </c>
      <c r="AP20" s="82"/>
      <c r="AQ20" s="81">
        <v>543</v>
      </c>
      <c r="AR20" s="81">
        <v>80</v>
      </c>
      <c r="AS20" s="81">
        <v>0</v>
      </c>
      <c r="AT20" s="81">
        <v>1</v>
      </c>
      <c r="AU20" s="81">
        <v>0</v>
      </c>
      <c r="AV20" s="81">
        <v>0</v>
      </c>
      <c r="AW20" s="81" t="s">
        <v>564</v>
      </c>
      <c r="AX20" s="82"/>
      <c r="AY20" s="81">
        <v>2376.8000000000002</v>
      </c>
      <c r="AZ20" s="81">
        <v>4443.3</v>
      </c>
      <c r="BA20" s="81">
        <v>0</v>
      </c>
      <c r="BB20" s="81">
        <v>195</v>
      </c>
      <c r="BC20" s="81">
        <v>0</v>
      </c>
      <c r="BD20" s="81">
        <v>0</v>
      </c>
      <c r="BE20" s="81" t="s">
        <v>564</v>
      </c>
      <c r="BF20" s="82"/>
      <c r="BG20" s="81">
        <v>0</v>
      </c>
      <c r="BH20" s="81">
        <v>0</v>
      </c>
      <c r="BI20" s="81">
        <v>0</v>
      </c>
      <c r="BJ20" s="81">
        <v>0</v>
      </c>
      <c r="BK20" s="81">
        <v>47.134999999999998</v>
      </c>
      <c r="BL20" s="81">
        <v>0</v>
      </c>
      <c r="BM20" s="82"/>
      <c r="BN20" s="81">
        <v>0</v>
      </c>
      <c r="BO20" s="81">
        <v>0</v>
      </c>
      <c r="BP20" s="81">
        <v>0</v>
      </c>
      <c r="BQ20" s="81">
        <v>0</v>
      </c>
      <c r="BR20" s="81">
        <v>3</v>
      </c>
      <c r="BS20" s="81">
        <v>0</v>
      </c>
      <c r="BT20"/>
      <c r="BU20" s="80">
        <v>47.134999999999998</v>
      </c>
      <c r="BV20" s="80">
        <v>0</v>
      </c>
      <c r="BW20" s="80">
        <v>0</v>
      </c>
      <c r="BX20" s="80">
        <v>0</v>
      </c>
      <c r="BY20" s="80">
        <v>0</v>
      </c>
      <c r="BZ20" s="80">
        <v>0</v>
      </c>
      <c r="CA20" s="80">
        <v>0</v>
      </c>
      <c r="CB20" s="80">
        <v>0</v>
      </c>
      <c r="CC20" s="80">
        <v>0</v>
      </c>
    </row>
    <row r="21" spans="1:81">
      <c r="A21" s="80" t="s">
        <v>1693</v>
      </c>
      <c r="B21" s="80">
        <v>149</v>
      </c>
      <c r="C21" s="80">
        <v>13</v>
      </c>
      <c r="D21" s="80">
        <v>9</v>
      </c>
      <c r="E21" s="80">
        <v>2016</v>
      </c>
      <c r="F21" s="80" t="s">
        <v>92</v>
      </c>
      <c r="G21" s="80" t="s">
        <v>1680</v>
      </c>
      <c r="H21" s="80" t="s">
        <v>1681</v>
      </c>
      <c r="I21" s="177"/>
      <c r="J21" s="81">
        <v>1.4683509005012312</v>
      </c>
      <c r="K21" s="81">
        <v>1.8427159503158006</v>
      </c>
      <c r="L21" s="81">
        <v>2.330867779661614</v>
      </c>
      <c r="M21" s="81">
        <v>50.551999640782043</v>
      </c>
      <c r="N21" s="81">
        <v>38.855639418401552</v>
      </c>
      <c r="O21" s="81">
        <v>24.676333458326795</v>
      </c>
      <c r="P21" s="81">
        <v>20.047086699934525</v>
      </c>
      <c r="Q21" s="81">
        <v>1.4334770052422567</v>
      </c>
      <c r="R21" s="81">
        <v>0</v>
      </c>
      <c r="S21" s="81">
        <v>1.8898702850102687</v>
      </c>
      <c r="T21" s="82"/>
      <c r="U21" s="81">
        <v>308705</v>
      </c>
      <c r="V21" s="81">
        <v>811</v>
      </c>
      <c r="W21" s="81">
        <v>83</v>
      </c>
      <c r="X21" s="81">
        <v>12051</v>
      </c>
      <c r="Y21" s="81">
        <v>9635</v>
      </c>
      <c r="Z21" s="81">
        <v>14513</v>
      </c>
      <c r="AA21" s="81">
        <v>4126</v>
      </c>
      <c r="AB21" s="81">
        <v>20295</v>
      </c>
      <c r="AC21" s="81">
        <v>0</v>
      </c>
      <c r="AD21" s="81">
        <v>1.8898702850102691</v>
      </c>
      <c r="AE21" s="82"/>
      <c r="AF21" s="81">
        <v>2156880.3284184239</v>
      </c>
      <c r="AG21" s="81">
        <v>1361714.8174936741</v>
      </c>
      <c r="AH21" s="81">
        <v>380660.75117943401</v>
      </c>
      <c r="AI21" s="81">
        <v>76133615.87670444</v>
      </c>
      <c r="AJ21" s="81">
        <v>47895413.601707809</v>
      </c>
      <c r="AK21" s="81">
        <v>0</v>
      </c>
      <c r="AL21" s="81">
        <v>0</v>
      </c>
      <c r="AM21" s="81">
        <v>2783505.4475402571</v>
      </c>
      <c r="AN21" s="81">
        <v>0</v>
      </c>
      <c r="AO21" s="81">
        <v>0</v>
      </c>
      <c r="AP21" s="82"/>
      <c r="AQ21" s="81">
        <v>586</v>
      </c>
      <c r="AR21" s="81">
        <v>96</v>
      </c>
      <c r="AS21" s="81">
        <v>0</v>
      </c>
      <c r="AT21" s="81">
        <v>2</v>
      </c>
      <c r="AU21" s="81">
        <v>0</v>
      </c>
      <c r="AV21" s="81">
        <v>0</v>
      </c>
      <c r="AW21" s="81" t="s">
        <v>564</v>
      </c>
      <c r="AX21" s="82"/>
      <c r="AY21" s="81">
        <v>2590.3000000000002</v>
      </c>
      <c r="AZ21" s="81">
        <v>4665.8</v>
      </c>
      <c r="BA21" s="81">
        <v>0</v>
      </c>
      <c r="BB21" s="81">
        <v>394</v>
      </c>
      <c r="BC21" s="81">
        <v>0</v>
      </c>
      <c r="BD21" s="81">
        <v>0</v>
      </c>
      <c r="BE21" s="81" t="s">
        <v>564</v>
      </c>
      <c r="BF21" s="82"/>
      <c r="BG21" s="81">
        <v>0</v>
      </c>
      <c r="BH21" s="81">
        <v>0</v>
      </c>
      <c r="BI21" s="81">
        <v>0</v>
      </c>
      <c r="BJ21" s="81">
        <v>0</v>
      </c>
      <c r="BK21" s="81">
        <v>46.590999999999994</v>
      </c>
      <c r="BL21" s="81">
        <v>0</v>
      </c>
      <c r="BM21" s="82"/>
      <c r="BN21" s="81">
        <v>0</v>
      </c>
      <c r="BO21" s="81">
        <v>0</v>
      </c>
      <c r="BP21" s="81">
        <v>0</v>
      </c>
      <c r="BQ21" s="81">
        <v>0</v>
      </c>
      <c r="BR21" s="81">
        <v>3</v>
      </c>
      <c r="BS21" s="81">
        <v>0</v>
      </c>
      <c r="BT21"/>
      <c r="BU21" s="80">
        <v>46.591000000000001</v>
      </c>
      <c r="BV21" s="80">
        <v>0</v>
      </c>
      <c r="BW21" s="80">
        <v>0</v>
      </c>
      <c r="BX21" s="80">
        <v>0</v>
      </c>
      <c r="BY21" s="80">
        <v>0</v>
      </c>
      <c r="BZ21" s="80">
        <v>0</v>
      </c>
      <c r="CA21" s="80">
        <v>0</v>
      </c>
      <c r="CB21" s="80">
        <v>0</v>
      </c>
      <c r="CC21" s="80">
        <v>0</v>
      </c>
    </row>
    <row r="22" spans="1:81">
      <c r="A22" s="80" t="s">
        <v>1694</v>
      </c>
      <c r="B22" s="80">
        <v>150</v>
      </c>
      <c r="C22" s="80">
        <v>14</v>
      </c>
      <c r="D22" s="80">
        <v>9</v>
      </c>
      <c r="E22" s="80">
        <v>2017</v>
      </c>
      <c r="F22" s="80" t="s">
        <v>71</v>
      </c>
      <c r="G22" s="80" t="s">
        <v>1680</v>
      </c>
      <c r="H22" s="80" t="s">
        <v>1681</v>
      </c>
      <c r="I22" s="177"/>
      <c r="J22" s="81">
        <v>1.1056333232040614</v>
      </c>
      <c r="K22" s="81">
        <v>1.8172459274473287</v>
      </c>
      <c r="L22" s="81">
        <v>2.2921400244559309</v>
      </c>
      <c r="M22" s="81">
        <v>48.02428205374575</v>
      </c>
      <c r="N22" s="81">
        <v>40.364235100554083</v>
      </c>
      <c r="O22" s="81">
        <v>24.621564267986422</v>
      </c>
      <c r="P22" s="81">
        <v>20.185632465854145</v>
      </c>
      <c r="Q22" s="81">
        <v>1.3853422637679162</v>
      </c>
      <c r="R22" s="81">
        <v>0</v>
      </c>
      <c r="S22" s="81">
        <v>1.8158218047732344</v>
      </c>
      <c r="T22" s="82"/>
      <c r="U22" s="81">
        <v>246772</v>
      </c>
      <c r="V22" s="81">
        <v>811</v>
      </c>
      <c r="W22" s="81">
        <v>83</v>
      </c>
      <c r="X22" s="81">
        <v>12051</v>
      </c>
      <c r="Y22" s="81">
        <v>9715</v>
      </c>
      <c r="Z22" s="81">
        <v>14721</v>
      </c>
      <c r="AA22" s="81">
        <v>4181</v>
      </c>
      <c r="AB22" s="81">
        <v>20283</v>
      </c>
      <c r="AC22" s="81">
        <v>0</v>
      </c>
      <c r="AD22" s="81">
        <v>1.815821804773234</v>
      </c>
      <c r="AE22" s="82"/>
      <c r="AF22" s="81">
        <v>1646215.73485722</v>
      </c>
      <c r="AG22" s="81">
        <v>1358064.0724661481</v>
      </c>
      <c r="AH22" s="81">
        <v>490935.40625890542</v>
      </c>
      <c r="AI22" s="81">
        <v>75409258.427153468</v>
      </c>
      <c r="AJ22" s="81">
        <v>47673243.770976059</v>
      </c>
      <c r="AK22" s="81">
        <v>0</v>
      </c>
      <c r="AL22" s="81">
        <v>0</v>
      </c>
      <c r="AM22" s="81">
        <v>2786212.4711642279</v>
      </c>
      <c r="AN22" s="81">
        <v>0</v>
      </c>
      <c r="AO22" s="81">
        <v>0</v>
      </c>
      <c r="AP22" s="82"/>
      <c r="AQ22" s="81">
        <v>615</v>
      </c>
      <c r="AR22" s="81">
        <v>103</v>
      </c>
      <c r="AS22" s="81">
        <v>0</v>
      </c>
      <c r="AT22" s="81">
        <v>2</v>
      </c>
      <c r="AU22" s="81">
        <v>0</v>
      </c>
      <c r="AV22" s="81">
        <v>0</v>
      </c>
      <c r="AW22" s="81" t="s">
        <v>564</v>
      </c>
      <c r="AX22" s="82"/>
      <c r="AY22" s="81">
        <v>2730.7</v>
      </c>
      <c r="AZ22" s="81">
        <v>8558.5</v>
      </c>
      <c r="BA22" s="81">
        <v>0</v>
      </c>
      <c r="BB22" s="81">
        <v>394</v>
      </c>
      <c r="BC22" s="81">
        <v>0</v>
      </c>
      <c r="BD22" s="81">
        <v>0</v>
      </c>
      <c r="BE22" s="81" t="s">
        <v>564</v>
      </c>
      <c r="BF22" s="82"/>
      <c r="BG22" s="81">
        <v>0</v>
      </c>
      <c r="BH22" s="81">
        <v>0</v>
      </c>
      <c r="BI22" s="81">
        <v>0</v>
      </c>
      <c r="BJ22" s="81">
        <v>0</v>
      </c>
      <c r="BK22" s="81">
        <v>47.228000000000002</v>
      </c>
      <c r="BL22" s="81">
        <v>0</v>
      </c>
      <c r="BM22" s="82"/>
      <c r="BN22" s="81">
        <v>0</v>
      </c>
      <c r="BO22" s="81">
        <v>0</v>
      </c>
      <c r="BP22" s="81">
        <v>0</v>
      </c>
      <c r="BQ22" s="81">
        <v>0</v>
      </c>
      <c r="BR22" s="81">
        <v>3</v>
      </c>
      <c r="BS22" s="81">
        <v>0</v>
      </c>
      <c r="BT22"/>
      <c r="BU22" s="80">
        <v>47.228000000000002</v>
      </c>
      <c r="BV22" s="80">
        <v>0</v>
      </c>
      <c r="BW22" s="80">
        <v>0</v>
      </c>
      <c r="BX22" s="80">
        <v>0</v>
      </c>
      <c r="BY22" s="80">
        <v>0</v>
      </c>
      <c r="BZ22" s="80">
        <v>0</v>
      </c>
      <c r="CA22" s="80">
        <v>0</v>
      </c>
      <c r="CB22" s="80">
        <v>0</v>
      </c>
      <c r="CC22" s="80">
        <v>0</v>
      </c>
    </row>
    <row r="23" spans="1:81">
      <c r="A23" s="80" t="s">
        <v>1695</v>
      </c>
      <c r="B23" s="80">
        <v>151</v>
      </c>
      <c r="C23" s="80">
        <v>15</v>
      </c>
      <c r="D23" s="80">
        <v>9</v>
      </c>
      <c r="E23" s="80">
        <v>2018</v>
      </c>
      <c r="F23" s="80" t="s">
        <v>93</v>
      </c>
      <c r="G23" s="80" t="s">
        <v>1680</v>
      </c>
      <c r="H23" s="80" t="s">
        <v>1681</v>
      </c>
      <c r="I23" s="177"/>
      <c r="J23" s="81">
        <v>1.2995137218426822</v>
      </c>
      <c r="K23" s="81">
        <v>1.7052246675103331</v>
      </c>
      <c r="L23" s="81">
        <v>2.0549022257799385</v>
      </c>
      <c r="M23" s="81">
        <v>46.738077822774471</v>
      </c>
      <c r="N23" s="81">
        <v>39.999561668183915</v>
      </c>
      <c r="O23" s="81">
        <v>24.546283952828659</v>
      </c>
      <c r="P23" s="81">
        <v>20.376650472898927</v>
      </c>
      <c r="Q23" s="81">
        <v>1.2922459421041379</v>
      </c>
      <c r="R23" s="81">
        <v>0</v>
      </c>
      <c r="S23" s="81">
        <v>1.6930272688774515</v>
      </c>
      <c r="T23" s="82"/>
      <c r="U23" s="81">
        <v>311824</v>
      </c>
      <c r="V23" s="81">
        <v>811</v>
      </c>
      <c r="W23" s="81">
        <v>83</v>
      </c>
      <c r="X23" s="81">
        <v>12051</v>
      </c>
      <c r="Y23" s="81">
        <v>9933</v>
      </c>
      <c r="Z23" s="81">
        <v>14957</v>
      </c>
      <c r="AA23" s="81">
        <v>4263</v>
      </c>
      <c r="AB23" s="81">
        <v>20389</v>
      </c>
      <c r="AC23" s="81">
        <v>0</v>
      </c>
      <c r="AD23" s="81">
        <v>1.693027268877451</v>
      </c>
      <c r="AE23" s="82"/>
      <c r="AF23" s="81">
        <v>1989010.502978323</v>
      </c>
      <c r="AG23" s="81">
        <v>1206360.1393091909</v>
      </c>
      <c r="AH23" s="81">
        <v>463898.09406798659</v>
      </c>
      <c r="AI23" s="81">
        <v>72029426.856394112</v>
      </c>
      <c r="AJ23" s="81">
        <v>48630746.642108768</v>
      </c>
      <c r="AK23" s="81">
        <v>0</v>
      </c>
      <c r="AL23" s="81">
        <v>0</v>
      </c>
      <c r="AM23" s="81">
        <v>2806568.4962998088</v>
      </c>
      <c r="AN23" s="81">
        <v>0</v>
      </c>
      <c r="AO23" s="81">
        <v>0</v>
      </c>
      <c r="AP23" s="82"/>
      <c r="AQ23" s="81">
        <v>649</v>
      </c>
      <c r="AR23" s="81">
        <v>117</v>
      </c>
      <c r="AS23" s="81">
        <v>0</v>
      </c>
      <c r="AT23" s="81">
        <v>2</v>
      </c>
      <c r="AU23" s="81">
        <v>0</v>
      </c>
      <c r="AV23" s="81">
        <v>0</v>
      </c>
      <c r="AW23" s="81" t="s">
        <v>564</v>
      </c>
      <c r="AX23" s="82"/>
      <c r="AY23" s="81">
        <v>2906.9</v>
      </c>
      <c r="AZ23" s="81">
        <v>8747</v>
      </c>
      <c r="BA23" s="81">
        <v>0</v>
      </c>
      <c r="BB23" s="81">
        <v>394</v>
      </c>
      <c r="BC23" s="81">
        <v>0</v>
      </c>
      <c r="BD23" s="81">
        <v>0</v>
      </c>
      <c r="BE23" s="81" t="s">
        <v>564</v>
      </c>
      <c r="BF23" s="82"/>
      <c r="BG23" s="81">
        <v>0</v>
      </c>
      <c r="BH23" s="81">
        <v>0</v>
      </c>
      <c r="BI23" s="81">
        <v>0</v>
      </c>
      <c r="BJ23" s="81">
        <v>0</v>
      </c>
      <c r="BK23" s="81">
        <v>46.56</v>
      </c>
      <c r="BL23" s="81">
        <v>0</v>
      </c>
      <c r="BM23" s="82"/>
      <c r="BN23" s="81">
        <v>0</v>
      </c>
      <c r="BO23" s="81">
        <v>0</v>
      </c>
      <c r="BP23" s="81">
        <v>0</v>
      </c>
      <c r="BQ23" s="81">
        <v>0</v>
      </c>
      <c r="BR23" s="81">
        <v>3</v>
      </c>
      <c r="BS23" s="81">
        <v>0</v>
      </c>
      <c r="BT23"/>
      <c r="BU23" s="80">
        <v>46.56</v>
      </c>
      <c r="BV23" s="80">
        <v>0</v>
      </c>
      <c r="BW23" s="80">
        <v>0</v>
      </c>
      <c r="BX23" s="80">
        <v>0</v>
      </c>
      <c r="BY23" s="80">
        <v>0</v>
      </c>
      <c r="BZ23" s="80">
        <v>0</v>
      </c>
      <c r="CA23" s="80">
        <v>0</v>
      </c>
      <c r="CB23" s="80">
        <v>0</v>
      </c>
      <c r="CC23" s="80">
        <v>0</v>
      </c>
    </row>
    <row r="24" spans="1:81">
      <c r="A24" s="80" t="s">
        <v>1696</v>
      </c>
      <c r="B24" s="80">
        <v>152</v>
      </c>
      <c r="C24" s="80">
        <v>16</v>
      </c>
      <c r="D24" s="80">
        <v>9</v>
      </c>
      <c r="E24" s="80">
        <v>2019</v>
      </c>
      <c r="F24" s="80" t="s">
        <v>73</v>
      </c>
      <c r="G24" s="80" t="s">
        <v>1680</v>
      </c>
      <c r="H24" s="80" t="s">
        <v>1681</v>
      </c>
      <c r="I24" s="177"/>
      <c r="J24" s="81">
        <v>1.0709032839064123</v>
      </c>
      <c r="K24" s="81">
        <v>1.5478643896469122</v>
      </c>
      <c r="L24" s="81">
        <v>2.0660875392851454</v>
      </c>
      <c r="M24" s="81">
        <v>44.756678459799311</v>
      </c>
      <c r="N24" s="81">
        <v>35.842403913051172</v>
      </c>
      <c r="O24" s="81">
        <v>24.077236701904649</v>
      </c>
      <c r="P24" s="81">
        <v>20.352119106780926</v>
      </c>
      <c r="Q24" s="81">
        <v>1.2600934901825656</v>
      </c>
      <c r="R24" s="81">
        <v>0</v>
      </c>
      <c r="S24" s="81">
        <v>2.4160578169150408</v>
      </c>
      <c r="T24" s="82"/>
      <c r="U24" s="81">
        <v>260479</v>
      </c>
      <c r="V24" s="81">
        <v>811</v>
      </c>
      <c r="W24" s="81">
        <v>83</v>
      </c>
      <c r="X24" s="81">
        <v>12051</v>
      </c>
      <c r="Y24" s="81">
        <v>10028</v>
      </c>
      <c r="Z24" s="81">
        <v>15074</v>
      </c>
      <c r="AA24" s="81">
        <v>4226</v>
      </c>
      <c r="AB24" s="81">
        <v>20420</v>
      </c>
      <c r="AC24" s="81">
        <v>0</v>
      </c>
      <c r="AD24" s="81">
        <v>2.4160578169150408</v>
      </c>
      <c r="AE24" s="82"/>
      <c r="AF24" s="81">
        <v>1739498.2207340989</v>
      </c>
      <c r="AG24" s="81">
        <v>1168076.171728679</v>
      </c>
      <c r="AH24" s="81">
        <v>489993.43892615818</v>
      </c>
      <c r="AI24" s="81">
        <v>73812127.909106717</v>
      </c>
      <c r="AJ24" s="81">
        <v>45280601.202356875</v>
      </c>
      <c r="AK24" s="81">
        <v>0</v>
      </c>
      <c r="AL24" s="81">
        <v>0</v>
      </c>
      <c r="AM24" s="81">
        <v>2781050.2783223023</v>
      </c>
      <c r="AN24" s="81">
        <v>0</v>
      </c>
      <c r="AO24" s="81">
        <v>0</v>
      </c>
      <c r="AP24" s="82"/>
      <c r="AQ24" s="81">
        <v>676</v>
      </c>
      <c r="AR24" s="81">
        <v>125</v>
      </c>
      <c r="AS24" s="81">
        <v>0</v>
      </c>
      <c r="AT24" s="81">
        <v>2</v>
      </c>
      <c r="AU24" s="81">
        <v>0</v>
      </c>
      <c r="AV24" s="81">
        <v>0</v>
      </c>
      <c r="AW24" s="81" t="s">
        <v>564</v>
      </c>
      <c r="AX24" s="82"/>
      <c r="AY24" s="81">
        <v>3049.2999999999988</v>
      </c>
      <c r="AZ24" s="81">
        <v>8860.5</v>
      </c>
      <c r="BA24" s="81">
        <v>0</v>
      </c>
      <c r="BB24" s="81">
        <v>394</v>
      </c>
      <c r="BC24" s="81">
        <v>0</v>
      </c>
      <c r="BD24" s="81">
        <v>0</v>
      </c>
      <c r="BE24" s="81" t="s">
        <v>564</v>
      </c>
      <c r="BF24" s="82"/>
      <c r="BG24" s="81">
        <v>0</v>
      </c>
      <c r="BH24" s="81">
        <v>0</v>
      </c>
      <c r="BI24" s="81">
        <v>0</v>
      </c>
      <c r="BJ24" s="81">
        <v>0</v>
      </c>
      <c r="BK24" s="81">
        <v>44.069000000000003</v>
      </c>
      <c r="BL24" s="81">
        <v>0</v>
      </c>
      <c r="BM24" s="82"/>
      <c r="BN24" s="81">
        <v>0</v>
      </c>
      <c r="BO24" s="81">
        <v>0</v>
      </c>
      <c r="BP24" s="81">
        <v>0</v>
      </c>
      <c r="BQ24" s="81">
        <v>0</v>
      </c>
      <c r="BR24" s="81">
        <v>3</v>
      </c>
      <c r="BS24" s="81">
        <v>0</v>
      </c>
      <c r="BT24"/>
      <c r="BU24" s="80">
        <v>44.069000000000003</v>
      </c>
      <c r="BV24" s="80">
        <v>0</v>
      </c>
      <c r="BW24" s="80">
        <v>0</v>
      </c>
      <c r="BX24" s="80">
        <v>0</v>
      </c>
      <c r="BY24" s="80">
        <v>0</v>
      </c>
      <c r="BZ24" s="80">
        <v>0</v>
      </c>
      <c r="CA24" s="80">
        <v>0</v>
      </c>
      <c r="CB24" s="80">
        <v>0</v>
      </c>
      <c r="CC24" s="80">
        <v>0</v>
      </c>
    </row>
    <row r="25" spans="1:81">
      <c r="A25" s="80" t="s">
        <v>1697</v>
      </c>
      <c r="B25" s="80">
        <v>153</v>
      </c>
      <c r="C25" s="80">
        <v>17</v>
      </c>
      <c r="D25" s="80">
        <v>9</v>
      </c>
      <c r="E25" s="80">
        <v>2020</v>
      </c>
      <c r="F25" s="80" t="s">
        <v>218</v>
      </c>
      <c r="G25" s="80" t="s">
        <v>1680</v>
      </c>
      <c r="H25" s="80" t="s">
        <v>1681</v>
      </c>
      <c r="I25" s="177"/>
      <c r="J25" s="81">
        <v>0.92687460763081908</v>
      </c>
      <c r="K25" s="81">
        <v>1.8258601511989683</v>
      </c>
      <c r="L25" s="81">
        <v>3.0691452523119738</v>
      </c>
      <c r="M25" s="81">
        <v>44.63995425538608</v>
      </c>
      <c r="N25" s="81">
        <v>36.063265639125603</v>
      </c>
      <c r="O25" s="81">
        <v>21.849361177993845</v>
      </c>
      <c r="P25" s="81">
        <v>19.529974036096828</v>
      </c>
      <c r="Q25" s="81">
        <v>1.2336274647540877</v>
      </c>
      <c r="R25" s="81">
        <v>0</v>
      </c>
      <c r="S25" s="81">
        <v>2.6164173773642601</v>
      </c>
      <c r="T25" s="82"/>
      <c r="U25" s="81">
        <v>229371</v>
      </c>
      <c r="V25" s="81">
        <v>837</v>
      </c>
      <c r="W25" s="81">
        <v>138</v>
      </c>
      <c r="X25" s="81">
        <v>13355</v>
      </c>
      <c r="Y25" s="81">
        <v>10292</v>
      </c>
      <c r="Z25" s="81">
        <v>15613</v>
      </c>
      <c r="AA25" s="81">
        <v>4406</v>
      </c>
      <c r="AB25" s="81">
        <v>20922</v>
      </c>
      <c r="AC25" s="81">
        <v>0</v>
      </c>
      <c r="AD25" s="81">
        <v>2.6164173773642601</v>
      </c>
      <c r="AE25" s="82"/>
      <c r="AF25" s="81">
        <v>1546324.2792765449</v>
      </c>
      <c r="AG25" s="81">
        <v>1316590.2157416777</v>
      </c>
      <c r="AH25" s="81">
        <v>789728.21319299156</v>
      </c>
      <c r="AI25" s="81">
        <v>77168786.817137733</v>
      </c>
      <c r="AJ25" s="81">
        <v>46959906.558690272</v>
      </c>
      <c r="AK25" s="81"/>
      <c r="AL25" s="81"/>
      <c r="AM25" s="81">
        <v>2730553.4482681844</v>
      </c>
      <c r="AN25" s="81"/>
      <c r="AO25" s="81"/>
      <c r="AP25" s="82"/>
      <c r="AQ25" s="81">
        <v>716</v>
      </c>
      <c r="AR25" s="81">
        <v>127</v>
      </c>
      <c r="AS25" s="81">
        <v>0</v>
      </c>
      <c r="AT25" s="81">
        <v>3</v>
      </c>
      <c r="AU25" s="81">
        <v>0</v>
      </c>
      <c r="AV25" s="81">
        <v>0</v>
      </c>
      <c r="AW25" s="81">
        <v>0</v>
      </c>
      <c r="AX25" s="82"/>
      <c r="AY25" s="81">
        <v>3276.7999999999988</v>
      </c>
      <c r="AZ25" s="81">
        <v>8887.2000000000025</v>
      </c>
      <c r="BA25" s="81">
        <v>0</v>
      </c>
      <c r="BB25" s="81">
        <v>421</v>
      </c>
      <c r="BC25" s="81">
        <v>0</v>
      </c>
      <c r="BD25" s="81">
        <v>0</v>
      </c>
      <c r="BE25" s="81">
        <v>0</v>
      </c>
      <c r="BF25" s="82"/>
      <c r="BG25" s="81">
        <v>0</v>
      </c>
      <c r="BH25" s="81">
        <v>0</v>
      </c>
      <c r="BI25" s="81">
        <v>0</v>
      </c>
      <c r="BJ25" s="81">
        <v>0</v>
      </c>
      <c r="BK25" s="81">
        <v>30.048999999999999</v>
      </c>
      <c r="BL25" s="81">
        <v>0</v>
      </c>
      <c r="BM25" s="82"/>
      <c r="BN25" s="81">
        <v>0</v>
      </c>
      <c r="BO25" s="81">
        <v>0</v>
      </c>
      <c r="BP25" s="81">
        <v>0</v>
      </c>
      <c r="BQ25" s="81">
        <v>0</v>
      </c>
      <c r="BR25" s="81">
        <v>2</v>
      </c>
      <c r="BS25" s="81">
        <v>0</v>
      </c>
      <c r="BT25"/>
      <c r="BU25" s="80">
        <v>30.048999999999999</v>
      </c>
      <c r="BV25" s="80">
        <v>0</v>
      </c>
      <c r="BW25" s="80">
        <v>0</v>
      </c>
      <c r="BX25" s="80">
        <v>0</v>
      </c>
      <c r="BY25" s="80">
        <v>0</v>
      </c>
      <c r="BZ25" s="80">
        <v>0</v>
      </c>
      <c r="CA25" s="80">
        <v>0</v>
      </c>
      <c r="CB25" s="80">
        <v>0</v>
      </c>
      <c r="CC25" s="80">
        <v>0</v>
      </c>
    </row>
    <row r="26" spans="1:81">
      <c r="A26" s="80" t="s">
        <v>1698</v>
      </c>
      <c r="B26" s="80">
        <v>153</v>
      </c>
      <c r="C26" s="80">
        <v>18</v>
      </c>
      <c r="D26" s="80">
        <v>9</v>
      </c>
      <c r="E26" s="80">
        <v>2021</v>
      </c>
      <c r="F26" s="80" t="s">
        <v>75</v>
      </c>
      <c r="G26" s="174" t="s">
        <v>1680</v>
      </c>
      <c r="H26" s="80" t="s">
        <v>1681</v>
      </c>
      <c r="I26" s="177"/>
      <c r="J26" s="81">
        <v>0.86917273053903055</v>
      </c>
      <c r="K26" s="81">
        <v>1.9578949851588443</v>
      </c>
      <c r="L26" s="81">
        <v>4.0264761453052547</v>
      </c>
      <c r="M26" s="81">
        <v>55.450569854541882</v>
      </c>
      <c r="N26" s="81">
        <v>39.00796226575379</v>
      </c>
      <c r="O26" s="81">
        <v>21.657081976641336</v>
      </c>
      <c r="P26" s="81">
        <v>20.567445900807286</v>
      </c>
      <c r="Q26" s="81">
        <v>1.2668702647444736</v>
      </c>
      <c r="R26" s="81">
        <v>0</v>
      </c>
      <c r="S26" s="81">
        <v>2.9743717906104439</v>
      </c>
      <c r="T26" s="82"/>
      <c r="U26" s="81">
        <v>227503</v>
      </c>
      <c r="V26" s="81">
        <v>837</v>
      </c>
      <c r="W26" s="81">
        <v>138</v>
      </c>
      <c r="X26" s="81">
        <v>13355</v>
      </c>
      <c r="Y26" s="81">
        <v>10466</v>
      </c>
      <c r="Z26" s="81">
        <v>15935</v>
      </c>
      <c r="AA26" s="81">
        <v>4525</v>
      </c>
      <c r="AB26" s="81">
        <v>21231</v>
      </c>
      <c r="AC26" s="81">
        <v>0</v>
      </c>
      <c r="AD26" s="81">
        <v>2.9743717906104439</v>
      </c>
      <c r="AE26" s="82"/>
      <c r="AF26" s="81">
        <v>1372810.4699628234</v>
      </c>
      <c r="AG26" s="81">
        <v>1355815.5169382771</v>
      </c>
      <c r="AH26" s="81">
        <v>945985.33398430119</v>
      </c>
      <c r="AI26" s="81">
        <v>89966875.636260569</v>
      </c>
      <c r="AJ26" s="81">
        <v>48414551.581388451</v>
      </c>
      <c r="AK26" s="81">
        <v>0</v>
      </c>
      <c r="AL26" s="81">
        <v>0</v>
      </c>
      <c r="AM26" s="81">
        <v>2786863.6020474639</v>
      </c>
      <c r="AN26" s="81">
        <v>0</v>
      </c>
      <c r="AO26" s="81">
        <v>0</v>
      </c>
      <c r="AP26" s="82"/>
      <c r="AQ26" s="81">
        <v>775</v>
      </c>
      <c r="AR26" s="81">
        <v>128</v>
      </c>
      <c r="AS26" s="81">
        <v>0</v>
      </c>
      <c r="AT26" s="81">
        <v>3</v>
      </c>
      <c r="AU26" s="81">
        <v>0</v>
      </c>
      <c r="AV26" s="81">
        <v>0</v>
      </c>
      <c r="AW26" s="81"/>
      <c r="AX26" s="82"/>
      <c r="AY26" s="81">
        <v>3657.4999999999991</v>
      </c>
      <c r="AZ26" s="81">
        <v>8917.2000000000025</v>
      </c>
      <c r="BA26" s="81">
        <v>0</v>
      </c>
      <c r="BB26" s="81">
        <v>421</v>
      </c>
      <c r="BC26" s="81">
        <v>0</v>
      </c>
      <c r="BD26" s="81">
        <v>0</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1699</v>
      </c>
      <c r="B27" s="80">
        <v>153</v>
      </c>
      <c r="C27" s="80">
        <v>19</v>
      </c>
      <c r="D27" s="80">
        <v>9</v>
      </c>
      <c r="E27" s="80">
        <v>2022</v>
      </c>
      <c r="F27" s="80" t="s">
        <v>568</v>
      </c>
      <c r="G27" s="174" t="s">
        <v>1680</v>
      </c>
      <c r="H27" s="80" t="s">
        <v>1681</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879</v>
      </c>
      <c r="AR27" s="81">
        <v>129</v>
      </c>
      <c r="AS27" s="81">
        <v>0</v>
      </c>
      <c r="AT27" s="81">
        <v>3</v>
      </c>
      <c r="AU27" s="81">
        <v>0</v>
      </c>
      <c r="AV27" s="81">
        <v>0</v>
      </c>
      <c r="AW27" s="81"/>
      <c r="AX27" s="82"/>
      <c r="AY27" s="81">
        <v>4321.2000000000016</v>
      </c>
      <c r="AZ27" s="81">
        <v>8950.2000000000025</v>
      </c>
      <c r="BA27" s="81">
        <v>0</v>
      </c>
      <c r="BB27" s="81">
        <v>421</v>
      </c>
      <c r="BC27" s="81">
        <v>0</v>
      </c>
      <c r="BD27" s="81">
        <v>0</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1700</v>
      </c>
      <c r="B28" s="80">
        <v>409</v>
      </c>
      <c r="C28" s="80">
        <v>1</v>
      </c>
      <c r="D28" s="80">
        <v>25</v>
      </c>
      <c r="E28" s="80">
        <v>1990</v>
      </c>
      <c r="F28" s="80" t="s">
        <v>562</v>
      </c>
      <c r="G28" s="80" t="s">
        <v>1701</v>
      </c>
      <c r="H28" s="80" t="s">
        <v>1702</v>
      </c>
      <c r="I28" s="177"/>
      <c r="J28" s="81">
        <v>229.02566414368351</v>
      </c>
      <c r="K28" s="81">
        <v>4.161262772699577</v>
      </c>
      <c r="L28" s="81">
        <v>13.220654571430151</v>
      </c>
      <c r="M28" s="81">
        <v>13.383416376703478</v>
      </c>
      <c r="N28" s="81">
        <v>20.85353615674294</v>
      </c>
      <c r="O28" s="81">
        <v>18.842158192717609</v>
      </c>
      <c r="P28" s="81">
        <v>27.782915125881413</v>
      </c>
      <c r="Q28" s="81">
        <v>1.7425442780534408</v>
      </c>
      <c r="R28" s="81">
        <v>0</v>
      </c>
      <c r="S28" s="81">
        <v>1.7790975185992333</v>
      </c>
      <c r="T28" s="82"/>
      <c r="U28" s="81">
        <v>3370035</v>
      </c>
      <c r="V28" s="81">
        <v>1089</v>
      </c>
      <c r="W28" s="81">
        <v>176</v>
      </c>
      <c r="X28" s="81">
        <v>5382</v>
      </c>
      <c r="Y28" s="81">
        <v>9276</v>
      </c>
      <c r="Z28" s="81">
        <v>7750</v>
      </c>
      <c r="AA28" s="81">
        <v>6746</v>
      </c>
      <c r="AB28" s="81">
        <v>28293</v>
      </c>
      <c r="AC28" s="81">
        <v>0</v>
      </c>
      <c r="AD28" s="81">
        <v>1.7790975185992333</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1703</v>
      </c>
      <c r="B29" s="80">
        <v>410</v>
      </c>
      <c r="C29" s="80">
        <v>2</v>
      </c>
      <c r="D29" s="80">
        <v>25</v>
      </c>
      <c r="E29" s="80">
        <v>2005</v>
      </c>
      <c r="F29" s="80" t="s">
        <v>565</v>
      </c>
      <c r="G29" s="80" t="s">
        <v>1701</v>
      </c>
      <c r="H29" s="80" t="s">
        <v>1702</v>
      </c>
      <c r="I29" s="177"/>
      <c r="J29" s="81">
        <v>127.48934182227947</v>
      </c>
      <c r="K29" s="81">
        <v>3.9636049088669147</v>
      </c>
      <c r="L29" s="81">
        <v>7.1023907782029179</v>
      </c>
      <c r="M29" s="81">
        <v>19.852728421181013</v>
      </c>
      <c r="N29" s="81">
        <v>27.781712724319622</v>
      </c>
      <c r="O29" s="81">
        <v>29.130228653183813</v>
      </c>
      <c r="P29" s="81">
        <v>27.999598412734542</v>
      </c>
      <c r="Q29" s="81">
        <v>1.6659927962242447</v>
      </c>
      <c r="R29" s="81">
        <v>0</v>
      </c>
      <c r="S29" s="81">
        <v>2.2923220718568844</v>
      </c>
      <c r="T29" s="82"/>
      <c r="U29" s="81">
        <v>2792643</v>
      </c>
      <c r="V29" s="81">
        <v>1249</v>
      </c>
      <c r="W29" s="81">
        <v>62</v>
      </c>
      <c r="X29" s="81">
        <v>4246</v>
      </c>
      <c r="Y29" s="81">
        <v>11173</v>
      </c>
      <c r="Z29" s="81">
        <v>13865</v>
      </c>
      <c r="AA29" s="81">
        <v>5568</v>
      </c>
      <c r="AB29" s="81">
        <v>28278</v>
      </c>
      <c r="AC29" s="81">
        <v>0</v>
      </c>
      <c r="AD29" s="81">
        <v>2.2923220718568844</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1704</v>
      </c>
      <c r="B30" s="80">
        <v>411</v>
      </c>
      <c r="C30" s="80">
        <v>3</v>
      </c>
      <c r="D30" s="80">
        <v>25</v>
      </c>
      <c r="E30" s="80">
        <v>2006</v>
      </c>
      <c r="F30" s="80" t="s">
        <v>566</v>
      </c>
      <c r="G30" s="80" t="s">
        <v>1701</v>
      </c>
      <c r="H30" s="80" t="s">
        <v>1702</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1705</v>
      </c>
      <c r="B31" s="80">
        <v>412</v>
      </c>
      <c r="C31" s="80">
        <v>4</v>
      </c>
      <c r="D31" s="80">
        <v>25</v>
      </c>
      <c r="E31" s="80">
        <v>2007</v>
      </c>
      <c r="F31" s="80" t="s">
        <v>567</v>
      </c>
      <c r="G31" s="80" t="s">
        <v>1701</v>
      </c>
      <c r="H31" s="80" t="s">
        <v>1702</v>
      </c>
      <c r="I31" s="177"/>
      <c r="J31" s="81">
        <v>115.06825001156382</v>
      </c>
      <c r="K31" s="81">
        <v>3.3801513370221707</v>
      </c>
      <c r="L31" s="81">
        <v>7.1356640942292122</v>
      </c>
      <c r="M31" s="81">
        <v>23.380457193300742</v>
      </c>
      <c r="N31" s="81">
        <v>32.027190883769542</v>
      </c>
      <c r="O31" s="81">
        <v>27.751095375211879</v>
      </c>
      <c r="P31" s="81">
        <v>27.166587503263013</v>
      </c>
      <c r="Q31" s="81">
        <v>1.7137341581584273</v>
      </c>
      <c r="R31" s="81">
        <v>0</v>
      </c>
      <c r="S31" s="81">
        <v>1.8334855676104216</v>
      </c>
      <c r="T31" s="82"/>
      <c r="U31" s="81">
        <v>2865625</v>
      </c>
      <c r="V31" s="81">
        <v>1083</v>
      </c>
      <c r="W31" s="81">
        <v>65</v>
      </c>
      <c r="X31" s="81">
        <v>5933</v>
      </c>
      <c r="Y31" s="81">
        <v>11184</v>
      </c>
      <c r="Z31" s="81">
        <v>13731</v>
      </c>
      <c r="AA31" s="81">
        <v>5320</v>
      </c>
      <c r="AB31" s="81">
        <v>27550</v>
      </c>
      <c r="AC31" s="81">
        <v>0</v>
      </c>
      <c r="AD31" s="81">
        <v>1.8334855676104216</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1706</v>
      </c>
      <c r="B32" s="80">
        <v>413</v>
      </c>
      <c r="C32" s="80">
        <v>5</v>
      </c>
      <c r="D32" s="80">
        <v>25</v>
      </c>
      <c r="E32" s="80">
        <v>2008</v>
      </c>
      <c r="F32" s="80" t="s">
        <v>84</v>
      </c>
      <c r="G32" s="80" t="s">
        <v>1701</v>
      </c>
      <c r="H32" s="80" t="s">
        <v>1702</v>
      </c>
      <c r="I32" s="177"/>
      <c r="J32" s="81">
        <v>105.70464819869476</v>
      </c>
      <c r="K32" s="81">
        <v>2.4070453117186088</v>
      </c>
      <c r="L32" s="81">
        <v>5.6972863895266759</v>
      </c>
      <c r="M32" s="81">
        <v>24.701254000027976</v>
      </c>
      <c r="N32" s="81">
        <v>28.328412254996497</v>
      </c>
      <c r="O32" s="81">
        <v>26.829632823675922</v>
      </c>
      <c r="P32" s="81">
        <v>26.447035113097872</v>
      </c>
      <c r="Q32" s="81">
        <v>1.6546952260886223</v>
      </c>
      <c r="R32" s="81">
        <v>0</v>
      </c>
      <c r="S32" s="81">
        <v>2.4219195464935379</v>
      </c>
      <c r="T32" s="82"/>
      <c r="U32" s="81">
        <v>2816297</v>
      </c>
      <c r="V32" s="81">
        <v>1083</v>
      </c>
      <c r="W32" s="81">
        <v>65</v>
      </c>
      <c r="X32" s="81">
        <v>5933</v>
      </c>
      <c r="Y32" s="81">
        <v>11116</v>
      </c>
      <c r="Z32" s="81">
        <v>13741</v>
      </c>
      <c r="AA32" s="81">
        <v>5185</v>
      </c>
      <c r="AB32" s="81">
        <v>27038</v>
      </c>
      <c r="AC32" s="81">
        <v>0</v>
      </c>
      <c r="AD32" s="81">
        <v>2.4219195464935379</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1707</v>
      </c>
      <c r="B33" s="80">
        <v>414</v>
      </c>
      <c r="C33" s="80">
        <v>6</v>
      </c>
      <c r="D33" s="80">
        <v>25</v>
      </c>
      <c r="E33" s="80">
        <v>2009</v>
      </c>
      <c r="F33" s="80" t="s">
        <v>85</v>
      </c>
      <c r="G33" s="80" t="s">
        <v>1701</v>
      </c>
      <c r="H33" s="80" t="s">
        <v>1702</v>
      </c>
      <c r="I33" s="177"/>
      <c r="J33" s="81">
        <v>105.68711293879792</v>
      </c>
      <c r="K33" s="81">
        <v>2.8798796090605769</v>
      </c>
      <c r="L33" s="81">
        <v>7.857873391512503</v>
      </c>
      <c r="M33" s="81">
        <v>25.986552742326559</v>
      </c>
      <c r="N33" s="81">
        <v>27.577389640264876</v>
      </c>
      <c r="O33" s="81">
        <v>27.193542675614022</v>
      </c>
      <c r="P33" s="81">
        <v>25.026117296394887</v>
      </c>
      <c r="Q33" s="81">
        <v>1.5504410986077102</v>
      </c>
      <c r="R33" s="81">
        <v>0</v>
      </c>
      <c r="S33" s="81">
        <v>2.6110906458146559</v>
      </c>
      <c r="T33" s="82"/>
      <c r="U33" s="81">
        <v>2599967</v>
      </c>
      <c r="V33" s="81">
        <v>927</v>
      </c>
      <c r="W33" s="81">
        <v>138</v>
      </c>
      <c r="X33" s="81">
        <v>6004</v>
      </c>
      <c r="Y33" s="81">
        <v>11090</v>
      </c>
      <c r="Z33" s="81">
        <v>13747</v>
      </c>
      <c r="AA33" s="81">
        <v>5037</v>
      </c>
      <c r="AB33" s="81">
        <v>26595</v>
      </c>
      <c r="AC33" s="81">
        <v>0</v>
      </c>
      <c r="AD33" s="81">
        <v>2.6110906458146559</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25.754000000000001</v>
      </c>
      <c r="BJ33" s="81">
        <v>0</v>
      </c>
      <c r="BK33" s="81">
        <v>0</v>
      </c>
      <c r="BL33" s="81">
        <v>0</v>
      </c>
      <c r="BM33" s="82"/>
      <c r="BN33" s="81">
        <v>0</v>
      </c>
      <c r="BO33" s="81">
        <v>0</v>
      </c>
      <c r="BP33" s="81">
        <v>2</v>
      </c>
      <c r="BQ33" s="81">
        <v>0</v>
      </c>
      <c r="BR33" s="81">
        <v>0</v>
      </c>
      <c r="BS33" s="81">
        <v>0</v>
      </c>
      <c r="BT33"/>
      <c r="BU33" s="80"/>
      <c r="BV33" s="80"/>
      <c r="BW33" s="80"/>
      <c r="BX33" s="80"/>
      <c r="BY33" s="80"/>
      <c r="BZ33" s="80"/>
      <c r="CA33" s="80"/>
      <c r="CB33" s="80"/>
      <c r="CC33" s="80"/>
    </row>
    <row r="34" spans="1:81">
      <c r="A34" s="80" t="s">
        <v>1708</v>
      </c>
      <c r="B34" s="80">
        <v>415</v>
      </c>
      <c r="C34" s="80">
        <v>7</v>
      </c>
      <c r="D34" s="80">
        <v>25</v>
      </c>
      <c r="E34" s="80">
        <v>2010</v>
      </c>
      <c r="F34" s="80" t="s">
        <v>86</v>
      </c>
      <c r="G34" s="80" t="s">
        <v>1701</v>
      </c>
      <c r="H34" s="80" t="s">
        <v>1702</v>
      </c>
      <c r="I34" s="177"/>
      <c r="J34" s="81">
        <v>93.060653942491626</v>
      </c>
      <c r="K34" s="81">
        <v>2.359248316996875</v>
      </c>
      <c r="L34" s="81">
        <v>6.9885865661552486</v>
      </c>
      <c r="M34" s="81">
        <v>24.182422354913324</v>
      </c>
      <c r="N34" s="81">
        <v>26.480961227617382</v>
      </c>
      <c r="O34" s="81">
        <v>26.431779053014932</v>
      </c>
      <c r="P34" s="81">
        <v>24.230128153893052</v>
      </c>
      <c r="Q34" s="81">
        <v>1.5946497805449829</v>
      </c>
      <c r="R34" s="81">
        <v>0</v>
      </c>
      <c r="S34" s="81">
        <v>1.9704302796780084</v>
      </c>
      <c r="T34" s="82"/>
      <c r="U34" s="81">
        <v>2488763</v>
      </c>
      <c r="V34" s="81">
        <v>927</v>
      </c>
      <c r="W34" s="81">
        <v>138</v>
      </c>
      <c r="X34" s="81">
        <v>6004</v>
      </c>
      <c r="Y34" s="81">
        <v>11053</v>
      </c>
      <c r="Z34" s="81">
        <v>13424</v>
      </c>
      <c r="AA34" s="81">
        <v>4755</v>
      </c>
      <c r="AB34" s="81">
        <v>26210</v>
      </c>
      <c r="AC34" s="81">
        <v>0</v>
      </c>
      <c r="AD34" s="81">
        <v>1.9704302796780084</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23.251000000000001</v>
      </c>
      <c r="BJ34" s="81">
        <v>0</v>
      </c>
      <c r="BK34" s="81">
        <v>0</v>
      </c>
      <c r="BL34" s="81">
        <v>0</v>
      </c>
      <c r="BM34" s="82"/>
      <c r="BN34" s="81">
        <v>0</v>
      </c>
      <c r="BO34" s="81">
        <v>0</v>
      </c>
      <c r="BP34" s="81">
        <v>2</v>
      </c>
      <c r="BQ34" s="81">
        <v>0</v>
      </c>
      <c r="BR34" s="81">
        <v>0</v>
      </c>
      <c r="BS34" s="81">
        <v>0</v>
      </c>
      <c r="BT34"/>
      <c r="BU34" s="80">
        <v>23.251000000000001</v>
      </c>
      <c r="BV34" s="80">
        <v>0</v>
      </c>
      <c r="BW34" s="80">
        <v>0</v>
      </c>
      <c r="BX34" s="80">
        <v>0</v>
      </c>
      <c r="BY34" s="80">
        <v>0</v>
      </c>
      <c r="BZ34" s="80">
        <v>0</v>
      </c>
      <c r="CA34" s="80">
        <v>0</v>
      </c>
      <c r="CB34" s="80">
        <v>0</v>
      </c>
      <c r="CC34" s="80">
        <v>0</v>
      </c>
    </row>
    <row r="35" spans="1:81">
      <c r="A35" s="80" t="s">
        <v>1709</v>
      </c>
      <c r="B35" s="80">
        <v>416</v>
      </c>
      <c r="C35" s="80">
        <v>8</v>
      </c>
      <c r="D35" s="80">
        <v>25</v>
      </c>
      <c r="E35" s="80">
        <v>2011</v>
      </c>
      <c r="F35" s="80" t="s">
        <v>87</v>
      </c>
      <c r="G35" s="80" t="s">
        <v>1701</v>
      </c>
      <c r="H35" s="80" t="s">
        <v>1702</v>
      </c>
      <c r="I35" s="177"/>
      <c r="J35" s="81">
        <v>95.753463653131433</v>
      </c>
      <c r="K35" s="81">
        <v>3.4357593870376446</v>
      </c>
      <c r="L35" s="81">
        <v>6.7291014742838335</v>
      </c>
      <c r="M35" s="81">
        <v>33.911504996302675</v>
      </c>
      <c r="N35" s="81">
        <v>35.626341649017419</v>
      </c>
      <c r="O35" s="81">
        <v>26.085596721912616</v>
      </c>
      <c r="P35" s="81">
        <v>23.292389374726103</v>
      </c>
      <c r="Q35" s="81">
        <v>1.808003949210669</v>
      </c>
      <c r="R35" s="81">
        <v>0</v>
      </c>
      <c r="S35" s="81">
        <v>2.3936968062420578</v>
      </c>
      <c r="T35" s="82"/>
      <c r="U35" s="81">
        <v>2416077</v>
      </c>
      <c r="V35" s="81">
        <v>927</v>
      </c>
      <c r="W35" s="81">
        <v>138</v>
      </c>
      <c r="X35" s="81">
        <v>6004</v>
      </c>
      <c r="Y35" s="81">
        <v>10945</v>
      </c>
      <c r="Z35" s="81">
        <v>13536</v>
      </c>
      <c r="AA35" s="81">
        <v>4707</v>
      </c>
      <c r="AB35" s="81">
        <v>25763</v>
      </c>
      <c r="AC35" s="81">
        <v>0</v>
      </c>
      <c r="AD35" s="81">
        <v>2.3936968062420578</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19.536999999999999</v>
      </c>
      <c r="BJ35" s="81">
        <v>0</v>
      </c>
      <c r="BK35" s="81">
        <v>0</v>
      </c>
      <c r="BL35" s="81">
        <v>0</v>
      </c>
      <c r="BM35" s="82"/>
      <c r="BN35" s="81">
        <v>0</v>
      </c>
      <c r="BO35" s="81">
        <v>0</v>
      </c>
      <c r="BP35" s="81">
        <v>2</v>
      </c>
      <c r="BQ35" s="81">
        <v>0</v>
      </c>
      <c r="BR35" s="81">
        <v>0</v>
      </c>
      <c r="BS35" s="81">
        <v>0</v>
      </c>
      <c r="BT35"/>
      <c r="BU35" s="80">
        <v>19.536999999999999</v>
      </c>
      <c r="BV35" s="80">
        <v>0</v>
      </c>
      <c r="BW35" s="80">
        <v>0</v>
      </c>
      <c r="BX35" s="80">
        <v>0</v>
      </c>
      <c r="BY35" s="80">
        <v>0</v>
      </c>
      <c r="BZ35" s="80">
        <v>0</v>
      </c>
      <c r="CA35" s="80">
        <v>0</v>
      </c>
      <c r="CB35" s="80">
        <v>0</v>
      </c>
      <c r="CC35" s="80">
        <v>0</v>
      </c>
    </row>
    <row r="36" spans="1:81">
      <c r="A36" s="80" t="s">
        <v>1710</v>
      </c>
      <c r="B36" s="80">
        <v>417</v>
      </c>
      <c r="C36" s="80">
        <v>9</v>
      </c>
      <c r="D36" s="80">
        <v>25</v>
      </c>
      <c r="E36" s="80">
        <v>2012</v>
      </c>
      <c r="F36" s="80" t="s">
        <v>88</v>
      </c>
      <c r="G36" s="80" t="s">
        <v>1701</v>
      </c>
      <c r="H36" s="80" t="s">
        <v>1702</v>
      </c>
      <c r="I36" s="177"/>
      <c r="J36" s="81">
        <v>106.60783583869605</v>
      </c>
      <c r="K36" s="81">
        <v>4.1487822669616916</v>
      </c>
      <c r="L36" s="81">
        <v>6.5791989206370971</v>
      </c>
      <c r="M36" s="81">
        <v>34.629757615579805</v>
      </c>
      <c r="N36" s="81">
        <v>44.012310958275435</v>
      </c>
      <c r="O36" s="81">
        <v>26.587750267904077</v>
      </c>
      <c r="P36" s="81">
        <v>23.872809443376791</v>
      </c>
      <c r="Q36" s="81">
        <v>1.9376666041414117</v>
      </c>
      <c r="R36" s="81">
        <v>0</v>
      </c>
      <c r="S36" s="81">
        <v>2.3401113428991396</v>
      </c>
      <c r="T36" s="82"/>
      <c r="U36" s="81">
        <v>2607437</v>
      </c>
      <c r="V36" s="81">
        <v>927</v>
      </c>
      <c r="W36" s="81">
        <v>138</v>
      </c>
      <c r="X36" s="81">
        <v>6004</v>
      </c>
      <c r="Y36" s="81">
        <v>10943</v>
      </c>
      <c r="Z36" s="81">
        <v>13906</v>
      </c>
      <c r="AA36" s="81">
        <v>4797</v>
      </c>
      <c r="AB36" s="81">
        <v>25413</v>
      </c>
      <c r="AC36" s="81">
        <v>0</v>
      </c>
      <c r="AD36" s="81">
        <v>2.3401113428991396</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24.491</v>
      </c>
      <c r="BJ36" s="81">
        <v>0</v>
      </c>
      <c r="BK36" s="81">
        <v>0</v>
      </c>
      <c r="BL36" s="81">
        <v>0</v>
      </c>
      <c r="BM36" s="82"/>
      <c r="BN36" s="81">
        <v>0</v>
      </c>
      <c r="BO36" s="81">
        <v>0</v>
      </c>
      <c r="BP36" s="81">
        <v>2</v>
      </c>
      <c r="BQ36" s="81">
        <v>0</v>
      </c>
      <c r="BR36" s="81">
        <v>0</v>
      </c>
      <c r="BS36" s="81">
        <v>0</v>
      </c>
      <c r="BT36"/>
      <c r="BU36" s="80">
        <v>24.491</v>
      </c>
      <c r="BV36" s="80">
        <v>0</v>
      </c>
      <c r="BW36" s="80">
        <v>0</v>
      </c>
      <c r="BX36" s="80">
        <v>0</v>
      </c>
      <c r="BY36" s="80">
        <v>0</v>
      </c>
      <c r="BZ36" s="80">
        <v>0</v>
      </c>
      <c r="CA36" s="80">
        <v>0</v>
      </c>
      <c r="CB36" s="80">
        <v>0</v>
      </c>
      <c r="CC36" s="80">
        <v>0</v>
      </c>
    </row>
    <row r="37" spans="1:81">
      <c r="A37" s="80" t="s">
        <v>1711</v>
      </c>
      <c r="B37" s="80">
        <v>418</v>
      </c>
      <c r="C37" s="80">
        <v>10</v>
      </c>
      <c r="D37" s="80">
        <v>25</v>
      </c>
      <c r="E37" s="80">
        <v>2013</v>
      </c>
      <c r="F37" s="80" t="s">
        <v>89</v>
      </c>
      <c r="G37" s="80" t="s">
        <v>1701</v>
      </c>
      <c r="H37" s="80" t="s">
        <v>1702</v>
      </c>
      <c r="I37" s="177"/>
      <c r="J37" s="81">
        <v>100.32148299707373</v>
      </c>
      <c r="K37" s="81">
        <v>4.1790723516318913</v>
      </c>
      <c r="L37" s="81">
        <v>6.77719346339713</v>
      </c>
      <c r="M37" s="81">
        <v>35.892880680495246</v>
      </c>
      <c r="N37" s="81">
        <v>44.910014970259255</v>
      </c>
      <c r="O37" s="81">
        <v>25.436750440942202</v>
      </c>
      <c r="P37" s="81">
        <v>23.742963619295285</v>
      </c>
      <c r="Q37" s="81">
        <v>1.9450446858216435</v>
      </c>
      <c r="R37" s="81">
        <v>0</v>
      </c>
      <c r="S37" s="81">
        <v>3.7397068158675921</v>
      </c>
      <c r="T37" s="82"/>
      <c r="U37" s="81">
        <v>2602893</v>
      </c>
      <c r="V37" s="81">
        <v>927</v>
      </c>
      <c r="W37" s="81">
        <v>138</v>
      </c>
      <c r="X37" s="81">
        <v>6004</v>
      </c>
      <c r="Y37" s="81">
        <v>10924</v>
      </c>
      <c r="Z37" s="81">
        <v>13898</v>
      </c>
      <c r="AA37" s="81">
        <v>4753</v>
      </c>
      <c r="AB37" s="81">
        <v>25144</v>
      </c>
      <c r="AC37" s="81">
        <v>0</v>
      </c>
      <c r="AD37" s="81">
        <v>3.7397068158675921</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25.462</v>
      </c>
      <c r="BJ37" s="81">
        <v>0</v>
      </c>
      <c r="BK37" s="81">
        <v>0</v>
      </c>
      <c r="BL37" s="81">
        <v>0</v>
      </c>
      <c r="BM37" s="82"/>
      <c r="BN37" s="81">
        <v>0</v>
      </c>
      <c r="BO37" s="81">
        <v>0</v>
      </c>
      <c r="BP37" s="81">
        <v>2</v>
      </c>
      <c r="BQ37" s="81">
        <v>0</v>
      </c>
      <c r="BR37" s="81">
        <v>0</v>
      </c>
      <c r="BS37" s="81">
        <v>0</v>
      </c>
      <c r="BT37"/>
      <c r="BU37" s="80">
        <v>25.462</v>
      </c>
      <c r="BV37" s="80">
        <v>0</v>
      </c>
      <c r="BW37" s="80">
        <v>0</v>
      </c>
      <c r="BX37" s="80">
        <v>0</v>
      </c>
      <c r="BY37" s="80">
        <v>0</v>
      </c>
      <c r="BZ37" s="80">
        <v>0</v>
      </c>
      <c r="CA37" s="80">
        <v>0</v>
      </c>
      <c r="CB37" s="80">
        <v>0</v>
      </c>
      <c r="CC37" s="80">
        <v>0</v>
      </c>
    </row>
    <row r="38" spans="1:81">
      <c r="A38" s="80" t="s">
        <v>1712</v>
      </c>
      <c r="B38" s="80">
        <v>419</v>
      </c>
      <c r="C38" s="80">
        <v>11</v>
      </c>
      <c r="D38" s="80">
        <v>25</v>
      </c>
      <c r="E38" s="80">
        <v>2014</v>
      </c>
      <c r="F38" s="80" t="s">
        <v>90</v>
      </c>
      <c r="G38" s="80" t="s">
        <v>1701</v>
      </c>
      <c r="H38" s="80" t="s">
        <v>1702</v>
      </c>
      <c r="I38" s="177"/>
      <c r="J38" s="81">
        <v>97.446562276090631</v>
      </c>
      <c r="K38" s="81">
        <v>3.2211489155553963</v>
      </c>
      <c r="L38" s="81">
        <v>6.8109341096374578</v>
      </c>
      <c r="M38" s="81">
        <v>35.387407770031089</v>
      </c>
      <c r="N38" s="81">
        <v>44.551016656999437</v>
      </c>
      <c r="O38" s="81">
        <v>24.160302475110488</v>
      </c>
      <c r="P38" s="81">
        <v>23.655556298090541</v>
      </c>
      <c r="Q38" s="81">
        <v>1.8278851314183975</v>
      </c>
      <c r="R38" s="81">
        <v>0</v>
      </c>
      <c r="S38" s="81">
        <v>2.9354269644189688</v>
      </c>
      <c r="T38" s="82"/>
      <c r="U38" s="81">
        <v>2725944</v>
      </c>
      <c r="V38" s="81">
        <v>812</v>
      </c>
      <c r="W38" s="81">
        <v>127</v>
      </c>
      <c r="X38" s="81">
        <v>6044</v>
      </c>
      <c r="Y38" s="81">
        <v>10865</v>
      </c>
      <c r="Z38" s="81">
        <v>13903</v>
      </c>
      <c r="AA38" s="81">
        <v>4711</v>
      </c>
      <c r="AB38" s="81">
        <v>24628</v>
      </c>
      <c r="AC38" s="81">
        <v>0</v>
      </c>
      <c r="AD38" s="81">
        <v>2.9354269644189688</v>
      </c>
      <c r="AE38" s="82"/>
      <c r="AF38" s="81">
        <v>33014998.689511821</v>
      </c>
      <c r="AG38" s="81">
        <v>2116380.8036923273</v>
      </c>
      <c r="AH38" s="81">
        <v>1002525.4558038305</v>
      </c>
      <c r="AI38" s="81">
        <v>35021255.131583534</v>
      </c>
      <c r="AJ38" s="81">
        <v>55180499.011968151</v>
      </c>
      <c r="AK38" s="81">
        <v>0</v>
      </c>
      <c r="AL38" s="81">
        <v>0</v>
      </c>
      <c r="AM38" s="81">
        <v>3381056.3785017799</v>
      </c>
      <c r="AN38" s="81">
        <v>0</v>
      </c>
      <c r="AO38" s="81">
        <v>0</v>
      </c>
      <c r="AP38" s="82"/>
      <c r="AQ38" s="81">
        <v>468</v>
      </c>
      <c r="AR38" s="81">
        <v>52</v>
      </c>
      <c r="AS38" s="81">
        <v>0</v>
      </c>
      <c r="AT38" s="81">
        <v>0</v>
      </c>
      <c r="AU38" s="81">
        <v>0</v>
      </c>
      <c r="AV38" s="81">
        <v>0</v>
      </c>
      <c r="AW38" s="81" t="s">
        <v>564</v>
      </c>
      <c r="AX38" s="82"/>
      <c r="AY38" s="81">
        <v>1998.943</v>
      </c>
      <c r="AZ38" s="81">
        <v>1982.3</v>
      </c>
      <c r="BA38" s="81">
        <v>0</v>
      </c>
      <c r="BB38" s="81">
        <v>0</v>
      </c>
      <c r="BC38" s="81">
        <v>0</v>
      </c>
      <c r="BD38" s="81">
        <v>0</v>
      </c>
      <c r="BE38" s="81" t="s">
        <v>564</v>
      </c>
      <c r="BF38" s="82"/>
      <c r="BG38" s="81">
        <v>0</v>
      </c>
      <c r="BH38" s="81">
        <v>0</v>
      </c>
      <c r="BI38" s="81">
        <v>33.587000000000003</v>
      </c>
      <c r="BJ38" s="81">
        <v>0</v>
      </c>
      <c r="BK38" s="81">
        <v>0</v>
      </c>
      <c r="BL38" s="81">
        <v>0</v>
      </c>
      <c r="BM38" s="82"/>
      <c r="BN38" s="81">
        <v>0</v>
      </c>
      <c r="BO38" s="81">
        <v>0</v>
      </c>
      <c r="BP38" s="81">
        <v>3</v>
      </c>
      <c r="BQ38" s="81">
        <v>0</v>
      </c>
      <c r="BR38" s="81">
        <v>0</v>
      </c>
      <c r="BS38" s="81">
        <v>0</v>
      </c>
      <c r="BT38"/>
      <c r="BU38" s="80">
        <v>33.587000000000003</v>
      </c>
      <c r="BV38" s="80">
        <v>0</v>
      </c>
      <c r="BW38" s="80">
        <v>0</v>
      </c>
      <c r="BX38" s="80">
        <v>0</v>
      </c>
      <c r="BY38" s="80">
        <v>0</v>
      </c>
      <c r="BZ38" s="80">
        <v>0</v>
      </c>
      <c r="CA38" s="80">
        <v>0</v>
      </c>
      <c r="CB38" s="80">
        <v>0</v>
      </c>
      <c r="CC38" s="80">
        <v>0</v>
      </c>
    </row>
    <row r="39" spans="1:81">
      <c r="A39" s="80" t="s">
        <v>1713</v>
      </c>
      <c r="B39" s="80">
        <v>420</v>
      </c>
      <c r="C39" s="80">
        <v>12</v>
      </c>
      <c r="D39" s="80">
        <v>25</v>
      </c>
      <c r="E39" s="80">
        <v>2015</v>
      </c>
      <c r="F39" s="80" t="s">
        <v>91</v>
      </c>
      <c r="G39" s="80" t="s">
        <v>1701</v>
      </c>
      <c r="H39" s="80" t="s">
        <v>1702</v>
      </c>
      <c r="I39" s="177"/>
      <c r="J39" s="81">
        <v>97.459509864814564</v>
      </c>
      <c r="K39" s="81">
        <v>3.5759108500049672</v>
      </c>
      <c r="L39" s="81">
        <v>8.1161666301970943</v>
      </c>
      <c r="M39" s="81">
        <v>33.837222987389794</v>
      </c>
      <c r="N39" s="81">
        <v>37.340323488480216</v>
      </c>
      <c r="O39" s="81">
        <v>24.003756402237538</v>
      </c>
      <c r="P39" s="81">
        <v>23.649042407375735</v>
      </c>
      <c r="Q39" s="81">
        <v>1.7493018635649413</v>
      </c>
      <c r="R39" s="81">
        <v>0</v>
      </c>
      <c r="S39" s="81">
        <v>3.5161301989862639</v>
      </c>
      <c r="T39" s="82"/>
      <c r="U39" s="81">
        <v>2814610</v>
      </c>
      <c r="V39" s="81">
        <v>812</v>
      </c>
      <c r="W39" s="81">
        <v>127</v>
      </c>
      <c r="X39" s="81">
        <v>6044</v>
      </c>
      <c r="Y39" s="81">
        <v>10773</v>
      </c>
      <c r="Z39" s="81">
        <v>13946</v>
      </c>
      <c r="AA39" s="81">
        <v>4706</v>
      </c>
      <c r="AB39" s="81">
        <v>24076</v>
      </c>
      <c r="AC39" s="81">
        <v>0</v>
      </c>
      <c r="AD39" s="81">
        <v>3.5161301989862639</v>
      </c>
      <c r="AE39" s="82"/>
      <c r="AF39" s="81">
        <v>31961023.004902832</v>
      </c>
      <c r="AG39" s="81">
        <v>2838937.643333205</v>
      </c>
      <c r="AH39" s="81">
        <v>994797.91262436274</v>
      </c>
      <c r="AI39" s="81">
        <v>37537284.762497731</v>
      </c>
      <c r="AJ39" s="81">
        <v>47978105.301791474</v>
      </c>
      <c r="AK39" s="81">
        <v>0</v>
      </c>
      <c r="AL39" s="81">
        <v>0</v>
      </c>
      <c r="AM39" s="81">
        <v>3299514.804978495</v>
      </c>
      <c r="AN39" s="81">
        <v>0</v>
      </c>
      <c r="AO39" s="81">
        <v>0</v>
      </c>
      <c r="AP39" s="82"/>
      <c r="AQ39" s="81">
        <v>493</v>
      </c>
      <c r="AR39" s="81">
        <v>72</v>
      </c>
      <c r="AS39" s="81">
        <v>0</v>
      </c>
      <c r="AT39" s="81">
        <v>0</v>
      </c>
      <c r="AU39" s="81">
        <v>0</v>
      </c>
      <c r="AV39" s="81">
        <v>0</v>
      </c>
      <c r="AW39" s="81" t="s">
        <v>564</v>
      </c>
      <c r="AX39" s="82"/>
      <c r="AY39" s="81">
        <v>2124.9430000000002</v>
      </c>
      <c r="AZ39" s="81">
        <v>3139.5</v>
      </c>
      <c r="BA39" s="81">
        <v>0</v>
      </c>
      <c r="BB39" s="81">
        <v>0</v>
      </c>
      <c r="BC39" s="81">
        <v>0</v>
      </c>
      <c r="BD39" s="81">
        <v>0</v>
      </c>
      <c r="BE39" s="81" t="s">
        <v>564</v>
      </c>
      <c r="BF39" s="82"/>
      <c r="BG39" s="81">
        <v>0</v>
      </c>
      <c r="BH39" s="81">
        <v>0</v>
      </c>
      <c r="BI39" s="81">
        <v>37.343000000000004</v>
      </c>
      <c r="BJ39" s="81">
        <v>0</v>
      </c>
      <c r="BK39" s="81">
        <v>0</v>
      </c>
      <c r="BL39" s="81">
        <v>0</v>
      </c>
      <c r="BM39" s="82"/>
      <c r="BN39" s="81">
        <v>0</v>
      </c>
      <c r="BO39" s="81">
        <v>0</v>
      </c>
      <c r="BP39" s="81">
        <v>4</v>
      </c>
      <c r="BQ39" s="81">
        <v>0</v>
      </c>
      <c r="BR39" s="81">
        <v>0</v>
      </c>
      <c r="BS39" s="81">
        <v>0</v>
      </c>
      <c r="BT39"/>
      <c r="BU39" s="80">
        <v>37.343000000000004</v>
      </c>
      <c r="BV39" s="80">
        <v>0</v>
      </c>
      <c r="BW39" s="80">
        <v>0</v>
      </c>
      <c r="BX39" s="80">
        <v>0</v>
      </c>
      <c r="BY39" s="80">
        <v>0</v>
      </c>
      <c r="BZ39" s="80">
        <v>0</v>
      </c>
      <c r="CA39" s="80">
        <v>0</v>
      </c>
      <c r="CB39" s="80">
        <v>0</v>
      </c>
      <c r="CC39" s="80">
        <v>0</v>
      </c>
    </row>
    <row r="40" spans="1:81">
      <c r="A40" s="80" t="s">
        <v>1714</v>
      </c>
      <c r="B40" s="80">
        <v>421</v>
      </c>
      <c r="C40" s="80">
        <v>13</v>
      </c>
      <c r="D40" s="80">
        <v>25</v>
      </c>
      <c r="E40" s="80">
        <v>2016</v>
      </c>
      <c r="F40" s="80" t="s">
        <v>92</v>
      </c>
      <c r="G40" s="80" t="s">
        <v>1701</v>
      </c>
      <c r="H40" s="80" t="s">
        <v>1702</v>
      </c>
      <c r="I40" s="177"/>
      <c r="J40" s="81">
        <v>94.240260737233214</v>
      </c>
      <c r="K40" s="81">
        <v>3.0747517797523707</v>
      </c>
      <c r="L40" s="81">
        <v>7.7888617155306523</v>
      </c>
      <c r="M40" s="81">
        <v>24.624968745680288</v>
      </c>
      <c r="N40" s="81">
        <v>27.512014603305026</v>
      </c>
      <c r="O40" s="81">
        <v>23.671461062966006</v>
      </c>
      <c r="P40" s="81">
        <v>22.85056925588756</v>
      </c>
      <c r="Q40" s="81">
        <v>1.6748266444101698</v>
      </c>
      <c r="R40" s="81">
        <v>0</v>
      </c>
      <c r="S40" s="81">
        <v>2.9640506573728542</v>
      </c>
      <c r="T40" s="82"/>
      <c r="U40" s="81">
        <v>2879106</v>
      </c>
      <c r="V40" s="81">
        <v>812</v>
      </c>
      <c r="W40" s="81">
        <v>127</v>
      </c>
      <c r="X40" s="81">
        <v>6044</v>
      </c>
      <c r="Y40" s="81">
        <v>10742</v>
      </c>
      <c r="Z40" s="81">
        <v>13922</v>
      </c>
      <c r="AA40" s="81">
        <v>4703</v>
      </c>
      <c r="AB40" s="81">
        <v>23712</v>
      </c>
      <c r="AC40" s="81">
        <v>0</v>
      </c>
      <c r="AD40" s="81">
        <v>2.9640506573728538</v>
      </c>
      <c r="AE40" s="82"/>
      <c r="AF40" s="81">
        <v>34315657.621714957</v>
      </c>
      <c r="AG40" s="81">
        <v>2792705.3434839649</v>
      </c>
      <c r="AH40" s="81">
        <v>857903.36526101292</v>
      </c>
      <c r="AI40" s="81">
        <v>35420604.049882583</v>
      </c>
      <c r="AJ40" s="81">
        <v>44017460.863048539</v>
      </c>
      <c r="AK40" s="81">
        <v>0</v>
      </c>
      <c r="AL40" s="81">
        <v>0</v>
      </c>
      <c r="AM40" s="81">
        <v>3252154.7756627039</v>
      </c>
      <c r="AN40" s="81">
        <v>0</v>
      </c>
      <c r="AO40" s="81">
        <v>0</v>
      </c>
      <c r="AP40" s="82"/>
      <c r="AQ40" s="81">
        <v>525</v>
      </c>
      <c r="AR40" s="81">
        <v>79</v>
      </c>
      <c r="AS40" s="81">
        <v>0</v>
      </c>
      <c r="AT40" s="81">
        <v>0</v>
      </c>
      <c r="AU40" s="81">
        <v>0</v>
      </c>
      <c r="AV40" s="81">
        <v>0</v>
      </c>
      <c r="AW40" s="81" t="s">
        <v>564</v>
      </c>
      <c r="AX40" s="82"/>
      <c r="AY40" s="81">
        <v>2281.643</v>
      </c>
      <c r="AZ40" s="81">
        <v>3589.8</v>
      </c>
      <c r="BA40" s="81">
        <v>0</v>
      </c>
      <c r="BB40" s="81">
        <v>0</v>
      </c>
      <c r="BC40" s="81">
        <v>0</v>
      </c>
      <c r="BD40" s="81">
        <v>0</v>
      </c>
      <c r="BE40" s="81" t="s">
        <v>564</v>
      </c>
      <c r="BF40" s="82"/>
      <c r="BG40" s="81">
        <v>0</v>
      </c>
      <c r="BH40" s="81">
        <v>0</v>
      </c>
      <c r="BI40" s="81">
        <v>39.411999999999999</v>
      </c>
      <c r="BJ40" s="81">
        <v>0</v>
      </c>
      <c r="BK40" s="81">
        <v>0</v>
      </c>
      <c r="BL40" s="81">
        <v>0</v>
      </c>
      <c r="BM40" s="82"/>
      <c r="BN40" s="81">
        <v>0</v>
      </c>
      <c r="BO40" s="81">
        <v>0</v>
      </c>
      <c r="BP40" s="81">
        <v>4</v>
      </c>
      <c r="BQ40" s="81">
        <v>0</v>
      </c>
      <c r="BR40" s="81">
        <v>0</v>
      </c>
      <c r="BS40" s="81">
        <v>0</v>
      </c>
      <c r="BT40"/>
      <c r="BU40" s="80">
        <v>39.411999999999999</v>
      </c>
      <c r="BV40" s="80">
        <v>0</v>
      </c>
      <c r="BW40" s="80">
        <v>0</v>
      </c>
      <c r="BX40" s="80">
        <v>0</v>
      </c>
      <c r="BY40" s="80">
        <v>0</v>
      </c>
      <c r="BZ40" s="80">
        <v>0</v>
      </c>
      <c r="CA40" s="80">
        <v>0</v>
      </c>
      <c r="CB40" s="80">
        <v>0</v>
      </c>
      <c r="CC40" s="80">
        <v>0</v>
      </c>
    </row>
    <row r="41" spans="1:81">
      <c r="A41" s="80" t="s">
        <v>1715</v>
      </c>
      <c r="B41" s="80">
        <v>422</v>
      </c>
      <c r="C41" s="80">
        <v>14</v>
      </c>
      <c r="D41" s="80">
        <v>25</v>
      </c>
      <c r="E41" s="80">
        <v>2017</v>
      </c>
      <c r="F41" s="80" t="s">
        <v>71</v>
      </c>
      <c r="G41" s="80" t="s">
        <v>1701</v>
      </c>
      <c r="H41" s="80" t="s">
        <v>1702</v>
      </c>
      <c r="I41" s="177"/>
      <c r="J41" s="81">
        <v>94.438102981098893</v>
      </c>
      <c r="K41" s="81">
        <v>3.2098309758574253</v>
      </c>
      <c r="L41" s="81">
        <v>7.3935149078533016</v>
      </c>
      <c r="M41" s="81">
        <v>23.464096621021913</v>
      </c>
      <c r="N41" s="81">
        <v>33.408950219910047</v>
      </c>
      <c r="O41" s="81">
        <v>23.235022811688566</v>
      </c>
      <c r="P41" s="81">
        <v>22.406486552028003</v>
      </c>
      <c r="Q41" s="81">
        <v>1.5947520838493849</v>
      </c>
      <c r="R41" s="81">
        <v>0</v>
      </c>
      <c r="S41" s="81">
        <v>2.658827260978875</v>
      </c>
      <c r="T41" s="82"/>
      <c r="U41" s="81">
        <v>2972144</v>
      </c>
      <c r="V41" s="81">
        <v>812</v>
      </c>
      <c r="W41" s="81">
        <v>127</v>
      </c>
      <c r="X41" s="81">
        <v>6044</v>
      </c>
      <c r="Y41" s="81">
        <v>10679</v>
      </c>
      <c r="Z41" s="81">
        <v>13892</v>
      </c>
      <c r="AA41" s="81">
        <v>4641</v>
      </c>
      <c r="AB41" s="81">
        <v>23349</v>
      </c>
      <c r="AC41" s="81">
        <v>0</v>
      </c>
      <c r="AD41" s="81">
        <v>2.658827260978875</v>
      </c>
      <c r="AE41" s="82"/>
      <c r="AF41" s="81">
        <v>35347896.34440241</v>
      </c>
      <c r="AG41" s="81">
        <v>2850376.7472575791</v>
      </c>
      <c r="AH41" s="81">
        <v>1056312.827327322</v>
      </c>
      <c r="AI41" s="81">
        <v>34642976.588599727</v>
      </c>
      <c r="AJ41" s="81">
        <v>49670587.887991793</v>
      </c>
      <c r="AK41" s="81">
        <v>0</v>
      </c>
      <c r="AL41" s="81">
        <v>0</v>
      </c>
      <c r="AM41" s="81">
        <v>3207379.3319140938</v>
      </c>
      <c r="AN41" s="81">
        <v>0</v>
      </c>
      <c r="AO41" s="81">
        <v>0</v>
      </c>
      <c r="AP41" s="82"/>
      <c r="AQ41" s="81">
        <v>553</v>
      </c>
      <c r="AR41" s="81">
        <v>84</v>
      </c>
      <c r="AS41" s="81">
        <v>0</v>
      </c>
      <c r="AT41" s="81">
        <v>0</v>
      </c>
      <c r="AU41" s="81">
        <v>0</v>
      </c>
      <c r="AV41" s="81">
        <v>0</v>
      </c>
      <c r="AW41" s="81" t="s">
        <v>564</v>
      </c>
      <c r="AX41" s="82"/>
      <c r="AY41" s="81">
        <v>2436.4430000000002</v>
      </c>
      <c r="AZ41" s="81">
        <v>3663.8999999999992</v>
      </c>
      <c r="BA41" s="81">
        <v>0</v>
      </c>
      <c r="BB41" s="81">
        <v>0</v>
      </c>
      <c r="BC41" s="81">
        <v>0</v>
      </c>
      <c r="BD41" s="81">
        <v>0</v>
      </c>
      <c r="BE41" s="81" t="s">
        <v>564</v>
      </c>
      <c r="BF41" s="82"/>
      <c r="BG41" s="81">
        <v>0</v>
      </c>
      <c r="BH41" s="81">
        <v>0</v>
      </c>
      <c r="BI41" s="81">
        <v>35.281999999999996</v>
      </c>
      <c r="BJ41" s="81">
        <v>0</v>
      </c>
      <c r="BK41" s="81">
        <v>0</v>
      </c>
      <c r="BL41" s="81">
        <v>0</v>
      </c>
      <c r="BM41" s="82"/>
      <c r="BN41" s="81">
        <v>0</v>
      </c>
      <c r="BO41" s="81">
        <v>0</v>
      </c>
      <c r="BP41" s="81">
        <v>4</v>
      </c>
      <c r="BQ41" s="81">
        <v>0</v>
      </c>
      <c r="BR41" s="81">
        <v>0</v>
      </c>
      <c r="BS41" s="81">
        <v>0</v>
      </c>
      <c r="BT41"/>
      <c r="BU41" s="80">
        <v>35.281999999999996</v>
      </c>
      <c r="BV41" s="80">
        <v>0</v>
      </c>
      <c r="BW41" s="80">
        <v>0</v>
      </c>
      <c r="BX41" s="80">
        <v>0</v>
      </c>
      <c r="BY41" s="80">
        <v>0</v>
      </c>
      <c r="BZ41" s="80">
        <v>0</v>
      </c>
      <c r="CA41" s="80">
        <v>0</v>
      </c>
      <c r="CB41" s="80">
        <v>0</v>
      </c>
      <c r="CC41" s="80">
        <v>0</v>
      </c>
    </row>
    <row r="42" spans="1:81">
      <c r="A42" s="80" t="s">
        <v>1716</v>
      </c>
      <c r="B42" s="80">
        <v>423</v>
      </c>
      <c r="C42" s="80">
        <v>15</v>
      </c>
      <c r="D42" s="80">
        <v>25</v>
      </c>
      <c r="E42" s="80">
        <v>2018</v>
      </c>
      <c r="F42" s="80" t="s">
        <v>93</v>
      </c>
      <c r="G42" s="80" t="s">
        <v>1701</v>
      </c>
      <c r="H42" s="80" t="s">
        <v>1702</v>
      </c>
      <c r="I42" s="177"/>
      <c r="J42" s="81">
        <v>93.510340561152802</v>
      </c>
      <c r="K42" s="81">
        <v>3.2214880944376274</v>
      </c>
      <c r="L42" s="81">
        <v>6.5964029502783283</v>
      </c>
      <c r="M42" s="81">
        <v>22.588731610113538</v>
      </c>
      <c r="N42" s="81">
        <v>25.448681142498462</v>
      </c>
      <c r="O42" s="81">
        <v>22.805051936117341</v>
      </c>
      <c r="P42" s="81">
        <v>22.130868329702562</v>
      </c>
      <c r="Q42" s="81">
        <v>1.4592510947572548</v>
      </c>
      <c r="R42" s="81">
        <v>0</v>
      </c>
      <c r="S42" s="81">
        <v>3.3717528021731984</v>
      </c>
      <c r="T42" s="82"/>
      <c r="U42" s="81">
        <v>2984140</v>
      </c>
      <c r="V42" s="81">
        <v>812</v>
      </c>
      <c r="W42" s="81">
        <v>127</v>
      </c>
      <c r="X42" s="81">
        <v>6044</v>
      </c>
      <c r="Y42" s="81">
        <v>10647</v>
      </c>
      <c r="Z42" s="81">
        <v>13896</v>
      </c>
      <c r="AA42" s="81">
        <v>4630</v>
      </c>
      <c r="AB42" s="81">
        <v>23024</v>
      </c>
      <c r="AC42" s="81">
        <v>0</v>
      </c>
      <c r="AD42" s="81">
        <v>3.3717528021731979</v>
      </c>
      <c r="AE42" s="82"/>
      <c r="AF42" s="81">
        <v>35203937.93120914</v>
      </c>
      <c r="AG42" s="81">
        <v>2886865.5019292338</v>
      </c>
      <c r="AH42" s="81">
        <v>955898.5971362578</v>
      </c>
      <c r="AI42" s="81">
        <v>32689038.377927341</v>
      </c>
      <c r="AJ42" s="81">
        <v>39687702.063477807</v>
      </c>
      <c r="AK42" s="81">
        <v>0</v>
      </c>
      <c r="AL42" s="81">
        <v>0</v>
      </c>
      <c r="AM42" s="81">
        <v>3169279.1730250032</v>
      </c>
      <c r="AN42" s="81">
        <v>0</v>
      </c>
      <c r="AO42" s="81">
        <v>0</v>
      </c>
      <c r="AP42" s="82"/>
      <c r="AQ42" s="81">
        <v>576</v>
      </c>
      <c r="AR42" s="81">
        <v>91</v>
      </c>
      <c r="AS42" s="81">
        <v>0</v>
      </c>
      <c r="AT42" s="81">
        <v>0</v>
      </c>
      <c r="AU42" s="81">
        <v>0</v>
      </c>
      <c r="AV42" s="81">
        <v>0</v>
      </c>
      <c r="AW42" s="81" t="s">
        <v>564</v>
      </c>
      <c r="AX42" s="82"/>
      <c r="AY42" s="81">
        <v>2553.523999999999</v>
      </c>
      <c r="AZ42" s="81">
        <v>3848</v>
      </c>
      <c r="BA42" s="81">
        <v>0</v>
      </c>
      <c r="BB42" s="81">
        <v>0</v>
      </c>
      <c r="BC42" s="81">
        <v>0</v>
      </c>
      <c r="BD42" s="81">
        <v>0</v>
      </c>
      <c r="BE42" s="81" t="s">
        <v>564</v>
      </c>
      <c r="BF42" s="82"/>
      <c r="BG42" s="81">
        <v>0</v>
      </c>
      <c r="BH42" s="81">
        <v>0</v>
      </c>
      <c r="BI42" s="81">
        <v>36.091000000000001</v>
      </c>
      <c r="BJ42" s="81">
        <v>0</v>
      </c>
      <c r="BK42" s="81">
        <v>0</v>
      </c>
      <c r="BL42" s="81">
        <v>0</v>
      </c>
      <c r="BM42" s="82"/>
      <c r="BN42" s="81">
        <v>0</v>
      </c>
      <c r="BO42" s="81">
        <v>0</v>
      </c>
      <c r="BP42" s="81">
        <v>4</v>
      </c>
      <c r="BQ42" s="81">
        <v>0</v>
      </c>
      <c r="BR42" s="81">
        <v>0</v>
      </c>
      <c r="BS42" s="81">
        <v>0</v>
      </c>
      <c r="BT42"/>
      <c r="BU42" s="80">
        <v>36.091000000000001</v>
      </c>
      <c r="BV42" s="80">
        <v>0</v>
      </c>
      <c r="BW42" s="80">
        <v>0</v>
      </c>
      <c r="BX42" s="80">
        <v>0</v>
      </c>
      <c r="BY42" s="80">
        <v>0</v>
      </c>
      <c r="BZ42" s="80">
        <v>0</v>
      </c>
      <c r="CA42" s="80">
        <v>0</v>
      </c>
      <c r="CB42" s="80">
        <v>0</v>
      </c>
      <c r="CC42" s="80">
        <v>0</v>
      </c>
    </row>
    <row r="43" spans="1:81">
      <c r="A43" s="80" t="s">
        <v>1717</v>
      </c>
      <c r="B43" s="80">
        <v>424</v>
      </c>
      <c r="C43" s="80">
        <v>16</v>
      </c>
      <c r="D43" s="80">
        <v>25</v>
      </c>
      <c r="E43" s="80">
        <v>2019</v>
      </c>
      <c r="F43" s="80" t="s">
        <v>73</v>
      </c>
      <c r="G43" s="80" t="s">
        <v>1701</v>
      </c>
      <c r="H43" s="80" t="s">
        <v>1702</v>
      </c>
      <c r="I43" s="177"/>
      <c r="J43" s="81">
        <v>82.930035362527931</v>
      </c>
      <c r="K43" s="81">
        <v>2.4474559761134245</v>
      </c>
      <c r="L43" s="81">
        <v>6.5485299794131775</v>
      </c>
      <c r="M43" s="81">
        <v>18.816829811467759</v>
      </c>
      <c r="N43" s="81">
        <v>18.079322729175463</v>
      </c>
      <c r="O43" s="81">
        <v>22.023148444066692</v>
      </c>
      <c r="P43" s="81">
        <v>21.71502722491131</v>
      </c>
      <c r="Q43" s="81">
        <v>1.392582262142505</v>
      </c>
      <c r="R43" s="81">
        <v>0</v>
      </c>
      <c r="S43" s="81">
        <v>3.0509909173474421</v>
      </c>
      <c r="T43" s="82"/>
      <c r="U43" s="81">
        <v>2830483</v>
      </c>
      <c r="V43" s="81">
        <v>812</v>
      </c>
      <c r="W43" s="81">
        <v>127</v>
      </c>
      <c r="X43" s="81">
        <v>6044</v>
      </c>
      <c r="Y43" s="81">
        <v>10555</v>
      </c>
      <c r="Z43" s="81">
        <v>13788</v>
      </c>
      <c r="AA43" s="81">
        <v>4509</v>
      </c>
      <c r="AB43" s="81">
        <v>22567</v>
      </c>
      <c r="AC43" s="81">
        <v>0</v>
      </c>
      <c r="AD43" s="81">
        <v>3.0509909173474421</v>
      </c>
      <c r="AE43" s="82"/>
      <c r="AF43" s="81">
        <v>30890713.919024989</v>
      </c>
      <c r="AG43" s="81">
        <v>1988127.7985515159</v>
      </c>
      <c r="AH43" s="81">
        <v>1060031.3931996659</v>
      </c>
      <c r="AI43" s="81">
        <v>33995928.331177823</v>
      </c>
      <c r="AJ43" s="81">
        <v>34129145.566370159</v>
      </c>
      <c r="AK43" s="81">
        <v>0</v>
      </c>
      <c r="AL43" s="81">
        <v>0</v>
      </c>
      <c r="AM43" s="81">
        <v>3073455.5157149555</v>
      </c>
      <c r="AN43" s="81">
        <v>0</v>
      </c>
      <c r="AO43" s="81">
        <v>0</v>
      </c>
      <c r="AP43" s="82"/>
      <c r="AQ43" s="81">
        <v>603</v>
      </c>
      <c r="AR43" s="81">
        <v>95</v>
      </c>
      <c r="AS43" s="81">
        <v>0</v>
      </c>
      <c r="AT43" s="81">
        <v>0</v>
      </c>
      <c r="AU43" s="81">
        <v>0</v>
      </c>
      <c r="AV43" s="81">
        <v>0</v>
      </c>
      <c r="AW43" s="81" t="s">
        <v>564</v>
      </c>
      <c r="AX43" s="82"/>
      <c r="AY43" s="81">
        <v>2710.8840000000009</v>
      </c>
      <c r="AZ43" s="81">
        <v>5124.2999999999993</v>
      </c>
      <c r="BA43" s="81">
        <v>0</v>
      </c>
      <c r="BB43" s="81">
        <v>0</v>
      </c>
      <c r="BC43" s="81">
        <v>0</v>
      </c>
      <c r="BD43" s="81">
        <v>0</v>
      </c>
      <c r="BE43" s="81" t="s">
        <v>564</v>
      </c>
      <c r="BF43" s="82"/>
      <c r="BG43" s="81">
        <v>0</v>
      </c>
      <c r="BH43" s="81">
        <v>0</v>
      </c>
      <c r="BI43" s="81">
        <v>33.11</v>
      </c>
      <c r="BJ43" s="81">
        <v>0</v>
      </c>
      <c r="BK43" s="81">
        <v>0</v>
      </c>
      <c r="BL43" s="81">
        <v>0</v>
      </c>
      <c r="BM43" s="82"/>
      <c r="BN43" s="81">
        <v>0</v>
      </c>
      <c r="BO43" s="81">
        <v>0</v>
      </c>
      <c r="BP43" s="81">
        <v>4</v>
      </c>
      <c r="BQ43" s="81">
        <v>0</v>
      </c>
      <c r="BR43" s="81">
        <v>0</v>
      </c>
      <c r="BS43" s="81">
        <v>0</v>
      </c>
      <c r="BT43"/>
      <c r="BU43" s="80">
        <v>33.11</v>
      </c>
      <c r="BV43" s="80">
        <v>0</v>
      </c>
      <c r="BW43" s="80">
        <v>0</v>
      </c>
      <c r="BX43" s="80">
        <v>0</v>
      </c>
      <c r="BY43" s="80">
        <v>0</v>
      </c>
      <c r="BZ43" s="80">
        <v>0</v>
      </c>
      <c r="CA43" s="80">
        <v>0</v>
      </c>
      <c r="CB43" s="80">
        <v>0</v>
      </c>
      <c r="CC43" s="80">
        <v>0</v>
      </c>
    </row>
    <row r="44" spans="1:81">
      <c r="A44" s="80" t="s">
        <v>1718</v>
      </c>
      <c r="B44" s="80">
        <v>425</v>
      </c>
      <c r="C44" s="80">
        <v>17</v>
      </c>
      <c r="D44" s="80">
        <v>25</v>
      </c>
      <c r="E44" s="80">
        <v>2020</v>
      </c>
      <c r="F44" s="80" t="s">
        <v>218</v>
      </c>
      <c r="G44" s="80" t="s">
        <v>1701</v>
      </c>
      <c r="H44" s="80" t="s">
        <v>1702</v>
      </c>
      <c r="I44" s="177"/>
      <c r="J44" s="81">
        <v>91.265365036818693</v>
      </c>
      <c r="K44" s="81">
        <v>3.3084406038822349</v>
      </c>
      <c r="L44" s="81">
        <v>10.389749883566441</v>
      </c>
      <c r="M44" s="81">
        <v>25.127297218582218</v>
      </c>
      <c r="N44" s="81">
        <v>32.170100232883726</v>
      </c>
      <c r="O44" s="81">
        <v>19.33317906065362</v>
      </c>
      <c r="P44" s="81">
        <v>20.372165381275764</v>
      </c>
      <c r="Q44" s="81">
        <v>1.3110461083456235</v>
      </c>
      <c r="R44" s="81">
        <v>0</v>
      </c>
      <c r="S44" s="81">
        <v>3.1847691512722371</v>
      </c>
      <c r="T44" s="82"/>
      <c r="U44" s="81">
        <v>2926564</v>
      </c>
      <c r="V44" s="81">
        <v>810</v>
      </c>
      <c r="W44" s="81">
        <v>176</v>
      </c>
      <c r="X44" s="81">
        <v>5910</v>
      </c>
      <c r="Y44" s="81">
        <v>10507</v>
      </c>
      <c r="Z44" s="81">
        <v>13815</v>
      </c>
      <c r="AA44" s="81">
        <v>4596</v>
      </c>
      <c r="AB44" s="81">
        <v>22235</v>
      </c>
      <c r="AC44" s="81">
        <v>0</v>
      </c>
      <c r="AD44" s="81">
        <v>3.1847691512722371</v>
      </c>
      <c r="AE44" s="82"/>
      <c r="AF44" s="81">
        <v>30588633.794492651</v>
      </c>
      <c r="AG44" s="81">
        <v>2780883.4944609571</v>
      </c>
      <c r="AH44" s="81">
        <v>1785431.9758872995</v>
      </c>
      <c r="AI44" s="81">
        <v>35215669.887330629</v>
      </c>
      <c r="AJ44" s="81">
        <v>47217413.762080096</v>
      </c>
      <c r="AK44" s="81"/>
      <c r="AL44" s="81"/>
      <c r="AM44" s="81">
        <v>2901914.5360024413</v>
      </c>
      <c r="AN44" s="81"/>
      <c r="AO44" s="81"/>
      <c r="AP44" s="82"/>
      <c r="AQ44" s="81">
        <v>634</v>
      </c>
      <c r="AR44" s="81">
        <v>97</v>
      </c>
      <c r="AS44" s="81">
        <v>0</v>
      </c>
      <c r="AT44" s="81">
        <v>0</v>
      </c>
      <c r="AU44" s="81">
        <v>0</v>
      </c>
      <c r="AV44" s="81">
        <v>0</v>
      </c>
      <c r="AW44" s="81">
        <v>0</v>
      </c>
      <c r="AX44" s="82"/>
      <c r="AY44" s="81">
        <v>2870.904</v>
      </c>
      <c r="AZ44" s="81">
        <v>5195.7000000000007</v>
      </c>
      <c r="BA44" s="81">
        <v>0</v>
      </c>
      <c r="BB44" s="81">
        <v>0</v>
      </c>
      <c r="BC44" s="81">
        <v>0</v>
      </c>
      <c r="BD44" s="81">
        <v>0</v>
      </c>
      <c r="BE44" s="81">
        <v>0</v>
      </c>
      <c r="BF44" s="82"/>
      <c r="BG44" s="81">
        <v>0</v>
      </c>
      <c r="BH44" s="81">
        <v>0</v>
      </c>
      <c r="BI44" s="81">
        <v>32.597000000000001</v>
      </c>
      <c r="BJ44" s="81">
        <v>0</v>
      </c>
      <c r="BK44" s="81">
        <v>0</v>
      </c>
      <c r="BL44" s="81">
        <v>0</v>
      </c>
      <c r="BM44" s="82"/>
      <c r="BN44" s="81">
        <v>0</v>
      </c>
      <c r="BO44" s="81">
        <v>0</v>
      </c>
      <c r="BP44" s="81">
        <v>4</v>
      </c>
      <c r="BQ44" s="81">
        <v>0</v>
      </c>
      <c r="BR44" s="81">
        <v>0</v>
      </c>
      <c r="BS44" s="81">
        <v>0</v>
      </c>
      <c r="BT44"/>
      <c r="BU44" s="80">
        <v>32.597000000000001</v>
      </c>
      <c r="BV44" s="80">
        <v>0</v>
      </c>
      <c r="BW44" s="80">
        <v>0</v>
      </c>
      <c r="BX44" s="80">
        <v>0</v>
      </c>
      <c r="BY44" s="80">
        <v>0</v>
      </c>
      <c r="BZ44" s="80">
        <v>0</v>
      </c>
      <c r="CA44" s="80">
        <v>0</v>
      </c>
      <c r="CB44" s="80">
        <v>0</v>
      </c>
      <c r="CC44" s="80">
        <v>0</v>
      </c>
    </row>
    <row r="45" spans="1:81">
      <c r="A45" s="80" t="s">
        <v>1719</v>
      </c>
      <c r="B45" s="80">
        <v>425</v>
      </c>
      <c r="C45" s="80">
        <v>18</v>
      </c>
      <c r="D45" s="80">
        <v>25</v>
      </c>
      <c r="E45" s="80">
        <v>2021</v>
      </c>
      <c r="F45" s="80" t="s">
        <v>75</v>
      </c>
      <c r="G45" s="174" t="s">
        <v>1701</v>
      </c>
      <c r="H45" s="80" t="s">
        <v>1702</v>
      </c>
      <c r="I45" s="177"/>
      <c r="J45" s="81">
        <v>82.36206627761841</v>
      </c>
      <c r="K45" s="81">
        <v>3.3790605989564924</v>
      </c>
      <c r="L45" s="81">
        <v>10.109057004197025</v>
      </c>
      <c r="M45" s="81">
        <v>24.125052732458627</v>
      </c>
      <c r="N45" s="81">
        <v>24.238806817213135</v>
      </c>
      <c r="O45" s="81">
        <v>18.601850079340444</v>
      </c>
      <c r="P45" s="81">
        <v>20.667442322866457</v>
      </c>
      <c r="Q45" s="81">
        <v>1.3047612080873561</v>
      </c>
      <c r="R45" s="81">
        <v>0</v>
      </c>
      <c r="S45" s="81">
        <v>2.2296708042413478</v>
      </c>
      <c r="T45" s="82"/>
      <c r="U45" s="81">
        <v>2925880</v>
      </c>
      <c r="V45" s="81">
        <v>810</v>
      </c>
      <c r="W45" s="81">
        <v>176</v>
      </c>
      <c r="X45" s="81">
        <v>5910</v>
      </c>
      <c r="Y45" s="81">
        <v>10432</v>
      </c>
      <c r="Z45" s="81">
        <v>13687</v>
      </c>
      <c r="AA45" s="81">
        <v>4547</v>
      </c>
      <c r="AB45" s="81">
        <v>21866</v>
      </c>
      <c r="AC45" s="81">
        <v>0</v>
      </c>
      <c r="AD45" s="81">
        <v>2.2296708042413478</v>
      </c>
      <c r="AE45" s="82"/>
      <c r="AF45" s="81">
        <v>27048684.734414145</v>
      </c>
      <c r="AG45" s="81">
        <v>2972004.6970986919</v>
      </c>
      <c r="AH45" s="81">
        <v>1718737.8407043233</v>
      </c>
      <c r="AI45" s="81">
        <v>37336763.910585083</v>
      </c>
      <c r="AJ45" s="81">
        <v>37886700.211186305</v>
      </c>
      <c r="AK45" s="81">
        <v>0</v>
      </c>
      <c r="AL45" s="81">
        <v>0</v>
      </c>
      <c r="AM45" s="81">
        <v>2870216.1708054189</v>
      </c>
      <c r="AN45" s="81">
        <v>0</v>
      </c>
      <c r="AO45" s="81">
        <v>0</v>
      </c>
      <c r="AP45" s="82"/>
      <c r="AQ45" s="81">
        <v>659</v>
      </c>
      <c r="AR45" s="81">
        <v>98</v>
      </c>
      <c r="AS45" s="81">
        <v>0</v>
      </c>
      <c r="AT45" s="81">
        <v>0</v>
      </c>
      <c r="AU45" s="81">
        <v>0</v>
      </c>
      <c r="AV45" s="81">
        <v>0</v>
      </c>
      <c r="AW45" s="81"/>
      <c r="AX45" s="82"/>
      <c r="AY45" s="81">
        <v>3002.2740000000008</v>
      </c>
      <c r="AZ45" s="81">
        <v>5206.7000000000007</v>
      </c>
      <c r="BA45" s="81">
        <v>0</v>
      </c>
      <c r="BB45" s="81">
        <v>0</v>
      </c>
      <c r="BC45" s="81">
        <v>0</v>
      </c>
      <c r="BD45" s="81">
        <v>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1720</v>
      </c>
      <c r="B46" s="80">
        <v>425</v>
      </c>
      <c r="C46" s="80">
        <v>19</v>
      </c>
      <c r="D46" s="80">
        <v>25</v>
      </c>
      <c r="E46" s="80">
        <v>2022</v>
      </c>
      <c r="F46" s="80" t="s">
        <v>568</v>
      </c>
      <c r="G46" s="174" t="s">
        <v>1701</v>
      </c>
      <c r="H46" s="80" t="s">
        <v>1702</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694</v>
      </c>
      <c r="AR46" s="81">
        <v>100</v>
      </c>
      <c r="AS46" s="81">
        <v>0</v>
      </c>
      <c r="AT46" s="81">
        <v>0</v>
      </c>
      <c r="AU46" s="81">
        <v>0</v>
      </c>
      <c r="AV46" s="81">
        <v>0</v>
      </c>
      <c r="AW46" s="81"/>
      <c r="AX46" s="82"/>
      <c r="AY46" s="81">
        <v>3197.1080000000011</v>
      </c>
      <c r="AZ46" s="81">
        <v>5247.9000000000005</v>
      </c>
      <c r="BA46" s="81">
        <v>0</v>
      </c>
      <c r="BB46" s="81">
        <v>0</v>
      </c>
      <c r="BC46" s="81">
        <v>0</v>
      </c>
      <c r="BD46" s="81">
        <v>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1721</v>
      </c>
      <c r="B47" s="80">
        <v>188</v>
      </c>
      <c r="C47" s="80">
        <v>1</v>
      </c>
      <c r="D47" s="80">
        <v>12</v>
      </c>
      <c r="E47" s="80">
        <v>1990</v>
      </c>
      <c r="F47" s="80" t="s">
        <v>562</v>
      </c>
      <c r="G47" s="80" t="s">
        <v>1722</v>
      </c>
      <c r="H47" s="80" t="s">
        <v>1723</v>
      </c>
      <c r="I47" s="177"/>
      <c r="J47" s="81">
        <v>80.364381381196424</v>
      </c>
      <c r="K47" s="81">
        <v>3.6502708055559321</v>
      </c>
      <c r="L47" s="81">
        <v>16.264031489696691</v>
      </c>
      <c r="M47" s="81">
        <v>26.914500672164088</v>
      </c>
      <c r="N47" s="81">
        <v>42.348047646709368</v>
      </c>
      <c r="O47" s="81">
        <v>18.905370594396402</v>
      </c>
      <c r="P47" s="81">
        <v>31.440079168541168</v>
      </c>
      <c r="Q47" s="81">
        <v>2.2946301971313416</v>
      </c>
      <c r="R47" s="81">
        <v>172.29848083416616</v>
      </c>
      <c r="S47" s="81">
        <v>2.1849697449020944</v>
      </c>
      <c r="T47" s="82"/>
      <c r="U47" s="81">
        <v>1911303</v>
      </c>
      <c r="V47" s="81">
        <v>1123</v>
      </c>
      <c r="W47" s="81">
        <v>177</v>
      </c>
      <c r="X47" s="81">
        <v>8412</v>
      </c>
      <c r="Y47" s="81">
        <v>13058</v>
      </c>
      <c r="Z47" s="81">
        <v>7776</v>
      </c>
      <c r="AA47" s="81">
        <v>7634</v>
      </c>
      <c r="AB47" s="81">
        <v>37257</v>
      </c>
      <c r="AC47" s="81">
        <v>29842407</v>
      </c>
      <c r="AD47" s="81">
        <v>2.1849697449020944</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1724</v>
      </c>
      <c r="B48" s="80">
        <v>189</v>
      </c>
      <c r="C48" s="80">
        <v>2</v>
      </c>
      <c r="D48" s="80">
        <v>12</v>
      </c>
      <c r="E48" s="80">
        <v>2005</v>
      </c>
      <c r="F48" s="80" t="s">
        <v>565</v>
      </c>
      <c r="G48" s="80" t="s">
        <v>1722</v>
      </c>
      <c r="H48" s="80" t="s">
        <v>1723</v>
      </c>
      <c r="I48" s="177"/>
      <c r="J48" s="81">
        <v>65.281695465619592</v>
      </c>
      <c r="K48" s="81">
        <v>3.5011395601157349</v>
      </c>
      <c r="L48" s="81">
        <v>14.164962653494639</v>
      </c>
      <c r="M48" s="81">
        <v>39.962149601807383</v>
      </c>
      <c r="N48" s="81">
        <v>56.290134724047</v>
      </c>
      <c r="O48" s="81">
        <v>26.67837312932766</v>
      </c>
      <c r="P48" s="81">
        <v>29.377452213935918</v>
      </c>
      <c r="Q48" s="81">
        <v>1.7529510452951473</v>
      </c>
      <c r="R48" s="81">
        <v>132.07459271356646</v>
      </c>
      <c r="S48" s="81">
        <v>0</v>
      </c>
      <c r="T48" s="82"/>
      <c r="U48" s="81">
        <v>1516832</v>
      </c>
      <c r="V48" s="81">
        <v>1174</v>
      </c>
      <c r="W48" s="81">
        <v>131</v>
      </c>
      <c r="X48" s="81">
        <v>5581</v>
      </c>
      <c r="Y48" s="81">
        <v>13553</v>
      </c>
      <c r="Z48" s="81">
        <v>12698</v>
      </c>
      <c r="AA48" s="81">
        <v>5842</v>
      </c>
      <c r="AB48" s="81">
        <v>29754</v>
      </c>
      <c r="AC48" s="81">
        <v>23354657</v>
      </c>
      <c r="AD48" s="81">
        <v>0</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1725</v>
      </c>
      <c r="B49" s="80">
        <v>190</v>
      </c>
      <c r="C49" s="80">
        <v>3</v>
      </c>
      <c r="D49" s="80">
        <v>12</v>
      </c>
      <c r="E49" s="80">
        <v>2006</v>
      </c>
      <c r="F49" s="80" t="s">
        <v>566</v>
      </c>
      <c r="G49" s="80" t="s">
        <v>1722</v>
      </c>
      <c r="H49" s="80" t="s">
        <v>1723</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1726</v>
      </c>
      <c r="B50" s="80">
        <v>191</v>
      </c>
      <c r="C50" s="80">
        <v>4</v>
      </c>
      <c r="D50" s="80">
        <v>12</v>
      </c>
      <c r="E50" s="80">
        <v>2007</v>
      </c>
      <c r="F50" s="80" t="s">
        <v>567</v>
      </c>
      <c r="G50" s="80" t="s">
        <v>1722</v>
      </c>
      <c r="H50" s="80" t="s">
        <v>1723</v>
      </c>
      <c r="I50" s="177"/>
      <c r="J50" s="81">
        <v>72.430805326943897</v>
      </c>
      <c r="K50" s="81">
        <v>3.1635849516534824</v>
      </c>
      <c r="L50" s="81">
        <v>11.343822686968311</v>
      </c>
      <c r="M50" s="81">
        <v>51.848955499873583</v>
      </c>
      <c r="N50" s="81">
        <v>52.447153415107117</v>
      </c>
      <c r="O50" s="81">
        <v>25.489535712779276</v>
      </c>
      <c r="P50" s="81">
        <v>28.39725434316647</v>
      </c>
      <c r="Q50" s="81">
        <v>1.7702780547016583</v>
      </c>
      <c r="R50" s="81">
        <v>117.54333178296847</v>
      </c>
      <c r="S50" s="81">
        <v>0</v>
      </c>
      <c r="T50" s="82"/>
      <c r="U50" s="81">
        <v>2045149</v>
      </c>
      <c r="V50" s="81">
        <v>1068</v>
      </c>
      <c r="W50" s="81">
        <v>197</v>
      </c>
      <c r="X50" s="81">
        <v>8305</v>
      </c>
      <c r="Y50" s="81">
        <v>13294</v>
      </c>
      <c r="Z50" s="81">
        <v>12612</v>
      </c>
      <c r="AA50" s="81">
        <v>5561</v>
      </c>
      <c r="AB50" s="81">
        <v>28459</v>
      </c>
      <c r="AC50" s="81">
        <v>21381482.5</v>
      </c>
      <c r="AD50" s="81">
        <v>0</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1727</v>
      </c>
      <c r="B51" s="80">
        <v>192</v>
      </c>
      <c r="C51" s="80">
        <v>5</v>
      </c>
      <c r="D51" s="80">
        <v>12</v>
      </c>
      <c r="E51" s="80">
        <v>2008</v>
      </c>
      <c r="F51" s="80" t="s">
        <v>84</v>
      </c>
      <c r="G51" s="80" t="s">
        <v>1722</v>
      </c>
      <c r="H51" s="80" t="s">
        <v>1723</v>
      </c>
      <c r="I51" s="177"/>
      <c r="J51" s="81">
        <v>65.645073041083592</v>
      </c>
      <c r="K51" s="81">
        <v>2.3828245928774501</v>
      </c>
      <c r="L51" s="81">
        <v>10.042274954895943</v>
      </c>
      <c r="M51" s="81">
        <v>52.326291941557898</v>
      </c>
      <c r="N51" s="81">
        <v>56.109377421961717</v>
      </c>
      <c r="O51" s="81">
        <v>24.369452534189591</v>
      </c>
      <c r="P51" s="81">
        <v>27.31415101844534</v>
      </c>
      <c r="Q51" s="81">
        <v>1.7026139464831556</v>
      </c>
      <c r="R51" s="81">
        <v>104.18514816982328</v>
      </c>
      <c r="S51" s="81">
        <v>0</v>
      </c>
      <c r="T51" s="82"/>
      <c r="U51" s="81">
        <v>2106253</v>
      </c>
      <c r="V51" s="81">
        <v>1068</v>
      </c>
      <c r="W51" s="81">
        <v>197</v>
      </c>
      <c r="X51" s="81">
        <v>8305</v>
      </c>
      <c r="Y51" s="81">
        <v>13137</v>
      </c>
      <c r="Z51" s="81">
        <v>12481</v>
      </c>
      <c r="AA51" s="81">
        <v>5355</v>
      </c>
      <c r="AB51" s="81">
        <v>27821</v>
      </c>
      <c r="AC51" s="81">
        <v>19679141</v>
      </c>
      <c r="AD51" s="81">
        <v>0</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1728</v>
      </c>
      <c r="B52" s="80">
        <v>193</v>
      </c>
      <c r="C52" s="80">
        <v>6</v>
      </c>
      <c r="D52" s="80">
        <v>12</v>
      </c>
      <c r="E52" s="80">
        <v>2009</v>
      </c>
      <c r="F52" s="80" t="s">
        <v>85</v>
      </c>
      <c r="G52" s="80" t="s">
        <v>1722</v>
      </c>
      <c r="H52" s="80" t="s">
        <v>1723</v>
      </c>
      <c r="I52" s="177"/>
      <c r="J52" s="81">
        <v>77.606219959216389</v>
      </c>
      <c r="K52" s="81">
        <v>2.6807583836704758</v>
      </c>
      <c r="L52" s="81">
        <v>16.450165363252129</v>
      </c>
      <c r="M52" s="81">
        <v>45.499318517905991</v>
      </c>
      <c r="N52" s="81">
        <v>50.691799907718945</v>
      </c>
      <c r="O52" s="81">
        <v>24.726797369984379</v>
      </c>
      <c r="P52" s="81">
        <v>26.014840215192301</v>
      </c>
      <c r="Q52" s="81">
        <v>1.5925907099742593</v>
      </c>
      <c r="R52" s="81">
        <v>81.491203524798891</v>
      </c>
      <c r="S52" s="81">
        <v>0</v>
      </c>
      <c r="T52" s="82"/>
      <c r="U52" s="81">
        <v>2060042</v>
      </c>
      <c r="V52" s="81">
        <v>978</v>
      </c>
      <c r="W52" s="81">
        <v>440</v>
      </c>
      <c r="X52" s="81">
        <v>8303</v>
      </c>
      <c r="Y52" s="81">
        <v>12989</v>
      </c>
      <c r="Z52" s="81">
        <v>12500</v>
      </c>
      <c r="AA52" s="81">
        <v>5236</v>
      </c>
      <c r="AB52" s="81">
        <v>27318</v>
      </c>
      <c r="AC52" s="81">
        <v>15016683</v>
      </c>
      <c r="AD52" s="81">
        <v>0</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0</v>
      </c>
      <c r="BJ52" s="81">
        <v>0</v>
      </c>
      <c r="BK52" s="81">
        <v>26.741</v>
      </c>
      <c r="BL52" s="81">
        <v>0</v>
      </c>
      <c r="BM52" s="82"/>
      <c r="BN52" s="81">
        <v>0</v>
      </c>
      <c r="BO52" s="81">
        <v>0</v>
      </c>
      <c r="BP52" s="81">
        <v>0</v>
      </c>
      <c r="BQ52" s="81">
        <v>0</v>
      </c>
      <c r="BR52" s="81">
        <v>2</v>
      </c>
      <c r="BS52" s="81">
        <v>0</v>
      </c>
      <c r="BT52"/>
      <c r="BU52" s="80"/>
      <c r="BV52" s="80"/>
      <c r="BW52" s="80"/>
      <c r="BX52" s="80"/>
      <c r="BY52" s="80"/>
      <c r="BZ52" s="80"/>
      <c r="CA52" s="80"/>
      <c r="CB52" s="80"/>
      <c r="CC52" s="80"/>
    </row>
    <row r="53" spans="1:81">
      <c r="A53" s="80" t="s">
        <v>1729</v>
      </c>
      <c r="B53" s="80">
        <v>194</v>
      </c>
      <c r="C53" s="80">
        <v>7</v>
      </c>
      <c r="D53" s="80">
        <v>12</v>
      </c>
      <c r="E53" s="80">
        <v>2010</v>
      </c>
      <c r="F53" s="80" t="s">
        <v>86</v>
      </c>
      <c r="G53" s="80" t="s">
        <v>1722</v>
      </c>
      <c r="H53" s="80" t="s">
        <v>1723</v>
      </c>
      <c r="I53" s="177"/>
      <c r="J53" s="81">
        <v>73.508402016623364</v>
      </c>
      <c r="K53" s="81">
        <v>2.3330752096553025</v>
      </c>
      <c r="L53" s="81">
        <v>16.239987637005466</v>
      </c>
      <c r="M53" s="81">
        <v>51.936759095184328</v>
      </c>
      <c r="N53" s="81">
        <v>63.407495978332499</v>
      </c>
      <c r="O53" s="81">
        <v>24.636056280640851</v>
      </c>
      <c r="P53" s="81">
        <v>25.921905766320492</v>
      </c>
      <c r="Q53" s="81">
        <v>1.6278082746463571</v>
      </c>
      <c r="R53" s="81">
        <v>92.758546788896041</v>
      </c>
      <c r="S53" s="81">
        <v>0</v>
      </c>
      <c r="T53" s="82"/>
      <c r="U53" s="81">
        <v>1964344</v>
      </c>
      <c r="V53" s="81">
        <v>978</v>
      </c>
      <c r="W53" s="81">
        <v>440</v>
      </c>
      <c r="X53" s="81">
        <v>8303</v>
      </c>
      <c r="Y53" s="81">
        <v>12807</v>
      </c>
      <c r="Z53" s="81">
        <v>12512</v>
      </c>
      <c r="AA53" s="81">
        <v>5087</v>
      </c>
      <c r="AB53" s="81">
        <v>26755</v>
      </c>
      <c r="AC53" s="81">
        <v>16198292</v>
      </c>
      <c r="AD53" s="81">
        <v>0</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9.56</v>
      </c>
      <c r="BJ53" s="81">
        <v>0</v>
      </c>
      <c r="BK53" s="81">
        <v>24.868000000000002</v>
      </c>
      <c r="BL53" s="81">
        <v>0</v>
      </c>
      <c r="BM53" s="82"/>
      <c r="BN53" s="81">
        <v>0</v>
      </c>
      <c r="BO53" s="81">
        <v>0</v>
      </c>
      <c r="BP53" s="81">
        <v>1</v>
      </c>
      <c r="BQ53" s="81">
        <v>0</v>
      </c>
      <c r="BR53" s="81">
        <v>2</v>
      </c>
      <c r="BS53" s="81">
        <v>0</v>
      </c>
      <c r="BT53"/>
      <c r="BU53" s="80">
        <v>34.427999999999997</v>
      </c>
      <c r="BV53" s="80">
        <v>0</v>
      </c>
      <c r="BW53" s="80">
        <v>0</v>
      </c>
      <c r="BX53" s="80">
        <v>0</v>
      </c>
      <c r="BY53" s="80">
        <v>0</v>
      </c>
      <c r="BZ53" s="80">
        <v>0</v>
      </c>
      <c r="CA53" s="80">
        <v>0</v>
      </c>
      <c r="CB53" s="80">
        <v>0</v>
      </c>
      <c r="CC53" s="80">
        <v>0</v>
      </c>
    </row>
    <row r="54" spans="1:81">
      <c r="A54" s="80" t="s">
        <v>1730</v>
      </c>
      <c r="B54" s="80">
        <v>195</v>
      </c>
      <c r="C54" s="80">
        <v>8</v>
      </c>
      <c r="D54" s="80">
        <v>12</v>
      </c>
      <c r="E54" s="80">
        <v>2011</v>
      </c>
      <c r="F54" s="80" t="s">
        <v>87</v>
      </c>
      <c r="G54" s="80" t="s">
        <v>1722</v>
      </c>
      <c r="H54" s="80" t="s">
        <v>1723</v>
      </c>
      <c r="I54" s="177"/>
      <c r="J54" s="81">
        <v>86.118225823993654</v>
      </c>
      <c r="K54" s="81">
        <v>2.6375185132461341</v>
      </c>
      <c r="L54" s="81">
        <v>17.692239900556611</v>
      </c>
      <c r="M54" s="81">
        <v>48.655581114869797</v>
      </c>
      <c r="N54" s="81">
        <v>57.988154177506338</v>
      </c>
      <c r="O54" s="81">
        <v>24.027424640130505</v>
      </c>
      <c r="P54" s="81">
        <v>24.623524437781409</v>
      </c>
      <c r="Q54" s="81">
        <v>1.8457598830955171</v>
      </c>
      <c r="R54" s="81">
        <v>107.32753025329259</v>
      </c>
      <c r="S54" s="81">
        <v>0</v>
      </c>
      <c r="T54" s="82"/>
      <c r="U54" s="81">
        <v>2374313</v>
      </c>
      <c r="V54" s="81">
        <v>978</v>
      </c>
      <c r="W54" s="81">
        <v>440</v>
      </c>
      <c r="X54" s="81">
        <v>8303</v>
      </c>
      <c r="Y54" s="81">
        <v>12787</v>
      </c>
      <c r="Z54" s="81">
        <v>12468</v>
      </c>
      <c r="AA54" s="81">
        <v>4976</v>
      </c>
      <c r="AB54" s="81">
        <v>26301</v>
      </c>
      <c r="AC54" s="81">
        <v>18711455</v>
      </c>
      <c r="AD54" s="81">
        <v>0</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9.5289999999999999</v>
      </c>
      <c r="BJ54" s="81">
        <v>0</v>
      </c>
      <c r="BK54" s="81">
        <v>21.914000000000001</v>
      </c>
      <c r="BL54" s="81">
        <v>0</v>
      </c>
      <c r="BM54" s="82"/>
      <c r="BN54" s="81">
        <v>0</v>
      </c>
      <c r="BO54" s="81">
        <v>0</v>
      </c>
      <c r="BP54" s="81">
        <v>1</v>
      </c>
      <c r="BQ54" s="81">
        <v>0</v>
      </c>
      <c r="BR54" s="81">
        <v>2</v>
      </c>
      <c r="BS54" s="81">
        <v>0</v>
      </c>
      <c r="BT54"/>
      <c r="BU54" s="80">
        <v>31.443000000000001</v>
      </c>
      <c r="BV54" s="80">
        <v>0</v>
      </c>
      <c r="BW54" s="80">
        <v>0</v>
      </c>
      <c r="BX54" s="80">
        <v>0</v>
      </c>
      <c r="BY54" s="80">
        <v>0</v>
      </c>
      <c r="BZ54" s="80">
        <v>0</v>
      </c>
      <c r="CA54" s="80">
        <v>0</v>
      </c>
      <c r="CB54" s="80">
        <v>0</v>
      </c>
      <c r="CC54" s="80">
        <v>0</v>
      </c>
    </row>
    <row r="55" spans="1:81">
      <c r="A55" s="80" t="s">
        <v>1731</v>
      </c>
      <c r="B55" s="80">
        <v>196</v>
      </c>
      <c r="C55" s="80">
        <v>9</v>
      </c>
      <c r="D55" s="80">
        <v>12</v>
      </c>
      <c r="E55" s="80">
        <v>2012</v>
      </c>
      <c r="F55" s="80" t="s">
        <v>88</v>
      </c>
      <c r="G55" s="80" t="s">
        <v>1722</v>
      </c>
      <c r="H55" s="80" t="s">
        <v>1723</v>
      </c>
      <c r="I55" s="177"/>
      <c r="J55" s="81">
        <v>64.562042244959429</v>
      </c>
      <c r="K55" s="81">
        <v>2.4439996940135598</v>
      </c>
      <c r="L55" s="81">
        <v>18.300152467314213</v>
      </c>
      <c r="M55" s="81">
        <v>53.350369498162692</v>
      </c>
      <c r="N55" s="81">
        <v>55.936736641530707</v>
      </c>
      <c r="O55" s="81">
        <v>23.907178868824435</v>
      </c>
      <c r="P55" s="81">
        <v>23.554306252971099</v>
      </c>
      <c r="Q55" s="81">
        <v>1.9827286181912116</v>
      </c>
      <c r="R55" s="81">
        <v>91.009384817113883</v>
      </c>
      <c r="S55" s="81">
        <v>0</v>
      </c>
      <c r="T55" s="82"/>
      <c r="U55" s="81">
        <v>1680818</v>
      </c>
      <c r="V55" s="81">
        <v>978</v>
      </c>
      <c r="W55" s="81">
        <v>440</v>
      </c>
      <c r="X55" s="81">
        <v>8303</v>
      </c>
      <c r="Y55" s="81">
        <v>12828</v>
      </c>
      <c r="Z55" s="81">
        <v>12504</v>
      </c>
      <c r="AA55" s="81">
        <v>4733</v>
      </c>
      <c r="AB55" s="81">
        <v>26004</v>
      </c>
      <c r="AC55" s="81">
        <v>15455597</v>
      </c>
      <c r="AD55" s="81">
        <v>0</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7.532</v>
      </c>
      <c r="BJ55" s="81">
        <v>0</v>
      </c>
      <c r="BK55" s="81">
        <v>12.632</v>
      </c>
      <c r="BL55" s="81">
        <v>0</v>
      </c>
      <c r="BM55" s="82"/>
      <c r="BN55" s="81">
        <v>0</v>
      </c>
      <c r="BO55" s="81">
        <v>0</v>
      </c>
      <c r="BP55" s="81">
        <v>1</v>
      </c>
      <c r="BQ55" s="81">
        <v>0</v>
      </c>
      <c r="BR55" s="81">
        <v>1</v>
      </c>
      <c r="BS55" s="81">
        <v>0</v>
      </c>
      <c r="BT55"/>
      <c r="BU55" s="80">
        <v>20.164000000000001</v>
      </c>
      <c r="BV55" s="80">
        <v>0</v>
      </c>
      <c r="BW55" s="80">
        <v>0</v>
      </c>
      <c r="BX55" s="80">
        <v>0</v>
      </c>
      <c r="BY55" s="80">
        <v>0</v>
      </c>
      <c r="BZ55" s="80">
        <v>0</v>
      </c>
      <c r="CA55" s="80">
        <v>0</v>
      </c>
      <c r="CB55" s="80">
        <v>0</v>
      </c>
      <c r="CC55" s="80">
        <v>0</v>
      </c>
    </row>
    <row r="56" spans="1:81">
      <c r="A56" s="80" t="s">
        <v>1732</v>
      </c>
      <c r="B56" s="80">
        <v>197</v>
      </c>
      <c r="C56" s="80">
        <v>10</v>
      </c>
      <c r="D56" s="80">
        <v>12</v>
      </c>
      <c r="E56" s="80">
        <v>2013</v>
      </c>
      <c r="F56" s="80" t="s">
        <v>89</v>
      </c>
      <c r="G56" s="80" t="s">
        <v>1722</v>
      </c>
      <c r="H56" s="80" t="s">
        <v>1723</v>
      </c>
      <c r="I56" s="177"/>
      <c r="J56" s="81">
        <v>66.437209794534112</v>
      </c>
      <c r="K56" s="81">
        <v>1.9827813124690661</v>
      </c>
      <c r="L56" s="81">
        <v>16.509258988372132</v>
      </c>
      <c r="M56" s="81">
        <v>52.131992386697426</v>
      </c>
      <c r="N56" s="81">
        <v>54.966967128188571</v>
      </c>
      <c r="O56" s="81">
        <v>22.958598181837601</v>
      </c>
      <c r="P56" s="81">
        <v>23.503186162167957</v>
      </c>
      <c r="Q56" s="81">
        <v>2.0147426361050234</v>
      </c>
      <c r="R56" s="81">
        <v>95.007776206849172</v>
      </c>
      <c r="S56" s="81">
        <v>0</v>
      </c>
      <c r="T56" s="82"/>
      <c r="U56" s="81">
        <v>1730639</v>
      </c>
      <c r="V56" s="81">
        <v>978</v>
      </c>
      <c r="W56" s="81">
        <v>440</v>
      </c>
      <c r="X56" s="81">
        <v>8303</v>
      </c>
      <c r="Y56" s="81">
        <v>13063</v>
      </c>
      <c r="Z56" s="81">
        <v>12544</v>
      </c>
      <c r="AA56" s="81">
        <v>4705</v>
      </c>
      <c r="AB56" s="81">
        <v>26045</v>
      </c>
      <c r="AC56" s="81">
        <v>15749611</v>
      </c>
      <c r="AD56" s="81">
        <v>0</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7.6059999999999999</v>
      </c>
      <c r="BJ56" s="81">
        <v>0</v>
      </c>
      <c r="BK56" s="81">
        <v>20.024999999999999</v>
      </c>
      <c r="BL56" s="81">
        <v>0</v>
      </c>
      <c r="BM56" s="82"/>
      <c r="BN56" s="81">
        <v>0</v>
      </c>
      <c r="BO56" s="81">
        <v>0</v>
      </c>
      <c r="BP56" s="81">
        <v>1</v>
      </c>
      <c r="BQ56" s="81">
        <v>0</v>
      </c>
      <c r="BR56" s="81">
        <v>2</v>
      </c>
      <c r="BS56" s="81">
        <v>0</v>
      </c>
      <c r="BT56"/>
      <c r="BU56" s="80">
        <v>27.631</v>
      </c>
      <c r="BV56" s="80">
        <v>0</v>
      </c>
      <c r="BW56" s="80">
        <v>0</v>
      </c>
      <c r="BX56" s="80">
        <v>0</v>
      </c>
      <c r="BY56" s="80">
        <v>0</v>
      </c>
      <c r="BZ56" s="80">
        <v>0</v>
      </c>
      <c r="CA56" s="80">
        <v>0</v>
      </c>
      <c r="CB56" s="80">
        <v>0</v>
      </c>
      <c r="CC56" s="80">
        <v>0</v>
      </c>
    </row>
    <row r="57" spans="1:81">
      <c r="A57" s="80" t="s">
        <v>1733</v>
      </c>
      <c r="B57" s="80">
        <v>198</v>
      </c>
      <c r="C57" s="80">
        <v>11</v>
      </c>
      <c r="D57" s="80">
        <v>12</v>
      </c>
      <c r="E57" s="80">
        <v>2014</v>
      </c>
      <c r="F57" s="80" t="s">
        <v>90</v>
      </c>
      <c r="G57" s="80" t="s">
        <v>1722</v>
      </c>
      <c r="H57" s="80" t="s">
        <v>1723</v>
      </c>
      <c r="I57" s="177"/>
      <c r="J57" s="81">
        <v>54.409056005457643</v>
      </c>
      <c r="K57" s="81">
        <v>1.6324475000541026</v>
      </c>
      <c r="L57" s="81">
        <v>8.5448044185429239</v>
      </c>
      <c r="M57" s="81">
        <v>43.429007875936826</v>
      </c>
      <c r="N57" s="81">
        <v>51.714926411766271</v>
      </c>
      <c r="O57" s="81">
        <v>21.875126775278058</v>
      </c>
      <c r="P57" s="81">
        <v>22.977674723001979</v>
      </c>
      <c r="Q57" s="81">
        <v>1.8937180903094208</v>
      </c>
      <c r="R57" s="81">
        <v>89.390457060607943</v>
      </c>
      <c r="S57" s="81">
        <v>0</v>
      </c>
      <c r="T57" s="82"/>
      <c r="U57" s="81">
        <v>1591526</v>
      </c>
      <c r="V57" s="81">
        <v>666</v>
      </c>
      <c r="W57" s="81">
        <v>328</v>
      </c>
      <c r="X57" s="81">
        <v>7198</v>
      </c>
      <c r="Y57" s="81">
        <v>12903</v>
      </c>
      <c r="Z57" s="81">
        <v>12588</v>
      </c>
      <c r="AA57" s="81">
        <v>4576</v>
      </c>
      <c r="AB57" s="81">
        <v>25515</v>
      </c>
      <c r="AC57" s="81">
        <v>14865012.5</v>
      </c>
      <c r="AD57" s="81">
        <v>0</v>
      </c>
      <c r="AE57" s="82"/>
      <c r="AF57" s="81">
        <v>15252646.786081711</v>
      </c>
      <c r="AG57" s="81">
        <v>1249754.4109976371</v>
      </c>
      <c r="AH57" s="81">
        <v>2318997.0085989991</v>
      </c>
      <c r="AI57" s="81">
        <v>43460665.607157961</v>
      </c>
      <c r="AJ57" s="81">
        <v>58387509.591895282</v>
      </c>
      <c r="AK57" s="81">
        <v>0</v>
      </c>
      <c r="AL57" s="81">
        <v>0</v>
      </c>
      <c r="AM57" s="81">
        <v>3502828.2238701032</v>
      </c>
      <c r="AN57" s="81">
        <v>0</v>
      </c>
      <c r="AO57" s="81">
        <v>0</v>
      </c>
      <c r="AP57" s="82"/>
      <c r="AQ57" s="81">
        <v>514</v>
      </c>
      <c r="AR57" s="81">
        <v>77</v>
      </c>
      <c r="AS57" s="81">
        <v>0</v>
      </c>
      <c r="AT57" s="81">
        <v>0</v>
      </c>
      <c r="AU57" s="81">
        <v>0</v>
      </c>
      <c r="AV57" s="81">
        <v>0</v>
      </c>
      <c r="AW57" s="81" t="s">
        <v>564</v>
      </c>
      <c r="AX57" s="82"/>
      <c r="AY57" s="81">
        <v>2046.046</v>
      </c>
      <c r="AZ57" s="81">
        <v>3874.944</v>
      </c>
      <c r="BA57" s="81">
        <v>0</v>
      </c>
      <c r="BB57" s="81">
        <v>0</v>
      </c>
      <c r="BC57" s="81">
        <v>0</v>
      </c>
      <c r="BD57" s="81">
        <v>0</v>
      </c>
      <c r="BE57" s="81" t="s">
        <v>564</v>
      </c>
      <c r="BF57" s="82"/>
      <c r="BG57" s="81">
        <v>0</v>
      </c>
      <c r="BH57" s="81">
        <v>0</v>
      </c>
      <c r="BI57" s="81">
        <v>7.6609999999999996</v>
      </c>
      <c r="BJ57" s="81">
        <v>0</v>
      </c>
      <c r="BK57" s="81">
        <v>19.134</v>
      </c>
      <c r="BL57" s="81">
        <v>0</v>
      </c>
      <c r="BM57" s="82"/>
      <c r="BN57" s="81">
        <v>0</v>
      </c>
      <c r="BO57" s="81">
        <v>0</v>
      </c>
      <c r="BP57" s="81">
        <v>1</v>
      </c>
      <c r="BQ57" s="81">
        <v>0</v>
      </c>
      <c r="BR57" s="81">
        <v>2</v>
      </c>
      <c r="BS57" s="81">
        <v>0</v>
      </c>
      <c r="BT57"/>
      <c r="BU57" s="80">
        <v>26.795000000000002</v>
      </c>
      <c r="BV57" s="80">
        <v>0</v>
      </c>
      <c r="BW57" s="80">
        <v>0</v>
      </c>
      <c r="BX57" s="80">
        <v>0</v>
      </c>
      <c r="BY57" s="80">
        <v>0</v>
      </c>
      <c r="BZ57" s="80">
        <v>0</v>
      </c>
      <c r="CA57" s="80">
        <v>0</v>
      </c>
      <c r="CB57" s="80">
        <v>0</v>
      </c>
      <c r="CC57" s="80">
        <v>0</v>
      </c>
    </row>
    <row r="58" spans="1:81">
      <c r="A58" s="80" t="s">
        <v>1734</v>
      </c>
      <c r="B58" s="80">
        <v>199</v>
      </c>
      <c r="C58" s="80">
        <v>12</v>
      </c>
      <c r="D58" s="80">
        <v>12</v>
      </c>
      <c r="E58" s="80">
        <v>2015</v>
      </c>
      <c r="F58" s="80" t="s">
        <v>91</v>
      </c>
      <c r="G58" s="80" t="s">
        <v>1722</v>
      </c>
      <c r="H58" s="80" t="s">
        <v>1723</v>
      </c>
      <c r="I58" s="177"/>
      <c r="J58" s="81">
        <v>58.374488370015719</v>
      </c>
      <c r="K58" s="81">
        <v>1.5711814679041582</v>
      </c>
      <c r="L58" s="81">
        <v>9.133293443122799</v>
      </c>
      <c r="M58" s="81">
        <v>42.007391051466058</v>
      </c>
      <c r="N58" s="81">
        <v>47.54831896862207</v>
      </c>
      <c r="O58" s="81">
        <v>21.714569824367477</v>
      </c>
      <c r="P58" s="81">
        <v>22.367591958187294</v>
      </c>
      <c r="Q58" s="81">
        <v>1.8269000688435324</v>
      </c>
      <c r="R58" s="81">
        <v>81.064833316248411</v>
      </c>
      <c r="S58" s="81">
        <v>0</v>
      </c>
      <c r="T58" s="82"/>
      <c r="U58" s="81">
        <v>1867113</v>
      </c>
      <c r="V58" s="81">
        <v>666</v>
      </c>
      <c r="W58" s="81">
        <v>328</v>
      </c>
      <c r="X58" s="81">
        <v>7198</v>
      </c>
      <c r="Y58" s="81">
        <v>12932</v>
      </c>
      <c r="Z58" s="81">
        <v>12616</v>
      </c>
      <c r="AA58" s="81">
        <v>4451</v>
      </c>
      <c r="AB58" s="81">
        <v>25144</v>
      </c>
      <c r="AC58" s="81">
        <v>13886632.5</v>
      </c>
      <c r="AD58" s="81">
        <v>0</v>
      </c>
      <c r="AE58" s="82"/>
      <c r="AF58" s="81">
        <v>16462380.929987762</v>
      </c>
      <c r="AG58" s="81">
        <v>1102025.6683451515</v>
      </c>
      <c r="AH58" s="81">
        <v>1999717.2014003149</v>
      </c>
      <c r="AI58" s="81">
        <v>46236101.435864754</v>
      </c>
      <c r="AJ58" s="81">
        <v>56445768.382423766</v>
      </c>
      <c r="AK58" s="81">
        <v>0</v>
      </c>
      <c r="AL58" s="81">
        <v>0</v>
      </c>
      <c r="AM58" s="81">
        <v>3445879.7248869953</v>
      </c>
      <c r="AN58" s="81">
        <v>0</v>
      </c>
      <c r="AO58" s="81">
        <v>0</v>
      </c>
      <c r="AP58" s="82"/>
      <c r="AQ58" s="81">
        <v>540</v>
      </c>
      <c r="AR58" s="81">
        <v>155</v>
      </c>
      <c r="AS58" s="81">
        <v>0</v>
      </c>
      <c r="AT58" s="81">
        <v>0</v>
      </c>
      <c r="AU58" s="81">
        <v>0</v>
      </c>
      <c r="AV58" s="81">
        <v>0</v>
      </c>
      <c r="AW58" s="81" t="s">
        <v>564</v>
      </c>
      <c r="AX58" s="82"/>
      <c r="AY58" s="81">
        <v>2193.9940000000001</v>
      </c>
      <c r="AZ58" s="81">
        <v>7407.4439999999995</v>
      </c>
      <c r="BA58" s="81">
        <v>0</v>
      </c>
      <c r="BB58" s="81">
        <v>0</v>
      </c>
      <c r="BC58" s="81">
        <v>0</v>
      </c>
      <c r="BD58" s="81">
        <v>0</v>
      </c>
      <c r="BE58" s="81" t="s">
        <v>564</v>
      </c>
      <c r="BF58" s="82"/>
      <c r="BG58" s="81">
        <v>0</v>
      </c>
      <c r="BH58" s="81">
        <v>0</v>
      </c>
      <c r="BI58" s="81">
        <v>7.0529999999999999</v>
      </c>
      <c r="BJ58" s="81">
        <v>0</v>
      </c>
      <c r="BK58" s="81">
        <v>20.312999999999999</v>
      </c>
      <c r="BL58" s="81">
        <v>0</v>
      </c>
      <c r="BM58" s="82"/>
      <c r="BN58" s="81">
        <v>0</v>
      </c>
      <c r="BO58" s="81">
        <v>0</v>
      </c>
      <c r="BP58" s="81">
        <v>1</v>
      </c>
      <c r="BQ58" s="81">
        <v>0</v>
      </c>
      <c r="BR58" s="81">
        <v>2</v>
      </c>
      <c r="BS58" s="81">
        <v>0</v>
      </c>
      <c r="BT58"/>
      <c r="BU58" s="80">
        <v>27.366</v>
      </c>
      <c r="BV58" s="80">
        <v>0</v>
      </c>
      <c r="BW58" s="80">
        <v>0</v>
      </c>
      <c r="BX58" s="80">
        <v>0</v>
      </c>
      <c r="BY58" s="80">
        <v>0</v>
      </c>
      <c r="BZ58" s="80">
        <v>0</v>
      </c>
      <c r="CA58" s="80">
        <v>0</v>
      </c>
      <c r="CB58" s="80">
        <v>0</v>
      </c>
      <c r="CC58" s="80">
        <v>0</v>
      </c>
    </row>
    <row r="59" spans="1:81">
      <c r="A59" s="80" t="s">
        <v>1735</v>
      </c>
      <c r="B59" s="80">
        <v>200</v>
      </c>
      <c r="C59" s="80">
        <v>13</v>
      </c>
      <c r="D59" s="80">
        <v>12</v>
      </c>
      <c r="E59" s="80">
        <v>2016</v>
      </c>
      <c r="F59" s="80" t="s">
        <v>92</v>
      </c>
      <c r="G59" s="80" t="s">
        <v>1722</v>
      </c>
      <c r="H59" s="80" t="s">
        <v>1723</v>
      </c>
      <c r="I59" s="177"/>
      <c r="J59" s="81">
        <v>63.392001434323085</v>
      </c>
      <c r="K59" s="81">
        <v>1.5378684612626086</v>
      </c>
      <c r="L59" s="81">
        <v>9.4309731055161539</v>
      </c>
      <c r="M59" s="81">
        <v>36.919823124107552</v>
      </c>
      <c r="N59" s="81">
        <v>45.478900797737069</v>
      </c>
      <c r="O59" s="81">
        <v>21.279150639492858</v>
      </c>
      <c r="P59" s="81">
        <v>21.898259756811655</v>
      </c>
      <c r="Q59" s="81">
        <v>1.7372653570307242</v>
      </c>
      <c r="R59" s="81">
        <v>76.904842174808891</v>
      </c>
      <c r="S59" s="81">
        <v>0</v>
      </c>
      <c r="T59" s="82"/>
      <c r="U59" s="81">
        <v>1912548</v>
      </c>
      <c r="V59" s="81">
        <v>666</v>
      </c>
      <c r="W59" s="81">
        <v>328</v>
      </c>
      <c r="X59" s="81">
        <v>7198</v>
      </c>
      <c r="Y59" s="81">
        <v>12824</v>
      </c>
      <c r="Z59" s="81">
        <v>12515</v>
      </c>
      <c r="AA59" s="81">
        <v>4507</v>
      </c>
      <c r="AB59" s="81">
        <v>24596</v>
      </c>
      <c r="AC59" s="81">
        <v>13134590.03217786</v>
      </c>
      <c r="AD59" s="81">
        <v>0</v>
      </c>
      <c r="AE59" s="82"/>
      <c r="AF59" s="81">
        <v>17581169.919570539</v>
      </c>
      <c r="AG59" s="81">
        <v>1027269.717835061</v>
      </c>
      <c r="AH59" s="81">
        <v>1883416.477819324</v>
      </c>
      <c r="AI59" s="81">
        <v>43159900.441229753</v>
      </c>
      <c r="AJ59" s="81">
        <v>55059476.984979063</v>
      </c>
      <c r="AK59" s="81">
        <v>0</v>
      </c>
      <c r="AL59" s="81">
        <v>0</v>
      </c>
      <c r="AM59" s="81">
        <v>3373397.3879132872</v>
      </c>
      <c r="AN59" s="81">
        <v>0</v>
      </c>
      <c r="AO59" s="81">
        <v>0</v>
      </c>
      <c r="AP59" s="82"/>
      <c r="AQ59" s="81">
        <v>573</v>
      </c>
      <c r="AR59" s="81">
        <v>194</v>
      </c>
      <c r="AS59" s="81">
        <v>0</v>
      </c>
      <c r="AT59" s="81">
        <v>0</v>
      </c>
      <c r="AU59" s="81">
        <v>0</v>
      </c>
      <c r="AV59" s="81">
        <v>0</v>
      </c>
      <c r="AW59" s="81" t="s">
        <v>564</v>
      </c>
      <c r="AX59" s="82"/>
      <c r="AY59" s="81">
        <v>2370.3939999999998</v>
      </c>
      <c r="AZ59" s="81">
        <v>10491.044</v>
      </c>
      <c r="BA59" s="81">
        <v>0</v>
      </c>
      <c r="BB59" s="81">
        <v>0</v>
      </c>
      <c r="BC59" s="81">
        <v>0</v>
      </c>
      <c r="BD59" s="81">
        <v>0</v>
      </c>
      <c r="BE59" s="81" t="s">
        <v>564</v>
      </c>
      <c r="BF59" s="82"/>
      <c r="BG59" s="81">
        <v>0</v>
      </c>
      <c r="BH59" s="81">
        <v>0</v>
      </c>
      <c r="BI59" s="81">
        <v>7.4109999999999996</v>
      </c>
      <c r="BJ59" s="81">
        <v>0</v>
      </c>
      <c r="BK59" s="81">
        <v>19.895</v>
      </c>
      <c r="BL59" s="81">
        <v>0</v>
      </c>
      <c r="BM59" s="82"/>
      <c r="BN59" s="81">
        <v>0</v>
      </c>
      <c r="BO59" s="81">
        <v>0</v>
      </c>
      <c r="BP59" s="81">
        <v>1</v>
      </c>
      <c r="BQ59" s="81">
        <v>0</v>
      </c>
      <c r="BR59" s="81">
        <v>2</v>
      </c>
      <c r="BS59" s="81">
        <v>0</v>
      </c>
      <c r="BT59"/>
      <c r="BU59" s="80">
        <v>27.306000000000001</v>
      </c>
      <c r="BV59" s="80">
        <v>0</v>
      </c>
      <c r="BW59" s="80">
        <v>0</v>
      </c>
      <c r="BX59" s="80">
        <v>0</v>
      </c>
      <c r="BY59" s="80">
        <v>0</v>
      </c>
      <c r="BZ59" s="80">
        <v>0</v>
      </c>
      <c r="CA59" s="80">
        <v>0</v>
      </c>
      <c r="CB59" s="80">
        <v>0</v>
      </c>
      <c r="CC59" s="80">
        <v>0</v>
      </c>
    </row>
    <row r="60" spans="1:81">
      <c r="A60" s="80" t="s">
        <v>1736</v>
      </c>
      <c r="B60" s="80">
        <v>201</v>
      </c>
      <c r="C60" s="80">
        <v>14</v>
      </c>
      <c r="D60" s="80">
        <v>12</v>
      </c>
      <c r="E60" s="80">
        <v>2017</v>
      </c>
      <c r="F60" s="80" t="s">
        <v>71</v>
      </c>
      <c r="G60" s="80" t="s">
        <v>1722</v>
      </c>
      <c r="H60" s="80" t="s">
        <v>1723</v>
      </c>
      <c r="I60" s="177"/>
      <c r="J60" s="81">
        <v>49.675327787348124</v>
      </c>
      <c r="K60" s="81">
        <v>1.556467452764372</v>
      </c>
      <c r="L60" s="81">
        <v>8.9554336335258355</v>
      </c>
      <c r="M60" s="81">
        <v>36.614598048192697</v>
      </c>
      <c r="N60" s="81">
        <v>44.792874645818991</v>
      </c>
      <c r="O60" s="81">
        <v>20.823210049346574</v>
      </c>
      <c r="P60" s="81">
        <v>21.416758100580957</v>
      </c>
      <c r="Q60" s="81">
        <v>1.6448164667977594</v>
      </c>
      <c r="R60" s="81">
        <v>74.357180429438188</v>
      </c>
      <c r="S60" s="81">
        <v>0</v>
      </c>
      <c r="T60" s="82"/>
      <c r="U60" s="81">
        <v>1568622</v>
      </c>
      <c r="V60" s="81">
        <v>666</v>
      </c>
      <c r="W60" s="81">
        <v>328</v>
      </c>
      <c r="X60" s="81">
        <v>7198</v>
      </c>
      <c r="Y60" s="81">
        <v>12718</v>
      </c>
      <c r="Z60" s="81">
        <v>12450</v>
      </c>
      <c r="AA60" s="81">
        <v>4436</v>
      </c>
      <c r="AB60" s="81">
        <v>24082</v>
      </c>
      <c r="AC60" s="81">
        <v>12951458.5</v>
      </c>
      <c r="AD60" s="81">
        <v>0</v>
      </c>
      <c r="AE60" s="82"/>
      <c r="AF60" s="81">
        <v>14009583.80443774</v>
      </c>
      <c r="AG60" s="81">
        <v>1056758.665186832</v>
      </c>
      <c r="AH60" s="81">
        <v>2224425.7054029452</v>
      </c>
      <c r="AI60" s="81">
        <v>44124898.271372691</v>
      </c>
      <c r="AJ60" s="81">
        <v>54912698.180823192</v>
      </c>
      <c r="AK60" s="81">
        <v>0</v>
      </c>
      <c r="AL60" s="81">
        <v>0</v>
      </c>
      <c r="AM60" s="81">
        <v>3308069.2565486832</v>
      </c>
      <c r="AN60" s="81">
        <v>0</v>
      </c>
      <c r="AO60" s="81">
        <v>0</v>
      </c>
      <c r="AP60" s="82"/>
      <c r="AQ60" s="81">
        <v>592</v>
      </c>
      <c r="AR60" s="81">
        <v>215</v>
      </c>
      <c r="AS60" s="81">
        <v>0</v>
      </c>
      <c r="AT60" s="81">
        <v>0</v>
      </c>
      <c r="AU60" s="81">
        <v>0</v>
      </c>
      <c r="AV60" s="81">
        <v>0</v>
      </c>
      <c r="AW60" s="81" t="s">
        <v>564</v>
      </c>
      <c r="AX60" s="82"/>
      <c r="AY60" s="81">
        <v>2468.5059999999999</v>
      </c>
      <c r="AZ60" s="81">
        <v>11551.544</v>
      </c>
      <c r="BA60" s="81">
        <v>0</v>
      </c>
      <c r="BB60" s="81">
        <v>0</v>
      </c>
      <c r="BC60" s="81">
        <v>0</v>
      </c>
      <c r="BD60" s="81">
        <v>0</v>
      </c>
      <c r="BE60" s="81" t="s">
        <v>564</v>
      </c>
      <c r="BF60" s="82"/>
      <c r="BG60" s="81">
        <v>0</v>
      </c>
      <c r="BH60" s="81">
        <v>0</v>
      </c>
      <c r="BI60" s="81">
        <v>6.3879999999999999</v>
      </c>
      <c r="BJ60" s="81">
        <v>0</v>
      </c>
      <c r="BK60" s="81">
        <v>23.029</v>
      </c>
      <c r="BL60" s="81">
        <v>0</v>
      </c>
      <c r="BM60" s="82"/>
      <c r="BN60" s="81">
        <v>0</v>
      </c>
      <c r="BO60" s="81">
        <v>0</v>
      </c>
      <c r="BP60" s="81">
        <v>1</v>
      </c>
      <c r="BQ60" s="81">
        <v>0</v>
      </c>
      <c r="BR60" s="81">
        <v>2</v>
      </c>
      <c r="BS60" s="81">
        <v>0</v>
      </c>
      <c r="BT60"/>
      <c r="BU60" s="80">
        <v>29.417000000000002</v>
      </c>
      <c r="BV60" s="80">
        <v>0</v>
      </c>
      <c r="BW60" s="80">
        <v>0</v>
      </c>
      <c r="BX60" s="80">
        <v>0</v>
      </c>
      <c r="BY60" s="80">
        <v>0</v>
      </c>
      <c r="BZ60" s="80">
        <v>0</v>
      </c>
      <c r="CA60" s="80">
        <v>0</v>
      </c>
      <c r="CB60" s="80">
        <v>0</v>
      </c>
      <c r="CC60" s="80">
        <v>0</v>
      </c>
    </row>
    <row r="61" spans="1:81">
      <c r="A61" s="80" t="s">
        <v>1737</v>
      </c>
      <c r="B61" s="80">
        <v>202</v>
      </c>
      <c r="C61" s="80">
        <v>15</v>
      </c>
      <c r="D61" s="80">
        <v>12</v>
      </c>
      <c r="E61" s="80">
        <v>2018</v>
      </c>
      <c r="F61" s="80" t="s">
        <v>93</v>
      </c>
      <c r="G61" s="80" t="s">
        <v>1722</v>
      </c>
      <c r="H61" s="80" t="s">
        <v>1723</v>
      </c>
      <c r="I61" s="177"/>
      <c r="J61" s="81">
        <v>68.804366558463997</v>
      </c>
      <c r="K61" s="81">
        <v>1.4118812527260476</v>
      </c>
      <c r="L61" s="81">
        <v>7.9735857921384703</v>
      </c>
      <c r="M61" s="81">
        <v>35.649968062257123</v>
      </c>
      <c r="N61" s="81">
        <v>43.069016789525158</v>
      </c>
      <c r="O61" s="81">
        <v>20.269516153064568</v>
      </c>
      <c r="P61" s="81">
        <v>20.806840138055133</v>
      </c>
      <c r="Q61" s="81">
        <v>1.4894831470591665</v>
      </c>
      <c r="R61" s="81">
        <v>75.853068105762119</v>
      </c>
      <c r="S61" s="81">
        <v>0</v>
      </c>
      <c r="T61" s="82"/>
      <c r="U61" s="81">
        <v>2212680</v>
      </c>
      <c r="V61" s="81">
        <v>666</v>
      </c>
      <c r="W61" s="81">
        <v>328</v>
      </c>
      <c r="X61" s="81">
        <v>7198</v>
      </c>
      <c r="Y61" s="81">
        <v>12515</v>
      </c>
      <c r="Z61" s="81">
        <v>12351</v>
      </c>
      <c r="AA61" s="81">
        <v>4353</v>
      </c>
      <c r="AB61" s="81">
        <v>23501</v>
      </c>
      <c r="AC61" s="81">
        <v>13160231</v>
      </c>
      <c r="AD61" s="81">
        <v>0</v>
      </c>
      <c r="AE61" s="82"/>
      <c r="AF61" s="81">
        <v>21005657.812084541</v>
      </c>
      <c r="AG61" s="81">
        <v>937035.33189754945</v>
      </c>
      <c r="AH61" s="81">
        <v>1948721.8212023759</v>
      </c>
      <c r="AI61" s="81">
        <v>42353763.837314948</v>
      </c>
      <c r="AJ61" s="81">
        <v>56578768.266847894</v>
      </c>
      <c r="AK61" s="81">
        <v>0</v>
      </c>
      <c r="AL61" s="81">
        <v>0</v>
      </c>
      <c r="AM61" s="81">
        <v>3234938.7528344602</v>
      </c>
      <c r="AN61" s="81">
        <v>0</v>
      </c>
      <c r="AO61" s="81">
        <v>0</v>
      </c>
      <c r="AP61" s="82"/>
      <c r="AQ61" s="81">
        <v>620</v>
      </c>
      <c r="AR61" s="81">
        <v>237</v>
      </c>
      <c r="AS61" s="81">
        <v>0</v>
      </c>
      <c r="AT61" s="81">
        <v>0</v>
      </c>
      <c r="AU61" s="81">
        <v>0</v>
      </c>
      <c r="AV61" s="81">
        <v>0</v>
      </c>
      <c r="AW61" s="81" t="s">
        <v>564</v>
      </c>
      <c r="AX61" s="82"/>
      <c r="AY61" s="81">
        <v>2609.1489999999999</v>
      </c>
      <c r="AZ61" s="81">
        <v>12804.244000000001</v>
      </c>
      <c r="BA61" s="81">
        <v>0</v>
      </c>
      <c r="BB61" s="81">
        <v>0</v>
      </c>
      <c r="BC61" s="81">
        <v>0</v>
      </c>
      <c r="BD61" s="81">
        <v>0</v>
      </c>
      <c r="BE61" s="81" t="s">
        <v>564</v>
      </c>
      <c r="BF61" s="82"/>
      <c r="BG61" s="81">
        <v>0</v>
      </c>
      <c r="BH61" s="81">
        <v>0</v>
      </c>
      <c r="BI61" s="81">
        <v>6.7670000000000003</v>
      </c>
      <c r="BJ61" s="81">
        <v>0</v>
      </c>
      <c r="BK61" s="81">
        <v>21.871000000000002</v>
      </c>
      <c r="BL61" s="81">
        <v>0</v>
      </c>
      <c r="BM61" s="82"/>
      <c r="BN61" s="81">
        <v>0</v>
      </c>
      <c r="BO61" s="81">
        <v>0</v>
      </c>
      <c r="BP61" s="81">
        <v>1</v>
      </c>
      <c r="BQ61" s="81">
        <v>0</v>
      </c>
      <c r="BR61" s="81">
        <v>2</v>
      </c>
      <c r="BS61" s="81">
        <v>0</v>
      </c>
      <c r="BT61"/>
      <c r="BU61" s="80">
        <v>28.638000000000002</v>
      </c>
      <c r="BV61" s="80">
        <v>0</v>
      </c>
      <c r="BW61" s="80">
        <v>0</v>
      </c>
      <c r="BX61" s="80">
        <v>0</v>
      </c>
      <c r="BY61" s="80">
        <v>0</v>
      </c>
      <c r="BZ61" s="80">
        <v>0</v>
      </c>
      <c r="CA61" s="80">
        <v>0</v>
      </c>
      <c r="CB61" s="80">
        <v>0</v>
      </c>
      <c r="CC61" s="80">
        <v>0</v>
      </c>
    </row>
    <row r="62" spans="1:81">
      <c r="A62" s="80" t="s">
        <v>1738</v>
      </c>
      <c r="B62" s="80">
        <v>203</v>
      </c>
      <c r="C62" s="80">
        <v>16</v>
      </c>
      <c r="D62" s="80">
        <v>12</v>
      </c>
      <c r="E62" s="80">
        <v>2019</v>
      </c>
      <c r="F62" s="80" t="s">
        <v>73</v>
      </c>
      <c r="G62" s="80" t="s">
        <v>1722</v>
      </c>
      <c r="H62" s="80" t="s">
        <v>1723</v>
      </c>
      <c r="I62" s="177"/>
      <c r="J62" s="81">
        <v>51.974673416410397</v>
      </c>
      <c r="K62" s="81">
        <v>1.2534000005722932</v>
      </c>
      <c r="L62" s="81">
        <v>7.9515254935170567</v>
      </c>
      <c r="M62" s="81">
        <v>34.064069397363497</v>
      </c>
      <c r="N62" s="81">
        <v>34.712693134389482</v>
      </c>
      <c r="O62" s="81">
        <v>19.582521027288774</v>
      </c>
      <c r="P62" s="81">
        <v>20.241352722621922</v>
      </c>
      <c r="Q62" s="81">
        <v>1.415105970463594</v>
      </c>
      <c r="R62" s="81">
        <v>72.510051789115167</v>
      </c>
      <c r="S62" s="81">
        <v>0</v>
      </c>
      <c r="T62" s="82"/>
      <c r="U62" s="81">
        <v>1699924</v>
      </c>
      <c r="V62" s="81">
        <v>666</v>
      </c>
      <c r="W62" s="81">
        <v>328</v>
      </c>
      <c r="X62" s="81">
        <v>7198</v>
      </c>
      <c r="Y62" s="81">
        <v>12384</v>
      </c>
      <c r="Z62" s="81">
        <v>12260</v>
      </c>
      <c r="AA62" s="81">
        <v>4203</v>
      </c>
      <c r="AB62" s="81">
        <v>22932</v>
      </c>
      <c r="AC62" s="81">
        <v>12786279</v>
      </c>
      <c r="AD62" s="81">
        <v>0</v>
      </c>
      <c r="AE62" s="82"/>
      <c r="AF62" s="81">
        <v>16757079.80328734</v>
      </c>
      <c r="AG62" s="81">
        <v>904425.07147301163</v>
      </c>
      <c r="AH62" s="81">
        <v>2269484.317822333</v>
      </c>
      <c r="AI62" s="81">
        <v>44805691.763603114</v>
      </c>
      <c r="AJ62" s="81">
        <v>49945822.178970367</v>
      </c>
      <c r="AK62" s="81">
        <v>0</v>
      </c>
      <c r="AL62" s="81">
        <v>0</v>
      </c>
      <c r="AM62" s="81">
        <v>3123165.7679964267</v>
      </c>
      <c r="AN62" s="81">
        <v>0</v>
      </c>
      <c r="AO62" s="81">
        <v>0</v>
      </c>
      <c r="AP62" s="82"/>
      <c r="AQ62" s="81">
        <v>649</v>
      </c>
      <c r="AR62" s="81">
        <v>249</v>
      </c>
      <c r="AS62" s="81">
        <v>0</v>
      </c>
      <c r="AT62" s="81">
        <v>0</v>
      </c>
      <c r="AU62" s="81">
        <v>0</v>
      </c>
      <c r="AV62" s="81">
        <v>0</v>
      </c>
      <c r="AW62" s="81" t="s">
        <v>564</v>
      </c>
      <c r="AX62" s="82"/>
      <c r="AY62" s="81">
        <v>2757.599999999999</v>
      </c>
      <c r="AZ62" s="81">
        <v>13283.343999999999</v>
      </c>
      <c r="BA62" s="81">
        <v>0</v>
      </c>
      <c r="BB62" s="81">
        <v>0</v>
      </c>
      <c r="BC62" s="81">
        <v>0</v>
      </c>
      <c r="BD62" s="81">
        <v>0</v>
      </c>
      <c r="BE62" s="81" t="s">
        <v>564</v>
      </c>
      <c r="BF62" s="82"/>
      <c r="BG62" s="81">
        <v>0</v>
      </c>
      <c r="BH62" s="81">
        <v>0</v>
      </c>
      <c r="BI62" s="81">
        <v>7.2190000000000003</v>
      </c>
      <c r="BJ62" s="81">
        <v>0</v>
      </c>
      <c r="BK62" s="81">
        <v>21.036000000000001</v>
      </c>
      <c r="BL62" s="81">
        <v>0</v>
      </c>
      <c r="BM62" s="82"/>
      <c r="BN62" s="81">
        <v>0</v>
      </c>
      <c r="BO62" s="81">
        <v>0</v>
      </c>
      <c r="BP62" s="81">
        <v>1</v>
      </c>
      <c r="BQ62" s="81">
        <v>0</v>
      </c>
      <c r="BR62" s="81">
        <v>2</v>
      </c>
      <c r="BS62" s="81">
        <v>0</v>
      </c>
      <c r="BT62"/>
      <c r="BU62" s="80">
        <v>28.254999999999999</v>
      </c>
      <c r="BV62" s="80">
        <v>0</v>
      </c>
      <c r="BW62" s="80">
        <v>0</v>
      </c>
      <c r="BX62" s="80">
        <v>0</v>
      </c>
      <c r="BY62" s="80">
        <v>0</v>
      </c>
      <c r="BZ62" s="80">
        <v>0</v>
      </c>
      <c r="CA62" s="80">
        <v>0</v>
      </c>
      <c r="CB62" s="80">
        <v>0</v>
      </c>
      <c r="CC62" s="80">
        <v>0</v>
      </c>
    </row>
    <row r="63" spans="1:81">
      <c r="A63" s="80" t="s">
        <v>1739</v>
      </c>
      <c r="B63" s="80">
        <v>204</v>
      </c>
      <c r="C63" s="80">
        <v>17</v>
      </c>
      <c r="D63" s="80">
        <v>12</v>
      </c>
      <c r="E63" s="80">
        <v>2020</v>
      </c>
      <c r="F63" s="80" t="s">
        <v>218</v>
      </c>
      <c r="G63" s="80" t="s">
        <v>1722</v>
      </c>
      <c r="H63" s="80" t="s">
        <v>1723</v>
      </c>
      <c r="I63" s="177"/>
      <c r="J63" s="81">
        <v>64.342398257698093</v>
      </c>
      <c r="K63" s="81">
        <v>1.0770272960528828</v>
      </c>
      <c r="L63" s="81">
        <v>9.6735072220719811</v>
      </c>
      <c r="M63" s="81">
        <v>29.764008857165511</v>
      </c>
      <c r="N63" s="81">
        <v>35.771364789678699</v>
      </c>
      <c r="O63" s="81">
        <v>17.008719384957228</v>
      </c>
      <c r="P63" s="81">
        <v>19.011361470907691</v>
      </c>
      <c r="Q63" s="81">
        <v>1.3181806520429395</v>
      </c>
      <c r="R63" s="81">
        <v>67.451336321327204</v>
      </c>
      <c r="S63" s="81">
        <v>0</v>
      </c>
      <c r="T63" s="82"/>
      <c r="U63" s="81">
        <v>2217616</v>
      </c>
      <c r="V63" s="81">
        <v>562</v>
      </c>
      <c r="W63" s="81">
        <v>394</v>
      </c>
      <c r="X63" s="81">
        <v>7009</v>
      </c>
      <c r="Y63" s="81">
        <v>12254</v>
      </c>
      <c r="Z63" s="81">
        <v>12154</v>
      </c>
      <c r="AA63" s="81">
        <v>4289</v>
      </c>
      <c r="AB63" s="81">
        <v>22356</v>
      </c>
      <c r="AC63" s="81">
        <v>11956286.500000002</v>
      </c>
      <c r="AD63" s="81">
        <v>0</v>
      </c>
      <c r="AE63" s="82"/>
      <c r="AF63" s="81">
        <v>23233637.10447989</v>
      </c>
      <c r="AG63" s="81">
        <v>743482.98225977866</v>
      </c>
      <c r="AH63" s="81">
        <v>3392848.3385711946</v>
      </c>
      <c r="AI63" s="81">
        <v>41159721.863244623</v>
      </c>
      <c r="AJ63" s="81">
        <v>54588687.82768704</v>
      </c>
      <c r="AK63" s="81"/>
      <c r="AL63" s="81"/>
      <c r="AM63" s="81">
        <v>2917706.3803404802</v>
      </c>
      <c r="AN63" s="81"/>
      <c r="AO63" s="81"/>
      <c r="AP63" s="82"/>
      <c r="AQ63" s="81">
        <v>665</v>
      </c>
      <c r="AR63" s="81">
        <v>263</v>
      </c>
      <c r="AS63" s="81">
        <v>0</v>
      </c>
      <c r="AT63" s="81">
        <v>0</v>
      </c>
      <c r="AU63" s="81">
        <v>0</v>
      </c>
      <c r="AV63" s="81">
        <v>0</v>
      </c>
      <c r="AW63" s="81">
        <v>0</v>
      </c>
      <c r="AX63" s="82"/>
      <c r="AY63" s="81">
        <v>2845.58</v>
      </c>
      <c r="AZ63" s="81">
        <v>14268.94400000001</v>
      </c>
      <c r="BA63" s="81">
        <v>0</v>
      </c>
      <c r="BB63" s="81">
        <v>0</v>
      </c>
      <c r="BC63" s="81">
        <v>0</v>
      </c>
      <c r="BD63" s="81">
        <v>0</v>
      </c>
      <c r="BE63" s="81">
        <v>0</v>
      </c>
      <c r="BF63" s="82"/>
      <c r="BG63" s="81">
        <v>0</v>
      </c>
      <c r="BH63" s="81">
        <v>0</v>
      </c>
      <c r="BI63" s="81">
        <v>6.7439999999999998</v>
      </c>
      <c r="BJ63" s="81">
        <v>0</v>
      </c>
      <c r="BK63" s="81">
        <v>19.082000000000001</v>
      </c>
      <c r="BL63" s="81">
        <v>0</v>
      </c>
      <c r="BM63" s="82"/>
      <c r="BN63" s="81">
        <v>0</v>
      </c>
      <c r="BO63" s="81">
        <v>0</v>
      </c>
      <c r="BP63" s="81">
        <v>1</v>
      </c>
      <c r="BQ63" s="81">
        <v>0</v>
      </c>
      <c r="BR63" s="81">
        <v>2</v>
      </c>
      <c r="BS63" s="81">
        <v>0</v>
      </c>
      <c r="BT63"/>
      <c r="BU63" s="80">
        <v>25.826000000000001</v>
      </c>
      <c r="BV63" s="80">
        <v>0</v>
      </c>
      <c r="BW63" s="80">
        <v>0</v>
      </c>
      <c r="BX63" s="80">
        <v>0</v>
      </c>
      <c r="BY63" s="80">
        <v>0</v>
      </c>
      <c r="BZ63" s="80">
        <v>0</v>
      </c>
      <c r="CA63" s="80">
        <v>0</v>
      </c>
      <c r="CB63" s="80">
        <v>0</v>
      </c>
      <c r="CC63" s="80">
        <v>0</v>
      </c>
    </row>
    <row r="64" spans="1:81">
      <c r="A64" s="80" t="s">
        <v>1740</v>
      </c>
      <c r="B64" s="80">
        <v>204</v>
      </c>
      <c r="C64" s="80">
        <v>18</v>
      </c>
      <c r="D64" s="80">
        <v>12</v>
      </c>
      <c r="E64" s="80">
        <v>2021</v>
      </c>
      <c r="F64" s="80" t="s">
        <v>75</v>
      </c>
      <c r="G64" s="174" t="s">
        <v>1722</v>
      </c>
      <c r="H64" s="80" t="s">
        <v>1723</v>
      </c>
      <c r="I64" s="177"/>
      <c r="J64" s="81">
        <v>54.458087736146233</v>
      </c>
      <c r="K64" s="81">
        <v>1.1812178420863475</v>
      </c>
      <c r="L64" s="81">
        <v>9.6001380866140753</v>
      </c>
      <c r="M64" s="81">
        <v>31.874580205688694</v>
      </c>
      <c r="N64" s="81">
        <v>32.847402214260796</v>
      </c>
      <c r="O64" s="81">
        <v>16.299553444986479</v>
      </c>
      <c r="P64" s="81">
        <v>19.294764165508713</v>
      </c>
      <c r="Q64" s="81">
        <v>1.2990328135032352</v>
      </c>
      <c r="R64" s="81">
        <v>71.020604735735674</v>
      </c>
      <c r="S64" s="81">
        <v>0</v>
      </c>
      <c r="T64" s="82"/>
      <c r="U64" s="81">
        <v>1993791</v>
      </c>
      <c r="V64" s="81">
        <v>562</v>
      </c>
      <c r="W64" s="81">
        <v>394</v>
      </c>
      <c r="X64" s="81">
        <v>7009</v>
      </c>
      <c r="Y64" s="81">
        <v>11977</v>
      </c>
      <c r="Z64" s="81">
        <v>11993</v>
      </c>
      <c r="AA64" s="81">
        <v>4245</v>
      </c>
      <c r="AB64" s="81">
        <v>21770</v>
      </c>
      <c r="AC64" s="81">
        <v>12202030.500000002</v>
      </c>
      <c r="AD64" s="81">
        <v>0</v>
      </c>
      <c r="AE64" s="82"/>
      <c r="AF64" s="81">
        <v>19456928.028743017</v>
      </c>
      <c r="AG64" s="81">
        <v>841243.79744058603</v>
      </c>
      <c r="AH64" s="81">
        <v>3451201.6752660163</v>
      </c>
      <c r="AI64" s="81">
        <v>45443832.941930249</v>
      </c>
      <c r="AJ64" s="81">
        <v>49024199.119309597</v>
      </c>
      <c r="AK64" s="81">
        <v>0</v>
      </c>
      <c r="AL64" s="81">
        <v>0</v>
      </c>
      <c r="AM64" s="81">
        <v>2857614.8375758696</v>
      </c>
      <c r="AN64" s="81">
        <v>0</v>
      </c>
      <c r="AO64" s="81">
        <v>0</v>
      </c>
      <c r="AP64" s="82"/>
      <c r="AQ64" s="81">
        <v>685</v>
      </c>
      <c r="AR64" s="81">
        <v>274</v>
      </c>
      <c r="AS64" s="81">
        <v>0</v>
      </c>
      <c r="AT64" s="81">
        <v>0</v>
      </c>
      <c r="AU64" s="81">
        <v>0</v>
      </c>
      <c r="AV64" s="81">
        <v>0</v>
      </c>
      <c r="AW64" s="81"/>
      <c r="AX64" s="82"/>
      <c r="AY64" s="81">
        <v>2977.8310000000001</v>
      </c>
      <c r="AZ64" s="81">
        <v>16041.94400000001</v>
      </c>
      <c r="BA64" s="81">
        <v>0</v>
      </c>
      <c r="BB64" s="81">
        <v>0</v>
      </c>
      <c r="BC64" s="81">
        <v>0</v>
      </c>
      <c r="BD64" s="81">
        <v>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1741</v>
      </c>
      <c r="B65" s="80">
        <v>204</v>
      </c>
      <c r="C65" s="80">
        <v>19</v>
      </c>
      <c r="D65" s="80">
        <v>12</v>
      </c>
      <c r="E65" s="80">
        <v>2022</v>
      </c>
      <c r="F65" s="80" t="s">
        <v>568</v>
      </c>
      <c r="G65" s="174" t="s">
        <v>1722</v>
      </c>
      <c r="H65" s="80" t="s">
        <v>1723</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709</v>
      </c>
      <c r="AR65" s="81">
        <v>278</v>
      </c>
      <c r="AS65" s="81">
        <v>0</v>
      </c>
      <c r="AT65" s="81">
        <v>0</v>
      </c>
      <c r="AU65" s="81">
        <v>0</v>
      </c>
      <c r="AV65" s="81">
        <v>0</v>
      </c>
      <c r="AW65" s="81"/>
      <c r="AX65" s="82"/>
      <c r="AY65" s="81">
        <v>3149.8829999999998</v>
      </c>
      <c r="AZ65" s="81">
        <v>16567.844000000012</v>
      </c>
      <c r="BA65" s="81">
        <v>0</v>
      </c>
      <c r="BB65" s="81">
        <v>0</v>
      </c>
      <c r="BC65" s="81">
        <v>0</v>
      </c>
      <c r="BD65" s="81">
        <v>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1742</v>
      </c>
      <c r="B66" s="80">
        <v>443</v>
      </c>
      <c r="C66" s="80">
        <v>1</v>
      </c>
      <c r="D66" s="80">
        <v>27</v>
      </c>
      <c r="E66" s="80">
        <v>1990</v>
      </c>
      <c r="F66" s="80" t="s">
        <v>562</v>
      </c>
      <c r="G66" s="80" t="s">
        <v>1743</v>
      </c>
      <c r="H66" s="80" t="s">
        <v>1744</v>
      </c>
      <c r="I66" s="177"/>
      <c r="J66" s="81">
        <v>17.3876502886602</v>
      </c>
      <c r="K66" s="81">
        <v>6.7836757697798626</v>
      </c>
      <c r="L66" s="81">
        <v>20.590477812769247</v>
      </c>
      <c r="M66" s="81">
        <v>17.730970009464539</v>
      </c>
      <c r="N66" s="81">
        <v>22.893962280988326</v>
      </c>
      <c r="O66" s="81">
        <v>18.834864454062362</v>
      </c>
      <c r="P66" s="81">
        <v>29.759760554346148</v>
      </c>
      <c r="Q66" s="81">
        <v>1.9249100083512616</v>
      </c>
      <c r="R66" s="81">
        <v>7.0434776123881404</v>
      </c>
      <c r="S66" s="81">
        <v>2.2495573610952047</v>
      </c>
      <c r="T66" s="82"/>
      <c r="U66" s="81">
        <v>2378161</v>
      </c>
      <c r="V66" s="81">
        <v>1542</v>
      </c>
      <c r="W66" s="81">
        <v>189</v>
      </c>
      <c r="X66" s="81">
        <v>7120</v>
      </c>
      <c r="Y66" s="81">
        <v>9504</v>
      </c>
      <c r="Z66" s="81">
        <v>7747</v>
      </c>
      <c r="AA66" s="81">
        <v>7226</v>
      </c>
      <c r="AB66" s="81">
        <v>31254</v>
      </c>
      <c r="AC66" s="81">
        <v>1219943</v>
      </c>
      <c r="AD66" s="81">
        <v>2.2495573610952047</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1745</v>
      </c>
      <c r="B67" s="80">
        <v>444</v>
      </c>
      <c r="C67" s="80">
        <v>2</v>
      </c>
      <c r="D67" s="80">
        <v>27</v>
      </c>
      <c r="E67" s="80">
        <v>2005</v>
      </c>
      <c r="F67" s="80" t="s">
        <v>565</v>
      </c>
      <c r="G67" s="80" t="s">
        <v>1743</v>
      </c>
      <c r="H67" s="80" t="s">
        <v>1744</v>
      </c>
      <c r="I67" s="177"/>
      <c r="J67" s="81">
        <v>15.338470906767771</v>
      </c>
      <c r="K67" s="81">
        <v>2.7497150480636665</v>
      </c>
      <c r="L67" s="81">
        <v>36.907544633924601</v>
      </c>
      <c r="M67" s="81">
        <v>26.393678100181457</v>
      </c>
      <c r="N67" s="81">
        <v>27.988340902497882</v>
      </c>
      <c r="O67" s="81">
        <v>27.289761267667114</v>
      </c>
      <c r="P67" s="81">
        <v>31.796239361300376</v>
      </c>
      <c r="Q67" s="81">
        <v>1.6284051519781499</v>
      </c>
      <c r="R67" s="81">
        <v>9.9696603372655961</v>
      </c>
      <c r="S67" s="81">
        <v>1.7954780941046062</v>
      </c>
      <c r="T67" s="82"/>
      <c r="U67" s="81">
        <v>2286556</v>
      </c>
      <c r="V67" s="81">
        <v>1201</v>
      </c>
      <c r="W67" s="81">
        <v>308</v>
      </c>
      <c r="X67" s="81">
        <v>5770</v>
      </c>
      <c r="Y67" s="81">
        <v>10282</v>
      </c>
      <c r="Z67" s="81">
        <v>12989</v>
      </c>
      <c r="AA67" s="81">
        <v>6323</v>
      </c>
      <c r="AB67" s="81">
        <v>27640</v>
      </c>
      <c r="AC67" s="81">
        <v>1762928</v>
      </c>
      <c r="AD67" s="81">
        <v>1.7954780941046062</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1746</v>
      </c>
      <c r="B68" s="80">
        <v>445</v>
      </c>
      <c r="C68" s="80">
        <v>3</v>
      </c>
      <c r="D68" s="80">
        <v>27</v>
      </c>
      <c r="E68" s="80">
        <v>2006</v>
      </c>
      <c r="F68" s="80" t="s">
        <v>566</v>
      </c>
      <c r="G68" s="80" t="s">
        <v>1743</v>
      </c>
      <c r="H68" s="80" t="s">
        <v>1744</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1747</v>
      </c>
      <c r="B69" s="80">
        <v>446</v>
      </c>
      <c r="C69" s="80">
        <v>4</v>
      </c>
      <c r="D69" s="80">
        <v>27</v>
      </c>
      <c r="E69" s="80">
        <v>2007</v>
      </c>
      <c r="F69" s="80" t="s">
        <v>567</v>
      </c>
      <c r="G69" s="80" t="s">
        <v>1743</v>
      </c>
      <c r="H69" s="80" t="s">
        <v>1744</v>
      </c>
      <c r="I69" s="177"/>
      <c r="J69" s="81">
        <v>15.825575206176856</v>
      </c>
      <c r="K69" s="81">
        <v>2.3443594416130789</v>
      </c>
      <c r="L69" s="81">
        <v>32.293471960854269</v>
      </c>
      <c r="M69" s="81">
        <v>25.761262741317747</v>
      </c>
      <c r="N69" s="81">
        <v>28.438953996256544</v>
      </c>
      <c r="O69" s="81">
        <v>26.308062668351397</v>
      </c>
      <c r="P69" s="81">
        <v>30.955611549770751</v>
      </c>
      <c r="Q69" s="81">
        <v>1.6568792390819556</v>
      </c>
      <c r="R69" s="81">
        <v>10.786101384604502</v>
      </c>
      <c r="S69" s="81">
        <v>2.9750972875342416</v>
      </c>
      <c r="T69" s="82"/>
      <c r="U69" s="81">
        <v>3175841</v>
      </c>
      <c r="V69" s="81">
        <v>958</v>
      </c>
      <c r="W69" s="81">
        <v>289</v>
      </c>
      <c r="X69" s="81">
        <v>6830</v>
      </c>
      <c r="Y69" s="81">
        <v>10232</v>
      </c>
      <c r="Z69" s="81">
        <v>13017</v>
      </c>
      <c r="AA69" s="81">
        <v>6062</v>
      </c>
      <c r="AB69" s="81">
        <v>26636</v>
      </c>
      <c r="AC69" s="81">
        <v>1962024</v>
      </c>
      <c r="AD69" s="81">
        <v>2.9750972875342416</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1748</v>
      </c>
      <c r="B70" s="80">
        <v>447</v>
      </c>
      <c r="C70" s="80">
        <v>5</v>
      </c>
      <c r="D70" s="80">
        <v>27</v>
      </c>
      <c r="E70" s="80">
        <v>2008</v>
      </c>
      <c r="F70" s="80" t="s">
        <v>84</v>
      </c>
      <c r="G70" s="80" t="s">
        <v>1743</v>
      </c>
      <c r="H70" s="80" t="s">
        <v>1744</v>
      </c>
      <c r="I70" s="177"/>
      <c r="J70" s="81">
        <v>18.309271907520735</v>
      </c>
      <c r="K70" s="81">
        <v>1.7233370133022989</v>
      </c>
      <c r="L70" s="81">
        <v>26.759509232973933</v>
      </c>
      <c r="M70" s="81">
        <v>27.401372907474947</v>
      </c>
      <c r="N70" s="81">
        <v>27.845411094839609</v>
      </c>
      <c r="O70" s="81">
        <v>25.455055900026416</v>
      </c>
      <c r="P70" s="81">
        <v>30.425566914103914</v>
      </c>
      <c r="Q70" s="81">
        <v>1.6067765056940888</v>
      </c>
      <c r="R70" s="81">
        <v>10.515604472154347</v>
      </c>
      <c r="S70" s="81">
        <v>2.3393382616481015</v>
      </c>
      <c r="T70" s="82"/>
      <c r="U70" s="81">
        <v>3914237</v>
      </c>
      <c r="V70" s="81">
        <v>958</v>
      </c>
      <c r="W70" s="81">
        <v>289</v>
      </c>
      <c r="X70" s="81">
        <v>6830</v>
      </c>
      <c r="Y70" s="81">
        <v>10225</v>
      </c>
      <c r="Z70" s="81">
        <v>13037</v>
      </c>
      <c r="AA70" s="81">
        <v>5965</v>
      </c>
      <c r="AB70" s="81">
        <v>26255</v>
      </c>
      <c r="AC70" s="81">
        <v>1986253</v>
      </c>
      <c r="AD70" s="81">
        <v>2.3393382616481015</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1749</v>
      </c>
      <c r="B71" s="80">
        <v>448</v>
      </c>
      <c r="C71" s="80">
        <v>6</v>
      </c>
      <c r="D71" s="80">
        <v>27</v>
      </c>
      <c r="E71" s="80">
        <v>2009</v>
      </c>
      <c r="F71" s="80" t="s">
        <v>85</v>
      </c>
      <c r="G71" s="80" t="s">
        <v>1743</v>
      </c>
      <c r="H71" s="80" t="s">
        <v>1744</v>
      </c>
      <c r="I71" s="177"/>
      <c r="J71" s="81">
        <v>18.711393045069737</v>
      </c>
      <c r="K71" s="81">
        <v>1.5243561310427285</v>
      </c>
      <c r="L71" s="81">
        <v>29.875359905705075</v>
      </c>
      <c r="M71" s="81">
        <v>27.696770311634275</v>
      </c>
      <c r="N71" s="81">
        <v>25.280419987281597</v>
      </c>
      <c r="O71" s="81">
        <v>26.052153709015542</v>
      </c>
      <c r="P71" s="81">
        <v>28.846860635868314</v>
      </c>
      <c r="Q71" s="81">
        <v>1.5061927514054823</v>
      </c>
      <c r="R71" s="81">
        <v>10.307891618465964</v>
      </c>
      <c r="S71" s="81">
        <v>2.2680902575287885</v>
      </c>
      <c r="T71" s="82"/>
      <c r="U71" s="81">
        <v>3457910</v>
      </c>
      <c r="V71" s="81">
        <v>806</v>
      </c>
      <c r="W71" s="81">
        <v>349</v>
      </c>
      <c r="X71" s="81">
        <v>7222</v>
      </c>
      <c r="Y71" s="81">
        <v>10204</v>
      </c>
      <c r="Z71" s="81">
        <v>13170</v>
      </c>
      <c r="AA71" s="81">
        <v>5806</v>
      </c>
      <c r="AB71" s="81">
        <v>25836</v>
      </c>
      <c r="AC71" s="81">
        <v>1899473</v>
      </c>
      <c r="AD71" s="81">
        <v>2.2680902575287885</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29.349</v>
      </c>
      <c r="BJ71" s="81">
        <v>860.71100000000001</v>
      </c>
      <c r="BK71" s="81">
        <v>0</v>
      </c>
      <c r="BL71" s="81">
        <v>0</v>
      </c>
      <c r="BM71" s="82"/>
      <c r="BN71" s="81">
        <v>0</v>
      </c>
      <c r="BO71" s="81">
        <v>0</v>
      </c>
      <c r="BP71" s="81">
        <v>7</v>
      </c>
      <c r="BQ71" s="81">
        <v>2</v>
      </c>
      <c r="BR71" s="81">
        <v>0</v>
      </c>
      <c r="BS71" s="81">
        <v>0</v>
      </c>
      <c r="BT71"/>
      <c r="BU71" s="80"/>
      <c r="BV71" s="80"/>
      <c r="BW71" s="80"/>
      <c r="BX71" s="80"/>
      <c r="BY71" s="80"/>
      <c r="BZ71" s="80"/>
      <c r="CA71" s="80"/>
      <c r="CB71" s="80"/>
      <c r="CC71" s="80"/>
    </row>
    <row r="72" spans="1:81">
      <c r="A72" s="80" t="s">
        <v>1750</v>
      </c>
      <c r="B72" s="80">
        <v>449</v>
      </c>
      <c r="C72" s="80">
        <v>7</v>
      </c>
      <c r="D72" s="80">
        <v>27</v>
      </c>
      <c r="E72" s="80">
        <v>2010</v>
      </c>
      <c r="F72" s="80" t="s">
        <v>86</v>
      </c>
      <c r="G72" s="80" t="s">
        <v>1743</v>
      </c>
      <c r="H72" s="80" t="s">
        <v>1744</v>
      </c>
      <c r="I72" s="177"/>
      <c r="J72" s="81">
        <v>17.11041587139901</v>
      </c>
      <c r="K72" s="81">
        <v>1.653170882625093</v>
      </c>
      <c r="L72" s="81">
        <v>26.924721013857454</v>
      </c>
      <c r="M72" s="81">
        <v>29.704399052230723</v>
      </c>
      <c r="N72" s="81">
        <v>28.785084100397274</v>
      </c>
      <c r="O72" s="81">
        <v>26.163995832573182</v>
      </c>
      <c r="P72" s="81">
        <v>28.938569460769429</v>
      </c>
      <c r="Q72" s="81">
        <v>1.5541294923403681</v>
      </c>
      <c r="R72" s="81">
        <v>7.4323750720163657</v>
      </c>
      <c r="S72" s="81">
        <v>1.7047932668915478</v>
      </c>
      <c r="T72" s="82"/>
      <c r="U72" s="81">
        <v>3777248</v>
      </c>
      <c r="V72" s="81">
        <v>806</v>
      </c>
      <c r="W72" s="81">
        <v>349</v>
      </c>
      <c r="X72" s="81">
        <v>7222</v>
      </c>
      <c r="Y72" s="81">
        <v>10249</v>
      </c>
      <c r="Z72" s="81">
        <v>13288</v>
      </c>
      <c r="AA72" s="81">
        <v>5679</v>
      </c>
      <c r="AB72" s="81">
        <v>25544</v>
      </c>
      <c r="AC72" s="81">
        <v>1297905</v>
      </c>
      <c r="AD72" s="81">
        <v>1.7047932668915478</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33.826999999999998</v>
      </c>
      <c r="BJ72" s="81">
        <v>819.61900000000003</v>
      </c>
      <c r="BK72" s="81">
        <v>0</v>
      </c>
      <c r="BL72" s="81">
        <v>0</v>
      </c>
      <c r="BM72" s="82"/>
      <c r="BN72" s="81">
        <v>0</v>
      </c>
      <c r="BO72" s="81">
        <v>0</v>
      </c>
      <c r="BP72" s="81">
        <v>7</v>
      </c>
      <c r="BQ72" s="81">
        <v>2</v>
      </c>
      <c r="BR72" s="81">
        <v>0</v>
      </c>
      <c r="BS72" s="81">
        <v>0</v>
      </c>
      <c r="BT72"/>
      <c r="BU72" s="80">
        <v>824.10299999999995</v>
      </c>
      <c r="BV72" s="80">
        <v>0</v>
      </c>
      <c r="BW72" s="80">
        <v>0</v>
      </c>
      <c r="BX72" s="80">
        <v>0</v>
      </c>
      <c r="BY72" s="80">
        <v>29.343</v>
      </c>
      <c r="BZ72" s="80">
        <v>0</v>
      </c>
      <c r="CA72" s="80">
        <v>0</v>
      </c>
      <c r="CB72" s="80">
        <v>0</v>
      </c>
      <c r="CC72" s="80">
        <v>0</v>
      </c>
    </row>
    <row r="73" spans="1:81">
      <c r="A73" s="80" t="s">
        <v>1751</v>
      </c>
      <c r="B73" s="80">
        <v>450</v>
      </c>
      <c r="C73" s="80">
        <v>8</v>
      </c>
      <c r="D73" s="80">
        <v>27</v>
      </c>
      <c r="E73" s="80">
        <v>2011</v>
      </c>
      <c r="F73" s="80" t="s">
        <v>87</v>
      </c>
      <c r="G73" s="80" t="s">
        <v>1743</v>
      </c>
      <c r="H73" s="80" t="s">
        <v>1744</v>
      </c>
      <c r="I73" s="177"/>
      <c r="J73" s="81">
        <v>22.069305960024366</v>
      </c>
      <c r="K73" s="81">
        <v>2.2091441063465296</v>
      </c>
      <c r="L73" s="81">
        <v>24.775176187682497</v>
      </c>
      <c r="M73" s="81">
        <v>34.425358311168232</v>
      </c>
      <c r="N73" s="81">
        <v>33.413112264695343</v>
      </c>
      <c r="O73" s="81">
        <v>25.908300999511912</v>
      </c>
      <c r="P73" s="81">
        <v>27.701464992504082</v>
      </c>
      <c r="Q73" s="81">
        <v>1.7752306757455687</v>
      </c>
      <c r="R73" s="81">
        <v>8.0612825498090839</v>
      </c>
      <c r="S73" s="81">
        <v>2.302366287991271</v>
      </c>
      <c r="T73" s="82"/>
      <c r="U73" s="81">
        <v>3379666</v>
      </c>
      <c r="V73" s="81">
        <v>806</v>
      </c>
      <c r="W73" s="81">
        <v>349</v>
      </c>
      <c r="X73" s="81">
        <v>7222</v>
      </c>
      <c r="Y73" s="81">
        <v>10295</v>
      </c>
      <c r="Z73" s="81">
        <v>13444</v>
      </c>
      <c r="AA73" s="81">
        <v>5598</v>
      </c>
      <c r="AB73" s="81">
        <v>25296</v>
      </c>
      <c r="AC73" s="81">
        <v>1405402</v>
      </c>
      <c r="AD73" s="81">
        <v>2.302366287991271</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35.283000000000001</v>
      </c>
      <c r="BJ73" s="81">
        <v>942.86199999999997</v>
      </c>
      <c r="BK73" s="81">
        <v>0</v>
      </c>
      <c r="BL73" s="81">
        <v>0</v>
      </c>
      <c r="BM73" s="82"/>
      <c r="BN73" s="81">
        <v>0</v>
      </c>
      <c r="BO73" s="81">
        <v>0</v>
      </c>
      <c r="BP73" s="81">
        <v>7</v>
      </c>
      <c r="BQ73" s="81">
        <v>2</v>
      </c>
      <c r="BR73" s="81">
        <v>0</v>
      </c>
      <c r="BS73" s="81">
        <v>0</v>
      </c>
      <c r="BT73"/>
      <c r="BU73" s="80">
        <v>945.06</v>
      </c>
      <c r="BV73" s="80">
        <v>0</v>
      </c>
      <c r="BW73" s="80">
        <v>0</v>
      </c>
      <c r="BX73" s="80">
        <v>0</v>
      </c>
      <c r="BY73" s="80">
        <v>33.085000000000001</v>
      </c>
      <c r="BZ73" s="80">
        <v>0</v>
      </c>
      <c r="CA73" s="80">
        <v>0</v>
      </c>
      <c r="CB73" s="80">
        <v>0</v>
      </c>
      <c r="CC73" s="80">
        <v>0</v>
      </c>
    </row>
    <row r="74" spans="1:81">
      <c r="A74" s="80" t="s">
        <v>1752</v>
      </c>
      <c r="B74" s="80">
        <v>451</v>
      </c>
      <c r="C74" s="80">
        <v>9</v>
      </c>
      <c r="D74" s="80">
        <v>27</v>
      </c>
      <c r="E74" s="80">
        <v>2012</v>
      </c>
      <c r="F74" s="80" t="s">
        <v>88</v>
      </c>
      <c r="G74" s="80" t="s">
        <v>1743</v>
      </c>
      <c r="H74" s="80" t="s">
        <v>1744</v>
      </c>
      <c r="I74" s="177"/>
      <c r="J74" s="81">
        <v>28.042924619870476</v>
      </c>
      <c r="K74" s="81">
        <v>2.135151521125819</v>
      </c>
      <c r="L74" s="81">
        <v>24.020851814333561</v>
      </c>
      <c r="M74" s="81">
        <v>37.294497342486316</v>
      </c>
      <c r="N74" s="81">
        <v>38.639296643959355</v>
      </c>
      <c r="O74" s="81">
        <v>26.033281148265633</v>
      </c>
      <c r="P74" s="81">
        <v>27.306671964938182</v>
      </c>
      <c r="Q74" s="81">
        <v>1.8982468727306725</v>
      </c>
      <c r="R74" s="81">
        <v>7.6765968162405169</v>
      </c>
      <c r="S74" s="81">
        <v>2.0662121895204342</v>
      </c>
      <c r="T74" s="82"/>
      <c r="U74" s="81">
        <v>3845804</v>
      </c>
      <c r="V74" s="81">
        <v>806</v>
      </c>
      <c r="W74" s="81">
        <v>349</v>
      </c>
      <c r="X74" s="81">
        <v>7222</v>
      </c>
      <c r="Y74" s="81">
        <v>10289</v>
      </c>
      <c r="Z74" s="81">
        <v>13616</v>
      </c>
      <c r="AA74" s="81">
        <v>5487</v>
      </c>
      <c r="AB74" s="81">
        <v>24896</v>
      </c>
      <c r="AC74" s="81">
        <v>1303672</v>
      </c>
      <c r="AD74" s="81">
        <v>2.0662121895204342</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40.811</v>
      </c>
      <c r="BJ74" s="81">
        <v>866.94399999999996</v>
      </c>
      <c r="BK74" s="81">
        <v>0</v>
      </c>
      <c r="BL74" s="81">
        <v>0</v>
      </c>
      <c r="BM74" s="82"/>
      <c r="BN74" s="81">
        <v>0</v>
      </c>
      <c r="BO74" s="81">
        <v>0</v>
      </c>
      <c r="BP74" s="81">
        <v>7</v>
      </c>
      <c r="BQ74" s="81">
        <v>2</v>
      </c>
      <c r="BR74" s="81">
        <v>0</v>
      </c>
      <c r="BS74" s="81">
        <v>0</v>
      </c>
      <c r="BT74"/>
      <c r="BU74" s="80">
        <v>876.23699999999997</v>
      </c>
      <c r="BV74" s="80">
        <v>0</v>
      </c>
      <c r="BW74" s="80">
        <v>0</v>
      </c>
      <c r="BX74" s="80">
        <v>0</v>
      </c>
      <c r="BY74" s="80">
        <v>31.518000000000001</v>
      </c>
      <c r="BZ74" s="80">
        <v>0</v>
      </c>
      <c r="CA74" s="80">
        <v>0</v>
      </c>
      <c r="CB74" s="80">
        <v>0</v>
      </c>
      <c r="CC74" s="80">
        <v>0</v>
      </c>
    </row>
    <row r="75" spans="1:81">
      <c r="A75" s="80" t="s">
        <v>1753</v>
      </c>
      <c r="B75" s="80">
        <v>452</v>
      </c>
      <c r="C75" s="80">
        <v>10</v>
      </c>
      <c r="D75" s="80">
        <v>27</v>
      </c>
      <c r="E75" s="80">
        <v>2013</v>
      </c>
      <c r="F75" s="80" t="s">
        <v>89</v>
      </c>
      <c r="G75" s="80" t="s">
        <v>1743</v>
      </c>
      <c r="H75" s="80" t="s">
        <v>1744</v>
      </c>
      <c r="I75" s="177"/>
      <c r="J75" s="81">
        <v>37.291685363475104</v>
      </c>
      <c r="K75" s="81">
        <v>2.0166606878935744</v>
      </c>
      <c r="L75" s="81">
        <v>24.375041140841223</v>
      </c>
      <c r="M75" s="81">
        <v>37.773689013303979</v>
      </c>
      <c r="N75" s="81">
        <v>37.424497145872415</v>
      </c>
      <c r="O75" s="81">
        <v>25.085343325914074</v>
      </c>
      <c r="P75" s="81">
        <v>27.079866564317218</v>
      </c>
      <c r="Q75" s="81">
        <v>1.9114720882378622</v>
      </c>
      <c r="R75" s="81">
        <v>7.3764170277785004</v>
      </c>
      <c r="S75" s="81">
        <v>1.9077690170235078</v>
      </c>
      <c r="T75" s="82"/>
      <c r="U75" s="81">
        <v>3803253</v>
      </c>
      <c r="V75" s="81">
        <v>806</v>
      </c>
      <c r="W75" s="81">
        <v>349</v>
      </c>
      <c r="X75" s="81">
        <v>7222</v>
      </c>
      <c r="Y75" s="81">
        <v>10287</v>
      </c>
      <c r="Z75" s="81">
        <v>13706</v>
      </c>
      <c r="AA75" s="81">
        <v>5421</v>
      </c>
      <c r="AB75" s="81">
        <v>24710</v>
      </c>
      <c r="AC75" s="81">
        <v>1222802</v>
      </c>
      <c r="AD75" s="81">
        <v>1.9077690170235078</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47.241999999999997</v>
      </c>
      <c r="BJ75" s="81">
        <v>938.82500000000005</v>
      </c>
      <c r="BK75" s="81">
        <v>0</v>
      </c>
      <c r="BL75" s="81">
        <v>0</v>
      </c>
      <c r="BM75" s="82"/>
      <c r="BN75" s="81">
        <v>0</v>
      </c>
      <c r="BO75" s="81">
        <v>0</v>
      </c>
      <c r="BP75" s="81">
        <v>7</v>
      </c>
      <c r="BQ75" s="81">
        <v>2</v>
      </c>
      <c r="BR75" s="81">
        <v>0</v>
      </c>
      <c r="BS75" s="81">
        <v>0</v>
      </c>
      <c r="BT75"/>
      <c r="BU75" s="80">
        <v>952.49400000000003</v>
      </c>
      <c r="BV75" s="80">
        <v>0</v>
      </c>
      <c r="BW75" s="80">
        <v>0</v>
      </c>
      <c r="BX75" s="80">
        <v>0</v>
      </c>
      <c r="BY75" s="80">
        <v>33.573</v>
      </c>
      <c r="BZ75" s="80">
        <v>0</v>
      </c>
      <c r="CA75" s="80">
        <v>0</v>
      </c>
      <c r="CB75" s="80">
        <v>0</v>
      </c>
      <c r="CC75" s="80">
        <v>0</v>
      </c>
    </row>
    <row r="76" spans="1:81">
      <c r="A76" s="80" t="s">
        <v>1754</v>
      </c>
      <c r="B76" s="80">
        <v>453</v>
      </c>
      <c r="C76" s="80">
        <v>11</v>
      </c>
      <c r="D76" s="80">
        <v>27</v>
      </c>
      <c r="E76" s="80">
        <v>2014</v>
      </c>
      <c r="F76" s="80" t="s">
        <v>90</v>
      </c>
      <c r="G76" s="80" t="s">
        <v>1743</v>
      </c>
      <c r="H76" s="80" t="s">
        <v>1744</v>
      </c>
      <c r="I76" s="177"/>
      <c r="J76" s="81">
        <v>36.482019213513027</v>
      </c>
      <c r="K76" s="81">
        <v>2.2263842724620289</v>
      </c>
      <c r="L76" s="81">
        <v>26.900656538374992</v>
      </c>
      <c r="M76" s="81">
        <v>33.049606714116806</v>
      </c>
      <c r="N76" s="81">
        <v>34.656547757311124</v>
      </c>
      <c r="O76" s="81">
        <v>23.889209388286261</v>
      </c>
      <c r="P76" s="81">
        <v>27.039942828532705</v>
      </c>
      <c r="Q76" s="81">
        <v>1.8119278753174166</v>
      </c>
      <c r="R76" s="81">
        <v>9.1876354571164498</v>
      </c>
      <c r="S76" s="81">
        <v>1.886332358680604</v>
      </c>
      <c r="T76" s="82"/>
      <c r="U76" s="81">
        <v>4196938</v>
      </c>
      <c r="V76" s="81">
        <v>798</v>
      </c>
      <c r="W76" s="81">
        <v>348</v>
      </c>
      <c r="X76" s="81">
        <v>6360</v>
      </c>
      <c r="Y76" s="81">
        <v>10247</v>
      </c>
      <c r="Z76" s="81">
        <v>13747</v>
      </c>
      <c r="AA76" s="81">
        <v>5385</v>
      </c>
      <c r="AB76" s="81">
        <v>24413</v>
      </c>
      <c r="AC76" s="81">
        <v>1527840</v>
      </c>
      <c r="AD76" s="81">
        <v>1.886332358680604</v>
      </c>
      <c r="AE76" s="82"/>
      <c r="AF76" s="81">
        <v>51007032.718338974</v>
      </c>
      <c r="AG76" s="81">
        <v>1662217.0926120158</v>
      </c>
      <c r="AH76" s="81">
        <v>3606480.9206879791</v>
      </c>
      <c r="AI76" s="81">
        <v>39990847.426881813</v>
      </c>
      <c r="AJ76" s="81">
        <v>48085008.634958766</v>
      </c>
      <c r="AK76" s="81">
        <v>0</v>
      </c>
      <c r="AL76" s="81">
        <v>0</v>
      </c>
      <c r="AM76" s="81">
        <v>3351540.0912929978</v>
      </c>
      <c r="AN76" s="81">
        <v>0</v>
      </c>
      <c r="AO76" s="81">
        <v>0</v>
      </c>
      <c r="AP76" s="82"/>
      <c r="AQ76" s="81">
        <v>473</v>
      </c>
      <c r="AR76" s="81">
        <v>117</v>
      </c>
      <c r="AS76" s="81">
        <v>1</v>
      </c>
      <c r="AT76" s="81">
        <v>0</v>
      </c>
      <c r="AU76" s="81">
        <v>0</v>
      </c>
      <c r="AV76" s="81">
        <v>1</v>
      </c>
      <c r="AW76" s="81" t="s">
        <v>564</v>
      </c>
      <c r="AX76" s="82"/>
      <c r="AY76" s="81">
        <v>2202.5099999999998</v>
      </c>
      <c r="AZ76" s="81">
        <v>14128.7</v>
      </c>
      <c r="BA76" s="81">
        <v>550</v>
      </c>
      <c r="BB76" s="81">
        <v>0</v>
      </c>
      <c r="BC76" s="81">
        <v>0</v>
      </c>
      <c r="BD76" s="81">
        <v>5200</v>
      </c>
      <c r="BE76" s="81" t="s">
        <v>564</v>
      </c>
      <c r="BF76" s="82"/>
      <c r="BG76" s="81">
        <v>0</v>
      </c>
      <c r="BH76" s="81">
        <v>0</v>
      </c>
      <c r="BI76" s="81">
        <v>47.743000000000002</v>
      </c>
      <c r="BJ76" s="81">
        <v>758.58100000000002</v>
      </c>
      <c r="BK76" s="81">
        <v>0</v>
      </c>
      <c r="BL76" s="81">
        <v>0</v>
      </c>
      <c r="BM76" s="82"/>
      <c r="BN76" s="81">
        <v>0</v>
      </c>
      <c r="BO76" s="81">
        <v>0</v>
      </c>
      <c r="BP76" s="81">
        <v>7</v>
      </c>
      <c r="BQ76" s="81">
        <v>2</v>
      </c>
      <c r="BR76" s="81">
        <v>0</v>
      </c>
      <c r="BS76" s="81">
        <v>0</v>
      </c>
      <c r="BT76"/>
      <c r="BU76" s="80">
        <v>780.60599999999999</v>
      </c>
      <c r="BV76" s="80">
        <v>0</v>
      </c>
      <c r="BW76" s="80">
        <v>0</v>
      </c>
      <c r="BX76" s="80">
        <v>0</v>
      </c>
      <c r="BY76" s="80">
        <v>25.718</v>
      </c>
      <c r="BZ76" s="80">
        <v>0</v>
      </c>
      <c r="CA76" s="80">
        <v>0</v>
      </c>
      <c r="CB76" s="80">
        <v>0</v>
      </c>
      <c r="CC76" s="80">
        <v>0</v>
      </c>
    </row>
    <row r="77" spans="1:81">
      <c r="A77" s="80" t="s">
        <v>1755</v>
      </c>
      <c r="B77" s="80">
        <v>454</v>
      </c>
      <c r="C77" s="80">
        <v>12</v>
      </c>
      <c r="D77" s="80">
        <v>27</v>
      </c>
      <c r="E77" s="80">
        <v>2015</v>
      </c>
      <c r="F77" s="80" t="s">
        <v>91</v>
      </c>
      <c r="G77" s="80" t="s">
        <v>1743</v>
      </c>
      <c r="H77" s="80" t="s">
        <v>1744</v>
      </c>
      <c r="I77" s="177"/>
      <c r="J77" s="81">
        <v>33.687326253212056</v>
      </c>
      <c r="K77" s="81">
        <v>1.8641177899454269</v>
      </c>
      <c r="L77" s="81">
        <v>30.57941617198583</v>
      </c>
      <c r="M77" s="81">
        <v>27.966037473598895</v>
      </c>
      <c r="N77" s="81">
        <v>30.296371893588262</v>
      </c>
      <c r="O77" s="81">
        <v>23.909090791874494</v>
      </c>
      <c r="P77" s="81">
        <v>26.719498189548826</v>
      </c>
      <c r="Q77" s="81">
        <v>1.7472674536887236</v>
      </c>
      <c r="R77" s="81">
        <v>7.2259883563216931</v>
      </c>
      <c r="S77" s="81">
        <v>2.2832982260647166</v>
      </c>
      <c r="T77" s="82"/>
      <c r="U77" s="81">
        <v>4916636</v>
      </c>
      <c r="V77" s="81">
        <v>798</v>
      </c>
      <c r="W77" s="81">
        <v>348</v>
      </c>
      <c r="X77" s="81">
        <v>6360</v>
      </c>
      <c r="Y77" s="81">
        <v>10271</v>
      </c>
      <c r="Z77" s="81">
        <v>13891</v>
      </c>
      <c r="AA77" s="81">
        <v>5317</v>
      </c>
      <c r="AB77" s="81">
        <v>24048</v>
      </c>
      <c r="AC77" s="81">
        <v>1237832</v>
      </c>
      <c r="AD77" s="81">
        <v>2.2832982260647166</v>
      </c>
      <c r="AE77" s="82"/>
      <c r="AF77" s="81">
        <v>52501656.888394065</v>
      </c>
      <c r="AG77" s="81">
        <v>1428152.6235770634</v>
      </c>
      <c r="AH77" s="81">
        <v>3800960.7048665695</v>
      </c>
      <c r="AI77" s="81">
        <v>39070119.053210683</v>
      </c>
      <c r="AJ77" s="81">
        <v>46412259.255461715</v>
      </c>
      <c r="AK77" s="81">
        <v>0</v>
      </c>
      <c r="AL77" s="81">
        <v>0</v>
      </c>
      <c r="AM77" s="81">
        <v>3295677.5224340782</v>
      </c>
      <c r="AN77" s="81">
        <v>0</v>
      </c>
      <c r="AO77" s="81">
        <v>0</v>
      </c>
      <c r="AP77" s="82"/>
      <c r="AQ77" s="81">
        <v>507</v>
      </c>
      <c r="AR77" s="81">
        <v>136</v>
      </c>
      <c r="AS77" s="81">
        <v>1</v>
      </c>
      <c r="AT77" s="81">
        <v>0</v>
      </c>
      <c r="AU77" s="81">
        <v>0</v>
      </c>
      <c r="AV77" s="81">
        <v>1</v>
      </c>
      <c r="AW77" s="81" t="s">
        <v>564</v>
      </c>
      <c r="AX77" s="82"/>
      <c r="AY77" s="81">
        <v>2386.11</v>
      </c>
      <c r="AZ77" s="81">
        <v>20245.2</v>
      </c>
      <c r="BA77" s="81">
        <v>550</v>
      </c>
      <c r="BB77" s="81">
        <v>0</v>
      </c>
      <c r="BC77" s="81">
        <v>0</v>
      </c>
      <c r="BD77" s="81">
        <v>5200</v>
      </c>
      <c r="BE77" s="81" t="s">
        <v>564</v>
      </c>
      <c r="BF77" s="82"/>
      <c r="BG77" s="81">
        <v>0</v>
      </c>
      <c r="BH77" s="81">
        <v>0</v>
      </c>
      <c r="BI77" s="81">
        <v>40.787999999999997</v>
      </c>
      <c r="BJ77" s="81">
        <v>866.18399999999997</v>
      </c>
      <c r="BK77" s="81">
        <v>0</v>
      </c>
      <c r="BL77" s="81">
        <v>0</v>
      </c>
      <c r="BM77" s="82"/>
      <c r="BN77" s="81">
        <v>0</v>
      </c>
      <c r="BO77" s="81">
        <v>0</v>
      </c>
      <c r="BP77" s="81">
        <v>6</v>
      </c>
      <c r="BQ77" s="81">
        <v>2</v>
      </c>
      <c r="BR77" s="81">
        <v>0</v>
      </c>
      <c r="BS77" s="81">
        <v>0</v>
      </c>
      <c r="BT77"/>
      <c r="BU77" s="80">
        <v>878.31299999999999</v>
      </c>
      <c r="BV77" s="80">
        <v>0</v>
      </c>
      <c r="BW77" s="80">
        <v>0</v>
      </c>
      <c r="BX77" s="80">
        <v>0</v>
      </c>
      <c r="BY77" s="80">
        <v>28.658999999999999</v>
      </c>
      <c r="BZ77" s="80">
        <v>0</v>
      </c>
      <c r="CA77" s="80">
        <v>0</v>
      </c>
      <c r="CB77" s="80">
        <v>0</v>
      </c>
      <c r="CC77" s="80">
        <v>0</v>
      </c>
    </row>
    <row r="78" spans="1:81">
      <c r="A78" s="80" t="s">
        <v>1756</v>
      </c>
      <c r="B78" s="80">
        <v>455</v>
      </c>
      <c r="C78" s="80">
        <v>13</v>
      </c>
      <c r="D78" s="80">
        <v>27</v>
      </c>
      <c r="E78" s="80">
        <v>2016</v>
      </c>
      <c r="F78" s="80" t="s">
        <v>92</v>
      </c>
      <c r="G78" s="80" t="s">
        <v>1743</v>
      </c>
      <c r="H78" s="80" t="s">
        <v>1744</v>
      </c>
      <c r="I78" s="177"/>
      <c r="J78" s="81">
        <v>26.80344430157194</v>
      </c>
      <c r="K78" s="81">
        <v>1.8762858103128635</v>
      </c>
      <c r="L78" s="81">
        <v>29.154126762074931</v>
      </c>
      <c r="M78" s="81">
        <v>23.305866945785475</v>
      </c>
      <c r="N78" s="81">
        <v>27.782218876464409</v>
      </c>
      <c r="O78" s="81">
        <v>23.761576523125264</v>
      </c>
      <c r="P78" s="81">
        <v>25.790096025994291</v>
      </c>
      <c r="Q78" s="81">
        <v>1.6757448607722367</v>
      </c>
      <c r="R78" s="81">
        <v>6.8667931761612877</v>
      </c>
      <c r="S78" s="81">
        <v>2.7969944256059289</v>
      </c>
      <c r="T78" s="82"/>
      <c r="U78" s="81">
        <v>4391130</v>
      </c>
      <c r="V78" s="81">
        <v>798</v>
      </c>
      <c r="W78" s="81">
        <v>348</v>
      </c>
      <c r="X78" s="81">
        <v>6360</v>
      </c>
      <c r="Y78" s="81">
        <v>10260</v>
      </c>
      <c r="Z78" s="81">
        <v>13975</v>
      </c>
      <c r="AA78" s="81">
        <v>5308</v>
      </c>
      <c r="AB78" s="81">
        <v>23725</v>
      </c>
      <c r="AC78" s="81">
        <v>1172780.6813467289</v>
      </c>
      <c r="AD78" s="81">
        <v>2.7969944256059289</v>
      </c>
      <c r="AE78" s="82"/>
      <c r="AF78" s="81">
        <v>45484765.521521427</v>
      </c>
      <c r="AG78" s="81">
        <v>1398519.878169792</v>
      </c>
      <c r="AH78" s="81">
        <v>3371812.3153431872</v>
      </c>
      <c r="AI78" s="81">
        <v>36830383.912517957</v>
      </c>
      <c r="AJ78" s="81">
        <v>43033394.137666278</v>
      </c>
      <c r="AK78" s="81">
        <v>0</v>
      </c>
      <c r="AL78" s="81">
        <v>0</v>
      </c>
      <c r="AM78" s="81">
        <v>3253937.7552546239</v>
      </c>
      <c r="AN78" s="81">
        <v>0</v>
      </c>
      <c r="AO78" s="81">
        <v>0</v>
      </c>
      <c r="AP78" s="82"/>
      <c r="AQ78" s="81">
        <v>537</v>
      </c>
      <c r="AR78" s="81">
        <v>156</v>
      </c>
      <c r="AS78" s="81">
        <v>2</v>
      </c>
      <c r="AT78" s="81">
        <v>0</v>
      </c>
      <c r="AU78" s="81">
        <v>0</v>
      </c>
      <c r="AV78" s="81">
        <v>1</v>
      </c>
      <c r="AW78" s="81" t="s">
        <v>564</v>
      </c>
      <c r="AX78" s="82"/>
      <c r="AY78" s="81">
        <v>2551.61</v>
      </c>
      <c r="AZ78" s="81">
        <v>21566</v>
      </c>
      <c r="BA78" s="81">
        <v>559.6</v>
      </c>
      <c r="BB78" s="81">
        <v>0</v>
      </c>
      <c r="BC78" s="81">
        <v>0</v>
      </c>
      <c r="BD78" s="81">
        <v>5200</v>
      </c>
      <c r="BE78" s="81" t="s">
        <v>564</v>
      </c>
      <c r="BF78" s="82"/>
      <c r="BG78" s="81">
        <v>0</v>
      </c>
      <c r="BH78" s="81">
        <v>0</v>
      </c>
      <c r="BI78" s="81">
        <v>47.548000000000002</v>
      </c>
      <c r="BJ78" s="81">
        <v>900.99599999999998</v>
      </c>
      <c r="BK78" s="81">
        <v>0</v>
      </c>
      <c r="BL78" s="81">
        <v>0</v>
      </c>
      <c r="BM78" s="82"/>
      <c r="BN78" s="81">
        <v>0</v>
      </c>
      <c r="BO78" s="81">
        <v>0</v>
      </c>
      <c r="BP78" s="81">
        <v>8</v>
      </c>
      <c r="BQ78" s="81">
        <v>2</v>
      </c>
      <c r="BR78" s="81">
        <v>0</v>
      </c>
      <c r="BS78" s="81">
        <v>0</v>
      </c>
      <c r="BT78"/>
      <c r="BU78" s="80">
        <v>919.76800000000003</v>
      </c>
      <c r="BV78" s="80">
        <v>0</v>
      </c>
      <c r="BW78" s="80">
        <v>0</v>
      </c>
      <c r="BX78" s="80">
        <v>0</v>
      </c>
      <c r="BY78" s="80">
        <v>28.776</v>
      </c>
      <c r="BZ78" s="80">
        <v>0</v>
      </c>
      <c r="CA78" s="80">
        <v>0</v>
      </c>
      <c r="CB78" s="80">
        <v>0</v>
      </c>
      <c r="CC78" s="80">
        <v>0</v>
      </c>
    </row>
    <row r="79" spans="1:81">
      <c r="A79" s="80" t="s">
        <v>1757</v>
      </c>
      <c r="B79" s="80">
        <v>456</v>
      </c>
      <c r="C79" s="80">
        <v>14</v>
      </c>
      <c r="D79" s="80">
        <v>27</v>
      </c>
      <c r="E79" s="80">
        <v>2017</v>
      </c>
      <c r="F79" s="80" t="s">
        <v>71</v>
      </c>
      <c r="G79" s="80" t="s">
        <v>1743</v>
      </c>
      <c r="H79" s="80" t="s">
        <v>1744</v>
      </c>
      <c r="I79" s="177"/>
      <c r="J79" s="81">
        <v>22.777686509716453</v>
      </c>
      <c r="K79" s="81">
        <v>1.7976739364740904</v>
      </c>
      <c r="L79" s="81">
        <v>25.307743896736728</v>
      </c>
      <c r="M79" s="81">
        <v>22.378715532608844</v>
      </c>
      <c r="N79" s="81">
        <v>27.897718710639356</v>
      </c>
      <c r="O79" s="81">
        <v>23.385552040960949</v>
      </c>
      <c r="P79" s="81">
        <v>25.443263117687476</v>
      </c>
      <c r="Q79" s="81">
        <v>1.5932494693543451</v>
      </c>
      <c r="R79" s="81">
        <v>7.105742249746096</v>
      </c>
      <c r="S79" s="81">
        <v>2.5667555602983652</v>
      </c>
      <c r="T79" s="82"/>
      <c r="U79" s="81">
        <v>4490096</v>
      </c>
      <c r="V79" s="81">
        <v>798</v>
      </c>
      <c r="W79" s="81">
        <v>348</v>
      </c>
      <c r="X79" s="81">
        <v>6360</v>
      </c>
      <c r="Y79" s="81">
        <v>10222</v>
      </c>
      <c r="Z79" s="81">
        <v>13982</v>
      </c>
      <c r="AA79" s="81">
        <v>5270</v>
      </c>
      <c r="AB79" s="81">
        <v>23327</v>
      </c>
      <c r="AC79" s="81">
        <v>1237671</v>
      </c>
      <c r="AD79" s="81">
        <v>2.5667555602983652</v>
      </c>
      <c r="AE79" s="82"/>
      <c r="AF79" s="81">
        <v>41355537.400919966</v>
      </c>
      <c r="AG79" s="81">
        <v>1376085.207213362</v>
      </c>
      <c r="AH79" s="81">
        <v>3961310.0241102008</v>
      </c>
      <c r="AI79" s="81">
        <v>37053315.2260148</v>
      </c>
      <c r="AJ79" s="81">
        <v>48389779.020359151</v>
      </c>
      <c r="AK79" s="81">
        <v>0</v>
      </c>
      <c r="AL79" s="81">
        <v>0</v>
      </c>
      <c r="AM79" s="81">
        <v>3204357.2605062351</v>
      </c>
      <c r="AN79" s="81">
        <v>0</v>
      </c>
      <c r="AO79" s="81">
        <v>0</v>
      </c>
      <c r="AP79" s="82"/>
      <c r="AQ79" s="81">
        <v>554</v>
      </c>
      <c r="AR79" s="81">
        <v>163</v>
      </c>
      <c r="AS79" s="81">
        <v>6</v>
      </c>
      <c r="AT79" s="81">
        <v>0</v>
      </c>
      <c r="AU79" s="81">
        <v>0</v>
      </c>
      <c r="AV79" s="81">
        <v>1</v>
      </c>
      <c r="AW79" s="81" t="s">
        <v>564</v>
      </c>
      <c r="AX79" s="82"/>
      <c r="AY79" s="81">
        <v>2660.71</v>
      </c>
      <c r="AZ79" s="81">
        <v>21897.5</v>
      </c>
      <c r="BA79" s="81">
        <v>617.20000000000005</v>
      </c>
      <c r="BB79" s="81">
        <v>0</v>
      </c>
      <c r="BC79" s="81">
        <v>0</v>
      </c>
      <c r="BD79" s="81">
        <v>5200</v>
      </c>
      <c r="BE79" s="81" t="s">
        <v>564</v>
      </c>
      <c r="BF79" s="82"/>
      <c r="BG79" s="81">
        <v>0</v>
      </c>
      <c r="BH79" s="81">
        <v>0</v>
      </c>
      <c r="BI79" s="81">
        <v>47.96</v>
      </c>
      <c r="BJ79" s="81">
        <v>860.48099999999999</v>
      </c>
      <c r="BK79" s="81">
        <v>0</v>
      </c>
      <c r="BL79" s="81">
        <v>0</v>
      </c>
      <c r="BM79" s="82"/>
      <c r="BN79" s="81">
        <v>0</v>
      </c>
      <c r="BO79" s="81">
        <v>0</v>
      </c>
      <c r="BP79" s="81">
        <v>8</v>
      </c>
      <c r="BQ79" s="81">
        <v>2</v>
      </c>
      <c r="BR79" s="81">
        <v>0</v>
      </c>
      <c r="BS79" s="81">
        <v>0</v>
      </c>
      <c r="BT79"/>
      <c r="BU79" s="80">
        <v>880.11</v>
      </c>
      <c r="BV79" s="80">
        <v>0</v>
      </c>
      <c r="BW79" s="80">
        <v>0</v>
      </c>
      <c r="BX79" s="80">
        <v>0</v>
      </c>
      <c r="BY79" s="80">
        <v>28.331</v>
      </c>
      <c r="BZ79" s="80">
        <v>0</v>
      </c>
      <c r="CA79" s="80">
        <v>0</v>
      </c>
      <c r="CB79" s="80">
        <v>0</v>
      </c>
      <c r="CC79" s="80">
        <v>0</v>
      </c>
    </row>
    <row r="80" spans="1:81">
      <c r="A80" s="80" t="s">
        <v>1758</v>
      </c>
      <c r="B80" s="80">
        <v>457</v>
      </c>
      <c r="C80" s="80">
        <v>15</v>
      </c>
      <c r="D80" s="80">
        <v>27</v>
      </c>
      <c r="E80" s="80">
        <v>2018</v>
      </c>
      <c r="F80" s="80" t="s">
        <v>93</v>
      </c>
      <c r="G80" s="80" t="s">
        <v>1743</v>
      </c>
      <c r="H80" s="80" t="s">
        <v>1744</v>
      </c>
      <c r="I80" s="177"/>
      <c r="J80" s="81">
        <v>16.166434413834871</v>
      </c>
      <c r="K80" s="81">
        <v>1.5764438661494478</v>
      </c>
      <c r="L80" s="81">
        <v>22.82118184844337</v>
      </c>
      <c r="M80" s="81">
        <v>20.225636118609</v>
      </c>
      <c r="N80" s="81">
        <v>20.928863025346228</v>
      </c>
      <c r="O80" s="81">
        <v>23.088966298879885</v>
      </c>
      <c r="P80" s="81">
        <v>24.970120119733519</v>
      </c>
      <c r="Q80" s="81">
        <v>1.4555750800119491</v>
      </c>
      <c r="R80" s="81">
        <v>6.8547202897176804</v>
      </c>
      <c r="S80" s="81">
        <v>2.8655773983912902</v>
      </c>
      <c r="T80" s="82"/>
      <c r="U80" s="81">
        <v>4328186</v>
      </c>
      <c r="V80" s="81">
        <v>798</v>
      </c>
      <c r="W80" s="81">
        <v>348</v>
      </c>
      <c r="X80" s="81">
        <v>6360</v>
      </c>
      <c r="Y80" s="81">
        <v>10233</v>
      </c>
      <c r="Z80" s="81">
        <v>14069</v>
      </c>
      <c r="AA80" s="81">
        <v>5224</v>
      </c>
      <c r="AB80" s="81">
        <v>22966</v>
      </c>
      <c r="AC80" s="81">
        <v>1189269</v>
      </c>
      <c r="AD80" s="81">
        <v>2.8655773983912902</v>
      </c>
      <c r="AE80" s="82"/>
      <c r="AF80" s="81">
        <v>36221620.357193202</v>
      </c>
      <c r="AG80" s="81">
        <v>1228584.131378819</v>
      </c>
      <c r="AH80" s="81">
        <v>3430044.9179547341</v>
      </c>
      <c r="AI80" s="81">
        <v>38552024.940551713</v>
      </c>
      <c r="AJ80" s="81">
        <v>46745032.458125547</v>
      </c>
      <c r="AK80" s="81">
        <v>0</v>
      </c>
      <c r="AL80" s="81">
        <v>0</v>
      </c>
      <c r="AM80" s="81">
        <v>3161295.4086037278</v>
      </c>
      <c r="AN80" s="81">
        <v>0</v>
      </c>
      <c r="AO80" s="81">
        <v>0</v>
      </c>
      <c r="AP80" s="82"/>
      <c r="AQ80" s="81">
        <v>573</v>
      </c>
      <c r="AR80" s="81">
        <v>185</v>
      </c>
      <c r="AS80" s="81">
        <v>11</v>
      </c>
      <c r="AT80" s="81">
        <v>0</v>
      </c>
      <c r="AU80" s="81">
        <v>0</v>
      </c>
      <c r="AV80" s="81">
        <v>1</v>
      </c>
      <c r="AW80" s="81" t="s">
        <v>564</v>
      </c>
      <c r="AX80" s="82"/>
      <c r="AY80" s="81">
        <v>2768.3700000000008</v>
      </c>
      <c r="AZ80" s="81">
        <v>23249.200000000001</v>
      </c>
      <c r="BA80" s="81">
        <v>715</v>
      </c>
      <c r="BB80" s="81">
        <v>0</v>
      </c>
      <c r="BC80" s="81">
        <v>0</v>
      </c>
      <c r="BD80" s="81">
        <v>7840</v>
      </c>
      <c r="BE80" s="81" t="s">
        <v>564</v>
      </c>
      <c r="BF80" s="82"/>
      <c r="BG80" s="81">
        <v>0</v>
      </c>
      <c r="BH80" s="81">
        <v>0</v>
      </c>
      <c r="BI80" s="81">
        <v>44.06</v>
      </c>
      <c r="BJ80" s="81">
        <v>894.08100000000002</v>
      </c>
      <c r="BK80" s="81">
        <v>0</v>
      </c>
      <c r="BL80" s="81">
        <v>0</v>
      </c>
      <c r="BM80" s="82"/>
      <c r="BN80" s="81">
        <v>0</v>
      </c>
      <c r="BO80" s="81">
        <v>0</v>
      </c>
      <c r="BP80" s="81">
        <v>8</v>
      </c>
      <c r="BQ80" s="81">
        <v>2</v>
      </c>
      <c r="BR80" s="81">
        <v>0</v>
      </c>
      <c r="BS80" s="81">
        <v>0</v>
      </c>
      <c r="BT80"/>
      <c r="BU80" s="80">
        <v>907.74599999999998</v>
      </c>
      <c r="BV80" s="80">
        <v>0</v>
      </c>
      <c r="BW80" s="80">
        <v>0</v>
      </c>
      <c r="BX80" s="80">
        <v>0</v>
      </c>
      <c r="BY80" s="80">
        <v>30.395</v>
      </c>
      <c r="BZ80" s="80">
        <v>0</v>
      </c>
      <c r="CA80" s="80">
        <v>0</v>
      </c>
      <c r="CB80" s="80">
        <v>0</v>
      </c>
      <c r="CC80" s="80">
        <v>0</v>
      </c>
    </row>
    <row r="81" spans="1:81">
      <c r="A81" s="80" t="s">
        <v>1759</v>
      </c>
      <c r="B81" s="80">
        <v>458</v>
      </c>
      <c r="C81" s="80">
        <v>16</v>
      </c>
      <c r="D81" s="80">
        <v>27</v>
      </c>
      <c r="E81" s="80">
        <v>2019</v>
      </c>
      <c r="F81" s="80" t="s">
        <v>73</v>
      </c>
      <c r="G81" s="80" t="s">
        <v>1743</v>
      </c>
      <c r="H81" s="80" t="s">
        <v>1744</v>
      </c>
      <c r="I81" s="177"/>
      <c r="J81" s="81">
        <v>18.655567118636238</v>
      </c>
      <c r="K81" s="81">
        <v>1.4781044207120131</v>
      </c>
      <c r="L81" s="81">
        <v>23.230863384514606</v>
      </c>
      <c r="M81" s="81">
        <v>20.630805976927938</v>
      </c>
      <c r="N81" s="81">
        <v>22.230280119981938</v>
      </c>
      <c r="O81" s="81">
        <v>22.363366794703929</v>
      </c>
      <c r="P81" s="81">
        <v>24.869461208569973</v>
      </c>
      <c r="Q81" s="81">
        <v>1.3904841632851981</v>
      </c>
      <c r="R81" s="81">
        <v>6.9635181137188988</v>
      </c>
      <c r="S81" s="81">
        <v>2.2204613745210056</v>
      </c>
      <c r="T81" s="82"/>
      <c r="U81" s="81">
        <v>4172692</v>
      </c>
      <c r="V81" s="81">
        <v>798</v>
      </c>
      <c r="W81" s="81">
        <v>348</v>
      </c>
      <c r="X81" s="81">
        <v>6360</v>
      </c>
      <c r="Y81" s="81">
        <v>10166</v>
      </c>
      <c r="Z81" s="81">
        <v>14001</v>
      </c>
      <c r="AA81" s="81">
        <v>5164</v>
      </c>
      <c r="AB81" s="81">
        <v>22533</v>
      </c>
      <c r="AC81" s="81">
        <v>1227933</v>
      </c>
      <c r="AD81" s="81">
        <v>2.220461374521006</v>
      </c>
      <c r="AE81" s="82"/>
      <c r="AF81" s="81">
        <v>41316131.585078113</v>
      </c>
      <c r="AG81" s="81">
        <v>1188692.813765147</v>
      </c>
      <c r="AH81" s="81">
        <v>4092511.1584654241</v>
      </c>
      <c r="AI81" s="81">
        <v>36454355.864802793</v>
      </c>
      <c r="AJ81" s="81">
        <v>46660002.921602853</v>
      </c>
      <c r="AK81" s="81">
        <v>0</v>
      </c>
      <c r="AL81" s="81">
        <v>0</v>
      </c>
      <c r="AM81" s="81">
        <v>3068824.9716668185</v>
      </c>
      <c r="AN81" s="81">
        <v>0</v>
      </c>
      <c r="AO81" s="81">
        <v>0</v>
      </c>
      <c r="AP81" s="82"/>
      <c r="AQ81" s="81">
        <v>593</v>
      </c>
      <c r="AR81" s="81">
        <v>209</v>
      </c>
      <c r="AS81" s="81">
        <v>33</v>
      </c>
      <c r="AT81" s="81">
        <v>0</v>
      </c>
      <c r="AU81" s="81">
        <v>0</v>
      </c>
      <c r="AV81" s="81">
        <v>1</v>
      </c>
      <c r="AW81" s="81" t="s">
        <v>564</v>
      </c>
      <c r="AX81" s="82"/>
      <c r="AY81" s="81">
        <v>2887.920000000001</v>
      </c>
      <c r="AZ81" s="81">
        <v>24355.200000000001</v>
      </c>
      <c r="BA81" s="81">
        <v>1142.5</v>
      </c>
      <c r="BB81" s="81">
        <v>0</v>
      </c>
      <c r="BC81" s="81">
        <v>0</v>
      </c>
      <c r="BD81" s="81">
        <v>7840</v>
      </c>
      <c r="BE81" s="81" t="s">
        <v>564</v>
      </c>
      <c r="BF81" s="82"/>
      <c r="BG81" s="81">
        <v>0</v>
      </c>
      <c r="BH81" s="81">
        <v>0</v>
      </c>
      <c r="BI81" s="81">
        <v>28.768000000000001</v>
      </c>
      <c r="BJ81" s="81">
        <v>924.57600000000002</v>
      </c>
      <c r="BK81" s="81">
        <v>0</v>
      </c>
      <c r="BL81" s="81">
        <v>0</v>
      </c>
      <c r="BM81" s="82"/>
      <c r="BN81" s="81">
        <v>0</v>
      </c>
      <c r="BO81" s="81">
        <v>0</v>
      </c>
      <c r="BP81" s="81">
        <v>6</v>
      </c>
      <c r="BQ81" s="81">
        <v>2</v>
      </c>
      <c r="BR81" s="81">
        <v>0</v>
      </c>
      <c r="BS81" s="81">
        <v>0</v>
      </c>
      <c r="BT81"/>
      <c r="BU81" s="80">
        <v>918.98699999999997</v>
      </c>
      <c r="BV81" s="80">
        <v>0</v>
      </c>
      <c r="BW81" s="80">
        <v>0</v>
      </c>
      <c r="BX81" s="80">
        <v>0</v>
      </c>
      <c r="BY81" s="80">
        <v>34.356999999999999</v>
      </c>
      <c r="BZ81" s="80">
        <v>0</v>
      </c>
      <c r="CA81" s="80">
        <v>0</v>
      </c>
      <c r="CB81" s="80">
        <v>0</v>
      </c>
      <c r="CC81" s="80">
        <v>0</v>
      </c>
    </row>
    <row r="82" spans="1:81">
      <c r="A82" s="80" t="s">
        <v>1760</v>
      </c>
      <c r="B82" s="80">
        <v>459</v>
      </c>
      <c r="C82" s="80">
        <v>17</v>
      </c>
      <c r="D82" s="80">
        <v>27</v>
      </c>
      <c r="E82" s="80">
        <v>2020</v>
      </c>
      <c r="F82" s="80" t="s">
        <v>218</v>
      </c>
      <c r="G82" s="80" t="s">
        <v>1743</v>
      </c>
      <c r="H82" s="80" t="s">
        <v>1744</v>
      </c>
      <c r="I82" s="177"/>
      <c r="J82" s="81">
        <v>14.58219416464339</v>
      </c>
      <c r="K82" s="81">
        <v>1.7441783774034947</v>
      </c>
      <c r="L82" s="81">
        <v>41.556331703324048</v>
      </c>
      <c r="M82" s="81">
        <v>21.211867006218949</v>
      </c>
      <c r="N82" s="81">
        <v>22.080096595980827</v>
      </c>
      <c r="O82" s="81">
        <v>19.597672064089274</v>
      </c>
      <c r="P82" s="81">
        <v>23.08934061598465</v>
      </c>
      <c r="Q82" s="81">
        <v>1.3052677175825083</v>
      </c>
      <c r="R82" s="81">
        <v>7.0031606857079449</v>
      </c>
      <c r="S82" s="81">
        <v>1.972796630200621</v>
      </c>
      <c r="T82" s="82"/>
      <c r="U82" s="81">
        <v>2979306</v>
      </c>
      <c r="V82" s="81">
        <v>840</v>
      </c>
      <c r="W82" s="81">
        <v>562</v>
      </c>
      <c r="X82" s="81">
        <v>6377</v>
      </c>
      <c r="Y82" s="81">
        <v>10138</v>
      </c>
      <c r="Z82" s="81">
        <v>14004</v>
      </c>
      <c r="AA82" s="81">
        <v>5209</v>
      </c>
      <c r="AB82" s="81">
        <v>22137</v>
      </c>
      <c r="AC82" s="81">
        <v>1241365.9999999998</v>
      </c>
      <c r="AD82" s="81">
        <v>1.972796630200621</v>
      </c>
      <c r="AE82" s="82"/>
      <c r="AF82" s="81">
        <v>30850675.522257749</v>
      </c>
      <c r="AG82" s="81">
        <v>1301625.8105828438</v>
      </c>
      <c r="AH82" s="81">
        <v>8383925.951827608</v>
      </c>
      <c r="AI82" s="81">
        <v>35924179.502887964</v>
      </c>
      <c r="AJ82" s="81">
        <v>44264815.902732082</v>
      </c>
      <c r="AK82" s="81"/>
      <c r="AL82" s="81"/>
      <c r="AM82" s="81">
        <v>2889124.4471997321</v>
      </c>
      <c r="AN82" s="81"/>
      <c r="AO82" s="81"/>
      <c r="AP82" s="82"/>
      <c r="AQ82" s="81">
        <v>611</v>
      </c>
      <c r="AR82" s="81">
        <v>238</v>
      </c>
      <c r="AS82" s="81">
        <v>35</v>
      </c>
      <c r="AT82" s="81">
        <v>0</v>
      </c>
      <c r="AU82" s="81">
        <v>0</v>
      </c>
      <c r="AV82" s="81">
        <v>1</v>
      </c>
      <c r="AW82" s="81">
        <v>35</v>
      </c>
      <c r="AX82" s="82"/>
      <c r="AY82" s="81">
        <v>2977.7200000000021</v>
      </c>
      <c r="AZ82" s="81">
        <v>27772.6</v>
      </c>
      <c r="BA82" s="81">
        <v>1180.9000000000001</v>
      </c>
      <c r="BB82" s="81">
        <v>0</v>
      </c>
      <c r="BC82" s="81">
        <v>0</v>
      </c>
      <c r="BD82" s="81">
        <v>7840</v>
      </c>
      <c r="BE82" s="81">
        <v>1180.9000000000001</v>
      </c>
      <c r="BF82" s="82"/>
      <c r="BG82" s="81">
        <v>0</v>
      </c>
      <c r="BH82" s="81">
        <v>0</v>
      </c>
      <c r="BI82" s="81">
        <v>28.635999999999999</v>
      </c>
      <c r="BJ82" s="81">
        <v>1071.442</v>
      </c>
      <c r="BK82" s="81">
        <v>0</v>
      </c>
      <c r="BL82" s="81">
        <v>0</v>
      </c>
      <c r="BM82" s="82"/>
      <c r="BN82" s="81">
        <v>0</v>
      </c>
      <c r="BO82" s="81">
        <v>0</v>
      </c>
      <c r="BP82" s="81">
        <v>6</v>
      </c>
      <c r="BQ82" s="81">
        <v>2</v>
      </c>
      <c r="BR82" s="81">
        <v>0</v>
      </c>
      <c r="BS82" s="81">
        <v>0</v>
      </c>
      <c r="BT82"/>
      <c r="BU82" s="80">
        <v>1064.242</v>
      </c>
      <c r="BV82" s="80">
        <v>0</v>
      </c>
      <c r="BW82" s="80">
        <v>0</v>
      </c>
      <c r="BX82" s="80">
        <v>0</v>
      </c>
      <c r="BY82" s="80">
        <v>35.835999999999999</v>
      </c>
      <c r="BZ82" s="80">
        <v>0</v>
      </c>
      <c r="CA82" s="80">
        <v>0</v>
      </c>
      <c r="CB82" s="80">
        <v>0</v>
      </c>
      <c r="CC82" s="80">
        <v>0</v>
      </c>
    </row>
    <row r="83" spans="1:81">
      <c r="A83" s="80" t="s">
        <v>1761</v>
      </c>
      <c r="B83" s="80">
        <v>459</v>
      </c>
      <c r="C83" s="80">
        <v>18</v>
      </c>
      <c r="D83" s="80">
        <v>27</v>
      </c>
      <c r="E83" s="80">
        <v>2021</v>
      </c>
      <c r="F83" s="80" t="s">
        <v>75</v>
      </c>
      <c r="G83" s="174" t="s">
        <v>1743</v>
      </c>
      <c r="H83" s="80" t="s">
        <v>1744</v>
      </c>
      <c r="I83" s="177"/>
      <c r="J83" s="81">
        <v>20.33256177116192</v>
      </c>
      <c r="K83" s="81">
        <v>1.7616946053823554</v>
      </c>
      <c r="L83" s="81">
        <v>38.198791497226878</v>
      </c>
      <c r="M83" s="81">
        <v>19.10551926303711</v>
      </c>
      <c r="N83" s="81">
        <v>18.398487326992427</v>
      </c>
      <c r="O83" s="81">
        <v>18.892695108709837</v>
      </c>
      <c r="P83" s="81">
        <v>23.694606736112348</v>
      </c>
      <c r="Q83" s="81">
        <v>1.2948558591189803</v>
      </c>
      <c r="R83" s="81">
        <v>7.1961933877111619</v>
      </c>
      <c r="S83" s="81">
        <v>2.657570476293595</v>
      </c>
      <c r="T83" s="82"/>
      <c r="U83" s="81">
        <v>4320129</v>
      </c>
      <c r="V83" s="81">
        <v>840</v>
      </c>
      <c r="W83" s="81">
        <v>562</v>
      </c>
      <c r="X83" s="81">
        <v>6377</v>
      </c>
      <c r="Y83" s="81">
        <v>10059</v>
      </c>
      <c r="Z83" s="81">
        <v>13901</v>
      </c>
      <c r="AA83" s="81">
        <v>5213</v>
      </c>
      <c r="AB83" s="81">
        <v>21700</v>
      </c>
      <c r="AC83" s="81">
        <v>1236376</v>
      </c>
      <c r="AD83" s="81">
        <v>2.657570476293595</v>
      </c>
      <c r="AE83" s="82"/>
      <c r="AF83" s="81">
        <v>49426873.903099909</v>
      </c>
      <c r="AG83" s="81">
        <v>1354172.669569737</v>
      </c>
      <c r="AH83" s="81">
        <v>8059255.8573225774</v>
      </c>
      <c r="AI83" s="81">
        <v>37740393.748071641</v>
      </c>
      <c r="AJ83" s="81">
        <v>42169614.292654693</v>
      </c>
      <c r="AK83" s="81">
        <v>0</v>
      </c>
      <c r="AL83" s="81">
        <v>0</v>
      </c>
      <c r="AM83" s="81">
        <v>2848426.3654293236</v>
      </c>
      <c r="AN83" s="81">
        <v>0</v>
      </c>
      <c r="AO83" s="81">
        <v>0</v>
      </c>
      <c r="AP83" s="82"/>
      <c r="AQ83" s="81">
        <v>643</v>
      </c>
      <c r="AR83" s="81">
        <v>249</v>
      </c>
      <c r="AS83" s="81">
        <v>35</v>
      </c>
      <c r="AT83" s="81">
        <v>0</v>
      </c>
      <c r="AU83" s="81">
        <v>0</v>
      </c>
      <c r="AV83" s="81">
        <v>1</v>
      </c>
      <c r="AW83" s="81"/>
      <c r="AX83" s="82"/>
      <c r="AY83" s="81">
        <v>3178.3600000000019</v>
      </c>
      <c r="AZ83" s="81">
        <v>28947.599999999999</v>
      </c>
      <c r="BA83" s="81">
        <v>1180.9000000000001</v>
      </c>
      <c r="BB83" s="81">
        <v>0</v>
      </c>
      <c r="BC83" s="81">
        <v>0</v>
      </c>
      <c r="BD83" s="81">
        <v>7820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1762</v>
      </c>
      <c r="B84" s="80">
        <v>459</v>
      </c>
      <c r="C84" s="80">
        <v>19</v>
      </c>
      <c r="D84" s="80">
        <v>27</v>
      </c>
      <c r="E84" s="80">
        <v>2022</v>
      </c>
      <c r="F84" s="80" t="s">
        <v>568</v>
      </c>
      <c r="G84" s="174" t="s">
        <v>1743</v>
      </c>
      <c r="H84" s="80" t="s">
        <v>1744</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682</v>
      </c>
      <c r="AR84" s="81">
        <v>260</v>
      </c>
      <c r="AS84" s="81">
        <v>35</v>
      </c>
      <c r="AT84" s="81">
        <v>0</v>
      </c>
      <c r="AU84" s="81">
        <v>0</v>
      </c>
      <c r="AV84" s="81">
        <v>1</v>
      </c>
      <c r="AW84" s="81"/>
      <c r="AX84" s="82"/>
      <c r="AY84" s="81">
        <v>3422.8400000000033</v>
      </c>
      <c r="AZ84" s="81">
        <v>29492.1</v>
      </c>
      <c r="BA84" s="81">
        <v>1180.9000000000001</v>
      </c>
      <c r="BB84" s="81">
        <v>0</v>
      </c>
      <c r="BC84" s="81">
        <v>0</v>
      </c>
      <c r="BD84" s="81">
        <v>7820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1763</v>
      </c>
      <c r="B85" s="80">
        <v>341</v>
      </c>
      <c r="C85" s="80">
        <v>1</v>
      </c>
      <c r="D85" s="80">
        <v>21</v>
      </c>
      <c r="E85" s="80">
        <v>1990</v>
      </c>
      <c r="F85" s="80" t="s">
        <v>562</v>
      </c>
      <c r="G85" s="80" t="s">
        <v>1764</v>
      </c>
      <c r="H85" s="80" t="s">
        <v>1765</v>
      </c>
      <c r="I85" s="177"/>
      <c r="J85" s="81">
        <v>78.113450712431302</v>
      </c>
      <c r="K85" s="81">
        <v>2.0286021255339004</v>
      </c>
      <c r="L85" s="81">
        <v>3.7106545858703726</v>
      </c>
      <c r="M85" s="81">
        <v>9.5126510975323786</v>
      </c>
      <c r="N85" s="81">
        <v>12.96103742554442</v>
      </c>
      <c r="O85" s="81">
        <v>14.213065392855116</v>
      </c>
      <c r="P85" s="81">
        <v>22.288932205939851</v>
      </c>
      <c r="Q85" s="81">
        <v>1.049234238890129</v>
      </c>
      <c r="R85" s="81">
        <v>0</v>
      </c>
      <c r="S85" s="81">
        <v>0.88867151473604211</v>
      </c>
      <c r="T85" s="82"/>
      <c r="U85" s="81">
        <v>10653129</v>
      </c>
      <c r="V85" s="81">
        <v>711</v>
      </c>
      <c r="W85" s="81">
        <v>40</v>
      </c>
      <c r="X85" s="81">
        <v>3722</v>
      </c>
      <c r="Y85" s="81">
        <v>4387</v>
      </c>
      <c r="Z85" s="81">
        <v>5846</v>
      </c>
      <c r="AA85" s="81">
        <v>5412</v>
      </c>
      <c r="AB85" s="81">
        <v>17036</v>
      </c>
      <c r="AC85" s="81">
        <v>0</v>
      </c>
      <c r="AD85" s="81">
        <v>0.88867151473604211</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1766</v>
      </c>
      <c r="B86" s="80">
        <v>342</v>
      </c>
      <c r="C86" s="80">
        <v>2</v>
      </c>
      <c r="D86" s="80">
        <v>21</v>
      </c>
      <c r="E86" s="80">
        <v>2005</v>
      </c>
      <c r="F86" s="80" t="s">
        <v>565</v>
      </c>
      <c r="G86" s="80" t="s">
        <v>1764</v>
      </c>
      <c r="H86" s="80" t="s">
        <v>1765</v>
      </c>
      <c r="I86" s="177"/>
      <c r="J86" s="81">
        <v>91.495776449180539</v>
      </c>
      <c r="K86" s="81">
        <v>1.3954002361126352</v>
      </c>
      <c r="L86" s="81">
        <v>0.16731368005286285</v>
      </c>
      <c r="M86" s="81">
        <v>19.640484519812382</v>
      </c>
      <c r="N86" s="81">
        <v>20.231944218169975</v>
      </c>
      <c r="O86" s="81">
        <v>24.737058215837443</v>
      </c>
      <c r="P86" s="81">
        <v>25.264005464363926</v>
      </c>
      <c r="Q86" s="81">
        <v>1.1119579898131549</v>
      </c>
      <c r="R86" s="81">
        <v>0</v>
      </c>
      <c r="S86" s="81">
        <v>0</v>
      </c>
      <c r="T86" s="82"/>
      <c r="U86" s="81">
        <v>13895913</v>
      </c>
      <c r="V86" s="81">
        <v>665</v>
      </c>
      <c r="W86" s="81">
        <v>2</v>
      </c>
      <c r="X86" s="81">
        <v>4011</v>
      </c>
      <c r="Y86" s="81">
        <v>5787</v>
      </c>
      <c r="Z86" s="81">
        <v>11774</v>
      </c>
      <c r="AA86" s="81">
        <v>5024</v>
      </c>
      <c r="AB86" s="81">
        <v>18874</v>
      </c>
      <c r="AC86" s="81">
        <v>0</v>
      </c>
      <c r="AD86" s="81">
        <v>0</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1767</v>
      </c>
      <c r="B87" s="80">
        <v>343</v>
      </c>
      <c r="C87" s="80">
        <v>3</v>
      </c>
      <c r="D87" s="80">
        <v>21</v>
      </c>
      <c r="E87" s="80">
        <v>2006</v>
      </c>
      <c r="F87" s="80" t="s">
        <v>566</v>
      </c>
      <c r="G87" s="80" t="s">
        <v>1764</v>
      </c>
      <c r="H87" s="80" t="s">
        <v>1765</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1768</v>
      </c>
      <c r="B88" s="80">
        <v>344</v>
      </c>
      <c r="C88" s="80">
        <v>4</v>
      </c>
      <c r="D88" s="80">
        <v>21</v>
      </c>
      <c r="E88" s="80">
        <v>2007</v>
      </c>
      <c r="F88" s="80" t="s">
        <v>567</v>
      </c>
      <c r="G88" s="80" t="s">
        <v>1764</v>
      </c>
      <c r="H88" s="80" t="s">
        <v>1765</v>
      </c>
      <c r="I88" s="177"/>
      <c r="J88" s="81">
        <v>94.16578483030662</v>
      </c>
      <c r="K88" s="81">
        <v>1.3358176939937747</v>
      </c>
      <c r="L88" s="81">
        <v>0</v>
      </c>
      <c r="M88" s="81">
        <v>21.593144068033748</v>
      </c>
      <c r="N88" s="81">
        <v>21.101578693394568</v>
      </c>
      <c r="O88" s="81">
        <v>24.434545414486315</v>
      </c>
      <c r="P88" s="81">
        <v>25.394631513858453</v>
      </c>
      <c r="Q88" s="81">
        <v>1.2002981602840295</v>
      </c>
      <c r="R88" s="81">
        <v>0</v>
      </c>
      <c r="S88" s="81">
        <v>0</v>
      </c>
      <c r="T88" s="82"/>
      <c r="U88" s="81">
        <v>15343658</v>
      </c>
      <c r="V88" s="81">
        <v>610</v>
      </c>
      <c r="W88" s="81">
        <v>0</v>
      </c>
      <c r="X88" s="81">
        <v>5180</v>
      </c>
      <c r="Y88" s="81">
        <v>6125</v>
      </c>
      <c r="Z88" s="81">
        <v>12090</v>
      </c>
      <c r="AA88" s="81">
        <v>4973</v>
      </c>
      <c r="AB88" s="81">
        <v>19296</v>
      </c>
      <c r="AC88" s="81">
        <v>0</v>
      </c>
      <c r="AD88" s="81">
        <v>0</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1769</v>
      </c>
      <c r="B89" s="80">
        <v>345</v>
      </c>
      <c r="C89" s="80">
        <v>5</v>
      </c>
      <c r="D89" s="80">
        <v>21</v>
      </c>
      <c r="E89" s="80">
        <v>2008</v>
      </c>
      <c r="F89" s="80" t="s">
        <v>84</v>
      </c>
      <c r="G89" s="80" t="s">
        <v>1764</v>
      </c>
      <c r="H89" s="80" t="s">
        <v>1765</v>
      </c>
      <c r="I89" s="177"/>
      <c r="J89" s="81">
        <v>85.794036374700681</v>
      </c>
      <c r="K89" s="81">
        <v>1.0012623256076842</v>
      </c>
      <c r="L89" s="81">
        <v>0</v>
      </c>
      <c r="M89" s="81">
        <v>22.654675298858795</v>
      </c>
      <c r="N89" s="81">
        <v>21.376449872741816</v>
      </c>
      <c r="O89" s="81">
        <v>23.955517437863318</v>
      </c>
      <c r="P89" s="81">
        <v>24.391460349244745</v>
      </c>
      <c r="Q89" s="81">
        <v>1.1906853435453892</v>
      </c>
      <c r="R89" s="81">
        <v>0</v>
      </c>
      <c r="S89" s="81">
        <v>0</v>
      </c>
      <c r="T89" s="82"/>
      <c r="U89" s="81">
        <v>16390156</v>
      </c>
      <c r="V89" s="81">
        <v>610</v>
      </c>
      <c r="W89" s="81">
        <v>0</v>
      </c>
      <c r="X89" s="81">
        <v>5180</v>
      </c>
      <c r="Y89" s="81">
        <v>6256</v>
      </c>
      <c r="Z89" s="81">
        <v>12269</v>
      </c>
      <c r="AA89" s="81">
        <v>4782</v>
      </c>
      <c r="AB89" s="81">
        <v>19456</v>
      </c>
      <c r="AC89" s="81">
        <v>0</v>
      </c>
      <c r="AD89" s="81">
        <v>0</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1770</v>
      </c>
      <c r="B90" s="80">
        <v>346</v>
      </c>
      <c r="C90" s="80">
        <v>6</v>
      </c>
      <c r="D90" s="80">
        <v>21</v>
      </c>
      <c r="E90" s="80">
        <v>2009</v>
      </c>
      <c r="F90" s="80" t="s">
        <v>85</v>
      </c>
      <c r="G90" s="80" t="s">
        <v>1764</v>
      </c>
      <c r="H90" s="80" t="s">
        <v>1765</v>
      </c>
      <c r="I90" s="177"/>
      <c r="J90" s="81">
        <v>67.276914589183065</v>
      </c>
      <c r="K90" s="81">
        <v>0.96470355697719956</v>
      </c>
      <c r="L90" s="81">
        <v>2.1255740379135983</v>
      </c>
      <c r="M90" s="81">
        <v>19.776718899851907</v>
      </c>
      <c r="N90" s="81">
        <v>18.211842058134714</v>
      </c>
      <c r="O90" s="81">
        <v>24.67536563145481</v>
      </c>
      <c r="P90" s="81">
        <v>23.118229855097358</v>
      </c>
      <c r="Q90" s="81">
        <v>1.1445106090568364</v>
      </c>
      <c r="R90" s="81">
        <v>0</v>
      </c>
      <c r="S90" s="81">
        <v>0</v>
      </c>
      <c r="T90" s="82"/>
      <c r="U90" s="81">
        <v>12105151</v>
      </c>
      <c r="V90" s="81">
        <v>649</v>
      </c>
      <c r="W90" s="81">
        <v>38</v>
      </c>
      <c r="X90" s="81">
        <v>5584</v>
      </c>
      <c r="Y90" s="81">
        <v>6410</v>
      </c>
      <c r="Z90" s="81">
        <v>12474</v>
      </c>
      <c r="AA90" s="81">
        <v>4653</v>
      </c>
      <c r="AB90" s="81">
        <v>19632</v>
      </c>
      <c r="AC90" s="81">
        <v>0</v>
      </c>
      <c r="AD90" s="81">
        <v>0</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40.341000000000001</v>
      </c>
      <c r="BJ90" s="81">
        <v>0</v>
      </c>
      <c r="BK90" s="81">
        <v>0</v>
      </c>
      <c r="BL90" s="81">
        <v>0</v>
      </c>
      <c r="BM90" s="82"/>
      <c r="BN90" s="81">
        <v>0</v>
      </c>
      <c r="BO90" s="81">
        <v>0</v>
      </c>
      <c r="BP90" s="81">
        <v>8</v>
      </c>
      <c r="BQ90" s="81">
        <v>0</v>
      </c>
      <c r="BR90" s="81">
        <v>0</v>
      </c>
      <c r="BS90" s="81">
        <v>0</v>
      </c>
      <c r="BT90"/>
      <c r="BU90" s="80"/>
      <c r="BV90" s="80"/>
      <c r="BW90" s="80"/>
      <c r="BX90" s="80"/>
      <c r="BY90" s="80"/>
      <c r="BZ90" s="80"/>
      <c r="CA90" s="80"/>
      <c r="CB90" s="80"/>
      <c r="CC90" s="80"/>
    </row>
    <row r="91" spans="1:81">
      <c r="A91" s="80" t="s">
        <v>1771</v>
      </c>
      <c r="B91" s="80">
        <v>347</v>
      </c>
      <c r="C91" s="80">
        <v>7</v>
      </c>
      <c r="D91" s="80">
        <v>21</v>
      </c>
      <c r="E91" s="80">
        <v>2010</v>
      </c>
      <c r="F91" s="80" t="s">
        <v>86</v>
      </c>
      <c r="G91" s="80" t="s">
        <v>1764</v>
      </c>
      <c r="H91" s="80" t="s">
        <v>1765</v>
      </c>
      <c r="I91" s="177"/>
      <c r="J91" s="81">
        <v>72.770400330735114</v>
      </c>
      <c r="K91" s="81">
        <v>1.0968305892588852</v>
      </c>
      <c r="L91" s="81">
        <v>2.0351445093386942</v>
      </c>
      <c r="M91" s="81">
        <v>21.364866219295607</v>
      </c>
      <c r="N91" s="81">
        <v>21.223310005815918</v>
      </c>
      <c r="O91" s="81">
        <v>24.923529443762142</v>
      </c>
      <c r="P91" s="81">
        <v>23.38423934767933</v>
      </c>
      <c r="Q91" s="81">
        <v>1.2130533126480685</v>
      </c>
      <c r="R91" s="81">
        <v>0</v>
      </c>
      <c r="S91" s="81">
        <v>0</v>
      </c>
      <c r="T91" s="82"/>
      <c r="U91" s="81">
        <v>13403088</v>
      </c>
      <c r="V91" s="81">
        <v>649</v>
      </c>
      <c r="W91" s="81">
        <v>38</v>
      </c>
      <c r="X91" s="81">
        <v>5584</v>
      </c>
      <c r="Y91" s="81">
        <v>6614</v>
      </c>
      <c r="Z91" s="81">
        <v>12658</v>
      </c>
      <c r="AA91" s="81">
        <v>4589</v>
      </c>
      <c r="AB91" s="81">
        <v>19938</v>
      </c>
      <c r="AC91" s="81">
        <v>0</v>
      </c>
      <c r="AD91" s="81">
        <v>0</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38.421999999999997</v>
      </c>
      <c r="BJ91" s="81">
        <v>0</v>
      </c>
      <c r="BK91" s="81">
        <v>0</v>
      </c>
      <c r="BL91" s="81">
        <v>0</v>
      </c>
      <c r="BM91" s="82"/>
      <c r="BN91" s="81">
        <v>0</v>
      </c>
      <c r="BO91" s="81">
        <v>0</v>
      </c>
      <c r="BP91" s="81">
        <v>9</v>
      </c>
      <c r="BQ91" s="81">
        <v>0</v>
      </c>
      <c r="BR91" s="81">
        <v>0</v>
      </c>
      <c r="BS91" s="81">
        <v>0</v>
      </c>
      <c r="BT91"/>
      <c r="BU91" s="80">
        <v>38.421999999999997</v>
      </c>
      <c r="BV91" s="80">
        <v>0</v>
      </c>
      <c r="BW91" s="80">
        <v>0</v>
      </c>
      <c r="BX91" s="80">
        <v>0</v>
      </c>
      <c r="BY91" s="80">
        <v>0</v>
      </c>
      <c r="BZ91" s="80">
        <v>0</v>
      </c>
      <c r="CA91" s="80">
        <v>0</v>
      </c>
      <c r="CB91" s="80">
        <v>0</v>
      </c>
      <c r="CC91" s="80">
        <v>0</v>
      </c>
    </row>
    <row r="92" spans="1:81">
      <c r="A92" s="80" t="s">
        <v>1772</v>
      </c>
      <c r="B92" s="80">
        <v>348</v>
      </c>
      <c r="C92" s="80">
        <v>8</v>
      </c>
      <c r="D92" s="80">
        <v>21</v>
      </c>
      <c r="E92" s="80">
        <v>2011</v>
      </c>
      <c r="F92" s="80" t="s">
        <v>87</v>
      </c>
      <c r="G92" s="80" t="s">
        <v>1764</v>
      </c>
      <c r="H92" s="80" t="s">
        <v>1765</v>
      </c>
      <c r="I92" s="177"/>
      <c r="J92" s="81">
        <v>103.5204983473546</v>
      </c>
      <c r="K92" s="81">
        <v>1.5458451852218797</v>
      </c>
      <c r="L92" s="81">
        <v>1.6334562022619084</v>
      </c>
      <c r="M92" s="81">
        <v>27.023948793326209</v>
      </c>
      <c r="N92" s="81">
        <v>23.937994817391957</v>
      </c>
      <c r="O92" s="81">
        <v>25.108543121291333</v>
      </c>
      <c r="P92" s="81">
        <v>22.560017667171511</v>
      </c>
      <c r="Q92" s="81">
        <v>1.4190757232072717</v>
      </c>
      <c r="R92" s="81">
        <v>0</v>
      </c>
      <c r="S92" s="81">
        <v>0</v>
      </c>
      <c r="T92" s="82"/>
      <c r="U92" s="81">
        <v>15548356</v>
      </c>
      <c r="V92" s="81">
        <v>649</v>
      </c>
      <c r="W92" s="81">
        <v>38</v>
      </c>
      <c r="X92" s="81">
        <v>5584</v>
      </c>
      <c r="Y92" s="81">
        <v>6777</v>
      </c>
      <c r="Z92" s="81">
        <v>13029</v>
      </c>
      <c r="AA92" s="81">
        <v>4559</v>
      </c>
      <c r="AB92" s="81">
        <v>20221</v>
      </c>
      <c r="AC92" s="81">
        <v>0</v>
      </c>
      <c r="AD92" s="81">
        <v>0</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35.581000000000003</v>
      </c>
      <c r="BJ92" s="81">
        <v>0</v>
      </c>
      <c r="BK92" s="81">
        <v>0</v>
      </c>
      <c r="BL92" s="81">
        <v>0</v>
      </c>
      <c r="BM92" s="82"/>
      <c r="BN92" s="81">
        <v>0</v>
      </c>
      <c r="BO92" s="81">
        <v>0</v>
      </c>
      <c r="BP92" s="81">
        <v>8</v>
      </c>
      <c r="BQ92" s="81">
        <v>0</v>
      </c>
      <c r="BR92" s="81">
        <v>0</v>
      </c>
      <c r="BS92" s="81">
        <v>0</v>
      </c>
      <c r="BT92"/>
      <c r="BU92" s="80">
        <v>35.581000000000003</v>
      </c>
      <c r="BV92" s="80">
        <v>0</v>
      </c>
      <c r="BW92" s="80">
        <v>0</v>
      </c>
      <c r="BX92" s="80">
        <v>0</v>
      </c>
      <c r="BY92" s="80">
        <v>0</v>
      </c>
      <c r="BZ92" s="80">
        <v>0</v>
      </c>
      <c r="CA92" s="80">
        <v>0</v>
      </c>
      <c r="CB92" s="80">
        <v>0</v>
      </c>
      <c r="CC92" s="80">
        <v>0</v>
      </c>
    </row>
    <row r="93" spans="1:81">
      <c r="A93" s="80" t="s">
        <v>1773</v>
      </c>
      <c r="B93" s="80">
        <v>349</v>
      </c>
      <c r="C93" s="80">
        <v>9</v>
      </c>
      <c r="D93" s="80">
        <v>21</v>
      </c>
      <c r="E93" s="80">
        <v>2012</v>
      </c>
      <c r="F93" s="80" t="s">
        <v>88</v>
      </c>
      <c r="G93" s="80" t="s">
        <v>1764</v>
      </c>
      <c r="H93" s="80" t="s">
        <v>1765</v>
      </c>
      <c r="I93" s="177"/>
      <c r="J93" s="81">
        <v>110.0043090876771</v>
      </c>
      <c r="K93" s="81">
        <v>1.5023264567870176</v>
      </c>
      <c r="L93" s="81">
        <v>1.6167941354416011</v>
      </c>
      <c r="M93" s="81">
        <v>27.742522329126253</v>
      </c>
      <c r="N93" s="81">
        <v>29.485452279545669</v>
      </c>
      <c r="O93" s="81">
        <v>25.419541191700326</v>
      </c>
      <c r="P93" s="81">
        <v>22.369872513649923</v>
      </c>
      <c r="Q93" s="81">
        <v>1.6126253758938673</v>
      </c>
      <c r="R93" s="81">
        <v>0</v>
      </c>
      <c r="S93" s="81">
        <v>0</v>
      </c>
      <c r="T93" s="82"/>
      <c r="U93" s="81">
        <v>13565564</v>
      </c>
      <c r="V93" s="81">
        <v>649</v>
      </c>
      <c r="W93" s="81">
        <v>38</v>
      </c>
      <c r="X93" s="81">
        <v>5584</v>
      </c>
      <c r="Y93" s="81">
        <v>7264</v>
      </c>
      <c r="Z93" s="81">
        <v>13295</v>
      </c>
      <c r="AA93" s="81">
        <v>4495</v>
      </c>
      <c r="AB93" s="81">
        <v>21150</v>
      </c>
      <c r="AC93" s="81">
        <v>0</v>
      </c>
      <c r="AD93" s="81">
        <v>0</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50.029000000000003</v>
      </c>
      <c r="BJ93" s="81">
        <v>0</v>
      </c>
      <c r="BK93" s="81">
        <v>0</v>
      </c>
      <c r="BL93" s="81">
        <v>0</v>
      </c>
      <c r="BM93" s="82"/>
      <c r="BN93" s="81">
        <v>0</v>
      </c>
      <c r="BO93" s="81">
        <v>0</v>
      </c>
      <c r="BP93" s="81">
        <v>9</v>
      </c>
      <c r="BQ93" s="81">
        <v>0</v>
      </c>
      <c r="BR93" s="81">
        <v>0</v>
      </c>
      <c r="BS93" s="81">
        <v>0</v>
      </c>
      <c r="BT93"/>
      <c r="BU93" s="80">
        <v>50.029000000000003</v>
      </c>
      <c r="BV93" s="80">
        <v>0</v>
      </c>
      <c r="BW93" s="80">
        <v>0</v>
      </c>
      <c r="BX93" s="80">
        <v>0</v>
      </c>
      <c r="BY93" s="80">
        <v>0</v>
      </c>
      <c r="BZ93" s="80">
        <v>0</v>
      </c>
      <c r="CA93" s="80">
        <v>0</v>
      </c>
      <c r="CB93" s="80">
        <v>0</v>
      </c>
      <c r="CC93" s="80">
        <v>0</v>
      </c>
    </row>
    <row r="94" spans="1:81">
      <c r="A94" s="80" t="s">
        <v>1774</v>
      </c>
      <c r="B94" s="80">
        <v>350</v>
      </c>
      <c r="C94" s="80">
        <v>10</v>
      </c>
      <c r="D94" s="80">
        <v>21</v>
      </c>
      <c r="E94" s="80">
        <v>2013</v>
      </c>
      <c r="F94" s="80" t="s">
        <v>89</v>
      </c>
      <c r="G94" s="80" t="s">
        <v>1764</v>
      </c>
      <c r="H94" s="80" t="s">
        <v>1765</v>
      </c>
      <c r="I94" s="177"/>
      <c r="J94" s="81">
        <v>108.8148507175965</v>
      </c>
      <c r="K94" s="81">
        <v>1.2239142464435258</v>
      </c>
      <c r="L94" s="81">
        <v>1.6731716461718305</v>
      </c>
      <c r="M94" s="81">
        <v>28.402496500377676</v>
      </c>
      <c r="N94" s="81">
        <v>32.528201060520537</v>
      </c>
      <c r="O94" s="81">
        <v>24.964547130123155</v>
      </c>
      <c r="P94" s="81">
        <v>22.124465783685839</v>
      </c>
      <c r="Q94" s="81">
        <v>1.6482288864461405</v>
      </c>
      <c r="R94" s="81">
        <v>0</v>
      </c>
      <c r="S94" s="81">
        <v>0</v>
      </c>
      <c r="T94" s="82"/>
      <c r="U94" s="81">
        <v>14013203</v>
      </c>
      <c r="V94" s="81">
        <v>649</v>
      </c>
      <c r="W94" s="81">
        <v>38</v>
      </c>
      <c r="X94" s="81">
        <v>5584</v>
      </c>
      <c r="Y94" s="81">
        <v>7457</v>
      </c>
      <c r="Z94" s="81">
        <v>13640</v>
      </c>
      <c r="AA94" s="81">
        <v>4429</v>
      </c>
      <c r="AB94" s="81">
        <v>21307</v>
      </c>
      <c r="AC94" s="81">
        <v>0</v>
      </c>
      <c r="AD94" s="81">
        <v>0</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64.402000000000001</v>
      </c>
      <c r="BJ94" s="81">
        <v>0</v>
      </c>
      <c r="BK94" s="81">
        <v>0</v>
      </c>
      <c r="BL94" s="81">
        <v>0</v>
      </c>
      <c r="BM94" s="82"/>
      <c r="BN94" s="81">
        <v>0</v>
      </c>
      <c r="BO94" s="81">
        <v>0</v>
      </c>
      <c r="BP94" s="81">
        <v>10</v>
      </c>
      <c r="BQ94" s="81">
        <v>0</v>
      </c>
      <c r="BR94" s="81">
        <v>0</v>
      </c>
      <c r="BS94" s="81">
        <v>0</v>
      </c>
      <c r="BT94"/>
      <c r="BU94" s="80">
        <v>64.402000000000001</v>
      </c>
      <c r="BV94" s="80">
        <v>0</v>
      </c>
      <c r="BW94" s="80">
        <v>0</v>
      </c>
      <c r="BX94" s="80">
        <v>0</v>
      </c>
      <c r="BY94" s="80">
        <v>0</v>
      </c>
      <c r="BZ94" s="80">
        <v>0</v>
      </c>
      <c r="CA94" s="80">
        <v>0</v>
      </c>
      <c r="CB94" s="80">
        <v>0</v>
      </c>
      <c r="CC94" s="80">
        <v>0</v>
      </c>
    </row>
    <row r="95" spans="1:81">
      <c r="A95" s="80" t="s">
        <v>1775</v>
      </c>
      <c r="B95" s="80">
        <v>351</v>
      </c>
      <c r="C95" s="80">
        <v>11</v>
      </c>
      <c r="D95" s="80">
        <v>21</v>
      </c>
      <c r="E95" s="80">
        <v>2014</v>
      </c>
      <c r="F95" s="80" t="s">
        <v>90</v>
      </c>
      <c r="G95" s="80" t="s">
        <v>1764</v>
      </c>
      <c r="H95" s="80" t="s">
        <v>1765</v>
      </c>
      <c r="I95" s="177"/>
      <c r="J95" s="81">
        <v>114.90027940933088</v>
      </c>
      <c r="K95" s="81">
        <v>1.1284099855304313</v>
      </c>
      <c r="L95" s="81">
        <v>1.9440259759425469</v>
      </c>
      <c r="M95" s="81">
        <v>24.536915316607743</v>
      </c>
      <c r="N95" s="81">
        <v>32.156894516095257</v>
      </c>
      <c r="O95" s="81">
        <v>24.102955860589976</v>
      </c>
      <c r="P95" s="81">
        <v>22.103960692887828</v>
      </c>
      <c r="Q95" s="81">
        <v>1.5741276495148935</v>
      </c>
      <c r="R95" s="81">
        <v>0</v>
      </c>
      <c r="S95" s="81">
        <v>0</v>
      </c>
      <c r="T95" s="82"/>
      <c r="U95" s="81">
        <v>14839294</v>
      </c>
      <c r="V95" s="81">
        <v>505</v>
      </c>
      <c r="W95" s="81">
        <v>49</v>
      </c>
      <c r="X95" s="81">
        <v>4991</v>
      </c>
      <c r="Y95" s="81">
        <v>7440</v>
      </c>
      <c r="Z95" s="81">
        <v>13870</v>
      </c>
      <c r="AA95" s="81">
        <v>4402</v>
      </c>
      <c r="AB95" s="81">
        <v>21209</v>
      </c>
      <c r="AC95" s="81">
        <v>0</v>
      </c>
      <c r="AD95" s="81">
        <v>0</v>
      </c>
      <c r="AE95" s="82"/>
      <c r="AF95" s="81">
        <v>137518758.67512801</v>
      </c>
      <c r="AG95" s="81">
        <v>944753.59339924273</v>
      </c>
      <c r="AH95" s="81">
        <v>479411.29282453813</v>
      </c>
      <c r="AI95" s="81">
        <v>32448893.165493123</v>
      </c>
      <c r="AJ95" s="81">
        <v>45417964.18535509</v>
      </c>
      <c r="AK95" s="81">
        <v>0</v>
      </c>
      <c r="AL95" s="81">
        <v>0</v>
      </c>
      <c r="AM95" s="81">
        <v>2911678.7693537534</v>
      </c>
      <c r="AN95" s="81">
        <v>0</v>
      </c>
      <c r="AO95" s="81">
        <v>0</v>
      </c>
      <c r="AP95" s="82"/>
      <c r="AQ95" s="81">
        <v>770</v>
      </c>
      <c r="AR95" s="81">
        <v>160</v>
      </c>
      <c r="AS95" s="81">
        <v>0</v>
      </c>
      <c r="AT95" s="81">
        <v>0</v>
      </c>
      <c r="AU95" s="81">
        <v>0</v>
      </c>
      <c r="AV95" s="81">
        <v>0</v>
      </c>
      <c r="AW95" s="81" t="s">
        <v>564</v>
      </c>
      <c r="AX95" s="82"/>
      <c r="AY95" s="81">
        <v>3103.6</v>
      </c>
      <c r="AZ95" s="81">
        <v>9542.4</v>
      </c>
      <c r="BA95" s="81">
        <v>0</v>
      </c>
      <c r="BB95" s="81">
        <v>0</v>
      </c>
      <c r="BC95" s="81">
        <v>0</v>
      </c>
      <c r="BD95" s="81">
        <v>0</v>
      </c>
      <c r="BE95" s="81" t="s">
        <v>564</v>
      </c>
      <c r="BF95" s="82"/>
      <c r="BG95" s="81">
        <v>0</v>
      </c>
      <c r="BH95" s="81">
        <v>0</v>
      </c>
      <c r="BI95" s="81">
        <v>66.231999999999999</v>
      </c>
      <c r="BJ95" s="81">
        <v>0</v>
      </c>
      <c r="BK95" s="81">
        <v>0</v>
      </c>
      <c r="BL95" s="81">
        <v>0</v>
      </c>
      <c r="BM95" s="82"/>
      <c r="BN95" s="81">
        <v>0</v>
      </c>
      <c r="BO95" s="81">
        <v>0</v>
      </c>
      <c r="BP95" s="81">
        <v>10</v>
      </c>
      <c r="BQ95" s="81">
        <v>0</v>
      </c>
      <c r="BR95" s="81">
        <v>0</v>
      </c>
      <c r="BS95" s="81">
        <v>0</v>
      </c>
      <c r="BT95"/>
      <c r="BU95" s="80">
        <v>66.231999999999999</v>
      </c>
      <c r="BV95" s="80">
        <v>0</v>
      </c>
      <c r="BW95" s="80">
        <v>0</v>
      </c>
      <c r="BX95" s="80">
        <v>0</v>
      </c>
      <c r="BY95" s="80">
        <v>0</v>
      </c>
      <c r="BZ95" s="80">
        <v>0</v>
      </c>
      <c r="CA95" s="80">
        <v>0</v>
      </c>
      <c r="CB95" s="80">
        <v>0</v>
      </c>
      <c r="CC95" s="80">
        <v>0</v>
      </c>
    </row>
    <row r="96" spans="1:81">
      <c r="A96" s="80" t="s">
        <v>1776</v>
      </c>
      <c r="B96" s="80">
        <v>352</v>
      </c>
      <c r="C96" s="80">
        <v>12</v>
      </c>
      <c r="D96" s="80">
        <v>21</v>
      </c>
      <c r="E96" s="80">
        <v>2015</v>
      </c>
      <c r="F96" s="80" t="s">
        <v>91</v>
      </c>
      <c r="G96" s="80" t="s">
        <v>1764</v>
      </c>
      <c r="H96" s="80" t="s">
        <v>1765</v>
      </c>
      <c r="I96" s="177"/>
      <c r="J96" s="81">
        <v>90.426038984826974</v>
      </c>
      <c r="K96" s="81">
        <v>1.0813251020393679</v>
      </c>
      <c r="L96" s="81">
        <v>1.9973303102421329</v>
      </c>
      <c r="M96" s="81">
        <v>24.444251236851493</v>
      </c>
      <c r="N96" s="81">
        <v>27.774541278574823</v>
      </c>
      <c r="O96" s="81">
        <v>24.091537240937821</v>
      </c>
      <c r="P96" s="81">
        <v>21.885163553786938</v>
      </c>
      <c r="Q96" s="81">
        <v>1.541574083703994</v>
      </c>
      <c r="R96" s="81">
        <v>0</v>
      </c>
      <c r="S96" s="81">
        <v>0</v>
      </c>
      <c r="T96" s="82"/>
      <c r="U96" s="81">
        <v>15049349</v>
      </c>
      <c r="V96" s="81">
        <v>505</v>
      </c>
      <c r="W96" s="81">
        <v>49</v>
      </c>
      <c r="X96" s="81">
        <v>4991</v>
      </c>
      <c r="Y96" s="81">
        <v>7545</v>
      </c>
      <c r="Z96" s="81">
        <v>13997</v>
      </c>
      <c r="AA96" s="81">
        <v>4355</v>
      </c>
      <c r="AB96" s="81">
        <v>21217</v>
      </c>
      <c r="AC96" s="81">
        <v>0</v>
      </c>
      <c r="AD96" s="81">
        <v>0</v>
      </c>
      <c r="AE96" s="82"/>
      <c r="AF96" s="81">
        <v>109939538.49951671</v>
      </c>
      <c r="AG96" s="81">
        <v>837061.6269909126</v>
      </c>
      <c r="AH96" s="81">
        <v>398226.46628807636</v>
      </c>
      <c r="AI96" s="81">
        <v>33609222.688587688</v>
      </c>
      <c r="AJ96" s="81">
        <v>41558108.77782125</v>
      </c>
      <c r="AK96" s="81">
        <v>0</v>
      </c>
      <c r="AL96" s="81">
        <v>0</v>
      </c>
      <c r="AM96" s="81">
        <v>2907700.848032428</v>
      </c>
      <c r="AN96" s="81">
        <v>0</v>
      </c>
      <c r="AO96" s="81">
        <v>0</v>
      </c>
      <c r="AP96" s="82"/>
      <c r="AQ96" s="81">
        <v>843</v>
      </c>
      <c r="AR96" s="81">
        <v>226</v>
      </c>
      <c r="AS96" s="81">
        <v>0</v>
      </c>
      <c r="AT96" s="81">
        <v>0</v>
      </c>
      <c r="AU96" s="81">
        <v>0</v>
      </c>
      <c r="AV96" s="81">
        <v>0</v>
      </c>
      <c r="AW96" s="81" t="s">
        <v>564</v>
      </c>
      <c r="AX96" s="82"/>
      <c r="AY96" s="81">
        <v>3468.5</v>
      </c>
      <c r="AZ96" s="81">
        <v>13677.3</v>
      </c>
      <c r="BA96" s="81">
        <v>0</v>
      </c>
      <c r="BB96" s="81">
        <v>0</v>
      </c>
      <c r="BC96" s="81">
        <v>0</v>
      </c>
      <c r="BD96" s="81">
        <v>0</v>
      </c>
      <c r="BE96" s="81" t="s">
        <v>564</v>
      </c>
      <c r="BF96" s="82"/>
      <c r="BG96" s="81">
        <v>0</v>
      </c>
      <c r="BH96" s="81">
        <v>0</v>
      </c>
      <c r="BI96" s="81">
        <v>65.563999999999993</v>
      </c>
      <c r="BJ96" s="81">
        <v>0</v>
      </c>
      <c r="BK96" s="81">
        <v>0</v>
      </c>
      <c r="BL96" s="81">
        <v>0</v>
      </c>
      <c r="BM96" s="82"/>
      <c r="BN96" s="81">
        <v>0</v>
      </c>
      <c r="BO96" s="81">
        <v>0</v>
      </c>
      <c r="BP96" s="81">
        <v>10</v>
      </c>
      <c r="BQ96" s="81">
        <v>0</v>
      </c>
      <c r="BR96" s="81">
        <v>0</v>
      </c>
      <c r="BS96" s="81">
        <v>0</v>
      </c>
      <c r="BT96"/>
      <c r="BU96" s="80">
        <v>65.563999999999993</v>
      </c>
      <c r="BV96" s="80">
        <v>0</v>
      </c>
      <c r="BW96" s="80">
        <v>0</v>
      </c>
      <c r="BX96" s="80">
        <v>0</v>
      </c>
      <c r="BY96" s="80">
        <v>0</v>
      </c>
      <c r="BZ96" s="80">
        <v>0</v>
      </c>
      <c r="CA96" s="80">
        <v>0</v>
      </c>
      <c r="CB96" s="80">
        <v>0</v>
      </c>
      <c r="CC96" s="80">
        <v>0</v>
      </c>
    </row>
    <row r="97" spans="1:81">
      <c r="A97" s="80" t="s">
        <v>1777</v>
      </c>
      <c r="B97" s="80">
        <v>353</v>
      </c>
      <c r="C97" s="80">
        <v>13</v>
      </c>
      <c r="D97" s="80">
        <v>21</v>
      </c>
      <c r="E97" s="80">
        <v>2016</v>
      </c>
      <c r="F97" s="80" t="s">
        <v>92</v>
      </c>
      <c r="G97" s="80" t="s">
        <v>1764</v>
      </c>
      <c r="H97" s="80" t="s">
        <v>1765</v>
      </c>
      <c r="I97" s="177"/>
      <c r="J97" s="81">
        <v>96.591002503287072</v>
      </c>
      <c r="K97" s="81">
        <v>1.0605215936971213</v>
      </c>
      <c r="L97" s="81">
        <v>2.2502884879477438</v>
      </c>
      <c r="M97" s="81">
        <v>22.956756683837355</v>
      </c>
      <c r="N97" s="81">
        <v>30.11167605187946</v>
      </c>
      <c r="O97" s="81">
        <v>24.331174242999822</v>
      </c>
      <c r="P97" s="81">
        <v>21.587301553031775</v>
      </c>
      <c r="Q97" s="81">
        <v>1.502767024564388</v>
      </c>
      <c r="R97" s="81">
        <v>0</v>
      </c>
      <c r="S97" s="81">
        <v>0</v>
      </c>
      <c r="T97" s="82"/>
      <c r="U97" s="81">
        <v>16025618</v>
      </c>
      <c r="V97" s="81">
        <v>505</v>
      </c>
      <c r="W97" s="81">
        <v>49</v>
      </c>
      <c r="X97" s="81">
        <v>4991</v>
      </c>
      <c r="Y97" s="81">
        <v>7689</v>
      </c>
      <c r="Z97" s="81">
        <v>14310</v>
      </c>
      <c r="AA97" s="81">
        <v>4443</v>
      </c>
      <c r="AB97" s="81">
        <v>21276</v>
      </c>
      <c r="AC97" s="81">
        <v>0</v>
      </c>
      <c r="AD97" s="81">
        <v>0</v>
      </c>
      <c r="AE97" s="82"/>
      <c r="AF97" s="81">
        <v>117445374.880211</v>
      </c>
      <c r="AG97" s="81">
        <v>779844.31535499555</v>
      </c>
      <c r="AH97" s="81">
        <v>423545.2965690642</v>
      </c>
      <c r="AI97" s="81">
        <v>35127181.458210997</v>
      </c>
      <c r="AJ97" s="81">
        <v>42682192.175682276</v>
      </c>
      <c r="AK97" s="81">
        <v>0</v>
      </c>
      <c r="AL97" s="81">
        <v>0</v>
      </c>
      <c r="AM97" s="81">
        <v>2918051.8305920921</v>
      </c>
      <c r="AN97" s="81">
        <v>0</v>
      </c>
      <c r="AO97" s="81">
        <v>0</v>
      </c>
      <c r="AP97" s="82"/>
      <c r="AQ97" s="81">
        <v>913</v>
      </c>
      <c r="AR97" s="81">
        <v>254</v>
      </c>
      <c r="AS97" s="81">
        <v>0</v>
      </c>
      <c r="AT97" s="81">
        <v>0</v>
      </c>
      <c r="AU97" s="81">
        <v>0</v>
      </c>
      <c r="AV97" s="81">
        <v>0</v>
      </c>
      <c r="AW97" s="81" t="s">
        <v>564</v>
      </c>
      <c r="AX97" s="82"/>
      <c r="AY97" s="81">
        <v>3811.9</v>
      </c>
      <c r="AZ97" s="81">
        <v>15660</v>
      </c>
      <c r="BA97" s="81">
        <v>0</v>
      </c>
      <c r="BB97" s="81">
        <v>0</v>
      </c>
      <c r="BC97" s="81">
        <v>0</v>
      </c>
      <c r="BD97" s="81">
        <v>0</v>
      </c>
      <c r="BE97" s="81" t="s">
        <v>564</v>
      </c>
      <c r="BF97" s="82"/>
      <c r="BG97" s="81">
        <v>0</v>
      </c>
      <c r="BH97" s="81">
        <v>0</v>
      </c>
      <c r="BI97" s="81">
        <v>65.051000000000002</v>
      </c>
      <c r="BJ97" s="81">
        <v>0</v>
      </c>
      <c r="BK97" s="81">
        <v>0</v>
      </c>
      <c r="BL97" s="81">
        <v>0</v>
      </c>
      <c r="BM97" s="82"/>
      <c r="BN97" s="81">
        <v>0</v>
      </c>
      <c r="BO97" s="81">
        <v>0</v>
      </c>
      <c r="BP97" s="81">
        <v>10</v>
      </c>
      <c r="BQ97" s="81">
        <v>0</v>
      </c>
      <c r="BR97" s="81">
        <v>0</v>
      </c>
      <c r="BS97" s="81">
        <v>0</v>
      </c>
      <c r="BT97"/>
      <c r="BU97" s="80">
        <v>65.051000000000002</v>
      </c>
      <c r="BV97" s="80">
        <v>0</v>
      </c>
      <c r="BW97" s="80">
        <v>0</v>
      </c>
      <c r="BX97" s="80">
        <v>0</v>
      </c>
      <c r="BY97" s="80">
        <v>0</v>
      </c>
      <c r="BZ97" s="80">
        <v>0</v>
      </c>
      <c r="CA97" s="80">
        <v>0</v>
      </c>
      <c r="CB97" s="80">
        <v>0</v>
      </c>
      <c r="CC97" s="80">
        <v>0</v>
      </c>
    </row>
    <row r="98" spans="1:81">
      <c r="A98" s="80" t="s">
        <v>1778</v>
      </c>
      <c r="B98" s="80">
        <v>354</v>
      </c>
      <c r="C98" s="80">
        <v>14</v>
      </c>
      <c r="D98" s="80">
        <v>21</v>
      </c>
      <c r="E98" s="80">
        <v>2017</v>
      </c>
      <c r="F98" s="80" t="s">
        <v>71</v>
      </c>
      <c r="G98" s="80" t="s">
        <v>1764</v>
      </c>
      <c r="H98" s="80" t="s">
        <v>1765</v>
      </c>
      <c r="I98" s="177"/>
      <c r="J98" s="81">
        <v>83.365273197954792</v>
      </c>
      <c r="K98" s="81">
        <v>1.0349832501056901</v>
      </c>
      <c r="L98" s="81">
        <v>1.788077038358842</v>
      </c>
      <c r="M98" s="81">
        <v>18.452741270084388</v>
      </c>
      <c r="N98" s="81">
        <v>28.255772635528501</v>
      </c>
      <c r="O98" s="81">
        <v>24.288727416595254</v>
      </c>
      <c r="P98" s="81">
        <v>21.542284635886432</v>
      </c>
      <c r="Q98" s="81">
        <v>1.4617707010383545</v>
      </c>
      <c r="R98" s="81">
        <v>0</v>
      </c>
      <c r="S98" s="81">
        <v>0</v>
      </c>
      <c r="T98" s="82"/>
      <c r="U98" s="81">
        <v>15945846</v>
      </c>
      <c r="V98" s="81">
        <v>505</v>
      </c>
      <c r="W98" s="81">
        <v>49</v>
      </c>
      <c r="X98" s="81">
        <v>4991</v>
      </c>
      <c r="Y98" s="81">
        <v>7838</v>
      </c>
      <c r="Z98" s="81">
        <v>14522</v>
      </c>
      <c r="AA98" s="81">
        <v>4462</v>
      </c>
      <c r="AB98" s="81">
        <v>21402</v>
      </c>
      <c r="AC98" s="81">
        <v>0</v>
      </c>
      <c r="AD98" s="81">
        <v>0</v>
      </c>
      <c r="AE98" s="82"/>
      <c r="AF98" s="81">
        <v>112946705.8081627</v>
      </c>
      <c r="AG98" s="81">
        <v>806936.13863111427</v>
      </c>
      <c r="AH98" s="81">
        <v>450381.24062967498</v>
      </c>
      <c r="AI98" s="81">
        <v>32168788.231845912</v>
      </c>
      <c r="AJ98" s="81">
        <v>47547026.432922751</v>
      </c>
      <c r="AK98" s="81">
        <v>0</v>
      </c>
      <c r="AL98" s="81">
        <v>0</v>
      </c>
      <c r="AM98" s="81">
        <v>2939926.0123185329</v>
      </c>
      <c r="AN98" s="81">
        <v>0</v>
      </c>
      <c r="AO98" s="81">
        <v>0</v>
      </c>
      <c r="AP98" s="82"/>
      <c r="AQ98" s="81">
        <v>954</v>
      </c>
      <c r="AR98" s="81">
        <v>290</v>
      </c>
      <c r="AS98" s="81">
        <v>0</v>
      </c>
      <c r="AT98" s="81">
        <v>0</v>
      </c>
      <c r="AU98" s="81">
        <v>0</v>
      </c>
      <c r="AV98" s="81">
        <v>0</v>
      </c>
      <c r="AW98" s="81" t="s">
        <v>564</v>
      </c>
      <c r="AX98" s="82"/>
      <c r="AY98" s="81">
        <v>4026.8</v>
      </c>
      <c r="AZ98" s="81">
        <v>18574.099999999999</v>
      </c>
      <c r="BA98" s="81">
        <v>0</v>
      </c>
      <c r="BB98" s="81">
        <v>0</v>
      </c>
      <c r="BC98" s="81">
        <v>0</v>
      </c>
      <c r="BD98" s="81">
        <v>0</v>
      </c>
      <c r="BE98" s="81" t="s">
        <v>564</v>
      </c>
      <c r="BF98" s="82"/>
      <c r="BG98" s="81">
        <v>0</v>
      </c>
      <c r="BH98" s="81">
        <v>0</v>
      </c>
      <c r="BI98" s="81">
        <v>63.859000000000002</v>
      </c>
      <c r="BJ98" s="81">
        <v>0</v>
      </c>
      <c r="BK98" s="81">
        <v>0</v>
      </c>
      <c r="BL98" s="81">
        <v>0</v>
      </c>
      <c r="BM98" s="82"/>
      <c r="BN98" s="81">
        <v>0</v>
      </c>
      <c r="BO98" s="81">
        <v>0</v>
      </c>
      <c r="BP98" s="81">
        <v>10</v>
      </c>
      <c r="BQ98" s="81">
        <v>0</v>
      </c>
      <c r="BR98" s="81">
        <v>0</v>
      </c>
      <c r="BS98" s="81">
        <v>0</v>
      </c>
      <c r="BT98"/>
      <c r="BU98" s="80">
        <v>63.859000000000002</v>
      </c>
      <c r="BV98" s="80">
        <v>0</v>
      </c>
      <c r="BW98" s="80">
        <v>0</v>
      </c>
      <c r="BX98" s="80">
        <v>0</v>
      </c>
      <c r="BY98" s="80">
        <v>0</v>
      </c>
      <c r="BZ98" s="80">
        <v>0</v>
      </c>
      <c r="CA98" s="80">
        <v>0</v>
      </c>
      <c r="CB98" s="80">
        <v>0</v>
      </c>
      <c r="CC98" s="80">
        <v>0</v>
      </c>
    </row>
    <row r="99" spans="1:81">
      <c r="A99" s="80" t="s">
        <v>1779</v>
      </c>
      <c r="B99" s="80">
        <v>355</v>
      </c>
      <c r="C99" s="80">
        <v>15</v>
      </c>
      <c r="D99" s="80">
        <v>21</v>
      </c>
      <c r="E99" s="80">
        <v>2018</v>
      </c>
      <c r="F99" s="80" t="s">
        <v>93</v>
      </c>
      <c r="G99" s="80" t="s">
        <v>1764</v>
      </c>
      <c r="H99" s="80" t="s">
        <v>1765</v>
      </c>
      <c r="I99" s="177"/>
      <c r="J99" s="81">
        <v>67.174129588370462</v>
      </c>
      <c r="K99" s="81">
        <v>1.0012417754293075</v>
      </c>
      <c r="L99" s="81">
        <v>1.614539992236069</v>
      </c>
      <c r="M99" s="81">
        <v>17.298263387324134</v>
      </c>
      <c r="N99" s="81">
        <v>20.725125697964607</v>
      </c>
      <c r="O99" s="81">
        <v>24.101539488616815</v>
      </c>
      <c r="P99" s="81">
        <v>21.509483257810267</v>
      </c>
      <c r="Q99" s="81">
        <v>1.3530903240954064</v>
      </c>
      <c r="R99" s="81">
        <v>0</v>
      </c>
      <c r="S99" s="81">
        <v>0</v>
      </c>
      <c r="T99" s="82"/>
      <c r="U99" s="81">
        <v>16411777</v>
      </c>
      <c r="V99" s="81">
        <v>505</v>
      </c>
      <c r="W99" s="81">
        <v>49</v>
      </c>
      <c r="X99" s="81">
        <v>4991</v>
      </c>
      <c r="Y99" s="81">
        <v>7942</v>
      </c>
      <c r="Z99" s="81">
        <v>14686</v>
      </c>
      <c r="AA99" s="81">
        <v>4500</v>
      </c>
      <c r="AB99" s="81">
        <v>21349</v>
      </c>
      <c r="AC99" s="81">
        <v>0</v>
      </c>
      <c r="AD99" s="81">
        <v>0</v>
      </c>
      <c r="AE99" s="82"/>
      <c r="AF99" s="81">
        <v>101751101.5321859</v>
      </c>
      <c r="AG99" s="81">
        <v>803389.85407064261</v>
      </c>
      <c r="AH99" s="81">
        <v>424951.82920448802</v>
      </c>
      <c r="AI99" s="81">
        <v>33853470.200989977</v>
      </c>
      <c r="AJ99" s="81">
        <v>41193269.460933201</v>
      </c>
      <c r="AK99" s="81">
        <v>0</v>
      </c>
      <c r="AL99" s="81">
        <v>0</v>
      </c>
      <c r="AM99" s="81">
        <v>2938713.562582992</v>
      </c>
      <c r="AN99" s="81">
        <v>0</v>
      </c>
      <c r="AO99" s="81">
        <v>0</v>
      </c>
      <c r="AP99" s="82"/>
      <c r="AQ99" s="81">
        <v>994</v>
      </c>
      <c r="AR99" s="81">
        <v>312</v>
      </c>
      <c r="AS99" s="81">
        <v>0</v>
      </c>
      <c r="AT99" s="81">
        <v>0</v>
      </c>
      <c r="AU99" s="81">
        <v>0</v>
      </c>
      <c r="AV99" s="81">
        <v>0</v>
      </c>
      <c r="AW99" s="81" t="s">
        <v>564</v>
      </c>
      <c r="AX99" s="82"/>
      <c r="AY99" s="81">
        <v>4228.2</v>
      </c>
      <c r="AZ99" s="81">
        <v>19829.8</v>
      </c>
      <c r="BA99" s="81">
        <v>0</v>
      </c>
      <c r="BB99" s="81">
        <v>0</v>
      </c>
      <c r="BC99" s="81">
        <v>0</v>
      </c>
      <c r="BD99" s="81">
        <v>0</v>
      </c>
      <c r="BE99" s="81" t="s">
        <v>564</v>
      </c>
      <c r="BF99" s="82"/>
      <c r="BG99" s="81">
        <v>0</v>
      </c>
      <c r="BH99" s="81">
        <v>0</v>
      </c>
      <c r="BI99" s="81">
        <v>62.079000000000001</v>
      </c>
      <c r="BJ99" s="81">
        <v>0</v>
      </c>
      <c r="BK99" s="81">
        <v>0</v>
      </c>
      <c r="BL99" s="81">
        <v>0</v>
      </c>
      <c r="BM99" s="82"/>
      <c r="BN99" s="81">
        <v>0</v>
      </c>
      <c r="BO99" s="81">
        <v>0</v>
      </c>
      <c r="BP99" s="81">
        <v>11</v>
      </c>
      <c r="BQ99" s="81">
        <v>0</v>
      </c>
      <c r="BR99" s="81">
        <v>0</v>
      </c>
      <c r="BS99" s="81">
        <v>0</v>
      </c>
      <c r="BT99"/>
      <c r="BU99" s="80">
        <v>62.079000000000001</v>
      </c>
      <c r="BV99" s="80">
        <v>0</v>
      </c>
      <c r="BW99" s="80">
        <v>0</v>
      </c>
      <c r="BX99" s="80">
        <v>0</v>
      </c>
      <c r="BY99" s="80">
        <v>0</v>
      </c>
      <c r="BZ99" s="80">
        <v>0</v>
      </c>
      <c r="CA99" s="80">
        <v>0</v>
      </c>
      <c r="CB99" s="80">
        <v>0</v>
      </c>
      <c r="CC99" s="80">
        <v>0</v>
      </c>
    </row>
    <row r="100" spans="1:81">
      <c r="A100" s="80" t="s">
        <v>1780</v>
      </c>
      <c r="B100" s="80">
        <v>356</v>
      </c>
      <c r="C100" s="80">
        <v>16</v>
      </c>
      <c r="D100" s="80">
        <v>21</v>
      </c>
      <c r="E100" s="80">
        <v>2019</v>
      </c>
      <c r="F100" s="80" t="s">
        <v>73</v>
      </c>
      <c r="G100" s="80" t="s">
        <v>1764</v>
      </c>
      <c r="H100" s="80" t="s">
        <v>1765</v>
      </c>
      <c r="I100" s="177"/>
      <c r="J100" s="81">
        <v>71.452531482161078</v>
      </c>
      <c r="K100" s="81">
        <v>0.91793546301645823</v>
      </c>
      <c r="L100" s="81">
        <v>1.6271168714608255</v>
      </c>
      <c r="M100" s="81">
        <v>15.601132485569936</v>
      </c>
      <c r="N100" s="81">
        <v>19.544706222960361</v>
      </c>
      <c r="O100" s="81">
        <v>23.546943310301071</v>
      </c>
      <c r="P100" s="81">
        <v>21.344200634465942</v>
      </c>
      <c r="Q100" s="81">
        <v>1.3146440604725451</v>
      </c>
      <c r="R100" s="81">
        <v>0</v>
      </c>
      <c r="S100" s="81">
        <v>0</v>
      </c>
      <c r="T100" s="82"/>
      <c r="U100" s="81">
        <v>18019477</v>
      </c>
      <c r="V100" s="81">
        <v>505</v>
      </c>
      <c r="W100" s="81">
        <v>49</v>
      </c>
      <c r="X100" s="81">
        <v>4991</v>
      </c>
      <c r="Y100" s="81">
        <v>8032</v>
      </c>
      <c r="Z100" s="81">
        <v>14742</v>
      </c>
      <c r="AA100" s="81">
        <v>4432</v>
      </c>
      <c r="AB100" s="81">
        <v>21304</v>
      </c>
      <c r="AC100" s="81">
        <v>0</v>
      </c>
      <c r="AD100" s="81">
        <v>0</v>
      </c>
      <c r="AE100" s="82"/>
      <c r="AF100" s="81">
        <v>114531533.25242031</v>
      </c>
      <c r="AG100" s="81">
        <v>775377.46863738156</v>
      </c>
      <c r="AH100" s="81">
        <v>455120.38552510092</v>
      </c>
      <c r="AI100" s="81">
        <v>32392996.907649331</v>
      </c>
      <c r="AJ100" s="81">
        <v>37254859.307716981</v>
      </c>
      <c r="AK100" s="81">
        <v>0</v>
      </c>
      <c r="AL100" s="81">
        <v>0</v>
      </c>
      <c r="AM100" s="81">
        <v>2901444.4235738651</v>
      </c>
      <c r="AN100" s="81">
        <v>0</v>
      </c>
      <c r="AO100" s="81">
        <v>0</v>
      </c>
      <c r="AP100" s="82"/>
      <c r="AQ100" s="81">
        <v>1038</v>
      </c>
      <c r="AR100" s="81">
        <v>336</v>
      </c>
      <c r="AS100" s="81">
        <v>0</v>
      </c>
      <c r="AT100" s="81">
        <v>0</v>
      </c>
      <c r="AU100" s="81">
        <v>0</v>
      </c>
      <c r="AV100" s="81">
        <v>0</v>
      </c>
      <c r="AW100" s="81" t="s">
        <v>564</v>
      </c>
      <c r="AX100" s="82"/>
      <c r="AY100" s="81">
        <v>4451.6000000000004</v>
      </c>
      <c r="AZ100" s="81">
        <v>20947.3</v>
      </c>
      <c r="BA100" s="81">
        <v>0</v>
      </c>
      <c r="BB100" s="81">
        <v>0</v>
      </c>
      <c r="BC100" s="81">
        <v>0</v>
      </c>
      <c r="BD100" s="81">
        <v>0</v>
      </c>
      <c r="BE100" s="81" t="s">
        <v>564</v>
      </c>
      <c r="BF100" s="82"/>
      <c r="BG100" s="81">
        <v>0</v>
      </c>
      <c r="BH100" s="81">
        <v>0</v>
      </c>
      <c r="BI100" s="81">
        <v>50.96</v>
      </c>
      <c r="BJ100" s="81">
        <v>0</v>
      </c>
      <c r="BK100" s="81">
        <v>0</v>
      </c>
      <c r="BL100" s="81">
        <v>0</v>
      </c>
      <c r="BM100" s="82"/>
      <c r="BN100" s="81">
        <v>0</v>
      </c>
      <c r="BO100" s="81">
        <v>0</v>
      </c>
      <c r="BP100" s="81">
        <v>11</v>
      </c>
      <c r="BQ100" s="81">
        <v>0</v>
      </c>
      <c r="BR100" s="81">
        <v>0</v>
      </c>
      <c r="BS100" s="81">
        <v>0</v>
      </c>
      <c r="BT100"/>
      <c r="BU100" s="80">
        <v>50.96</v>
      </c>
      <c r="BV100" s="80">
        <v>0</v>
      </c>
      <c r="BW100" s="80">
        <v>0</v>
      </c>
      <c r="BX100" s="80">
        <v>0</v>
      </c>
      <c r="BY100" s="80">
        <v>0</v>
      </c>
      <c r="BZ100" s="80">
        <v>0</v>
      </c>
      <c r="CA100" s="80">
        <v>0</v>
      </c>
      <c r="CB100" s="80">
        <v>0</v>
      </c>
      <c r="CC100" s="80">
        <v>0</v>
      </c>
    </row>
    <row r="101" spans="1:81">
      <c r="A101" s="80" t="s">
        <v>1781</v>
      </c>
      <c r="B101" s="80">
        <v>357</v>
      </c>
      <c r="C101" s="80">
        <v>17</v>
      </c>
      <c r="D101" s="80">
        <v>21</v>
      </c>
      <c r="E101" s="80">
        <v>2020</v>
      </c>
      <c r="F101" s="80" t="s">
        <v>218</v>
      </c>
      <c r="G101" s="80" t="s">
        <v>1764</v>
      </c>
      <c r="H101" s="80" t="s">
        <v>1765</v>
      </c>
      <c r="I101" s="177"/>
      <c r="J101" s="81">
        <v>54.57113557270997</v>
      </c>
      <c r="K101" s="81">
        <v>0.93693779698791679</v>
      </c>
      <c r="L101" s="81">
        <v>4.3569498663128812</v>
      </c>
      <c r="M101" s="81">
        <v>18.203006501394423</v>
      </c>
      <c r="N101" s="81">
        <v>19.14898927027393</v>
      </c>
      <c r="O101" s="81">
        <v>20.897746139177745</v>
      </c>
      <c r="P101" s="81">
        <v>20.208159698267234</v>
      </c>
      <c r="Q101" s="81">
        <v>1.2629911239380822</v>
      </c>
      <c r="R101" s="81">
        <v>0</v>
      </c>
      <c r="S101" s="81">
        <v>0</v>
      </c>
      <c r="T101" s="82"/>
      <c r="U101" s="81">
        <v>12329256</v>
      </c>
      <c r="V101" s="81">
        <v>442</v>
      </c>
      <c r="W101" s="81">
        <v>200</v>
      </c>
      <c r="X101" s="81">
        <v>5445</v>
      </c>
      <c r="Y101" s="81">
        <v>8273</v>
      </c>
      <c r="Z101" s="81">
        <v>14933</v>
      </c>
      <c r="AA101" s="81">
        <v>4559</v>
      </c>
      <c r="AB101" s="81">
        <v>21420</v>
      </c>
      <c r="AC101" s="81">
        <v>0</v>
      </c>
      <c r="AD101" s="81">
        <v>0</v>
      </c>
      <c r="AE101" s="82"/>
      <c r="AF101" s="81">
        <v>85522404.085161269</v>
      </c>
      <c r="AG101" s="81">
        <v>752363.68860526511</v>
      </c>
      <c r="AH101" s="81">
        <v>1300021.5759190118</v>
      </c>
      <c r="AI101" s="81">
        <v>35939234.805761911</v>
      </c>
      <c r="AJ101" s="81">
        <v>36569779.525249377</v>
      </c>
      <c r="AK101" s="81"/>
      <c r="AL101" s="81"/>
      <c r="AM101" s="81">
        <v>2795547.9811635842</v>
      </c>
      <c r="AN101" s="81"/>
      <c r="AO101" s="81"/>
      <c r="AP101" s="82"/>
      <c r="AQ101" s="81">
        <v>1087</v>
      </c>
      <c r="AR101" s="81">
        <v>346</v>
      </c>
      <c r="AS101" s="81">
        <v>0</v>
      </c>
      <c r="AT101" s="81">
        <v>0</v>
      </c>
      <c r="AU101" s="81">
        <v>0</v>
      </c>
      <c r="AV101" s="81">
        <v>0</v>
      </c>
      <c r="AW101" s="81">
        <v>0</v>
      </c>
      <c r="AX101" s="82"/>
      <c r="AY101" s="81">
        <v>4725.8000000000011</v>
      </c>
      <c r="AZ101" s="81">
        <v>21318.9</v>
      </c>
      <c r="BA101" s="81">
        <v>0</v>
      </c>
      <c r="BB101" s="81">
        <v>0</v>
      </c>
      <c r="BC101" s="81">
        <v>0</v>
      </c>
      <c r="BD101" s="81">
        <v>0</v>
      </c>
      <c r="BE101" s="81">
        <v>0</v>
      </c>
      <c r="BF101" s="82"/>
      <c r="BG101" s="81">
        <v>0</v>
      </c>
      <c r="BH101" s="81">
        <v>0</v>
      </c>
      <c r="BI101" s="81">
        <v>49.475000000000001</v>
      </c>
      <c r="BJ101" s="81">
        <v>0</v>
      </c>
      <c r="BK101" s="81">
        <v>0</v>
      </c>
      <c r="BL101" s="81">
        <v>0</v>
      </c>
      <c r="BM101" s="82"/>
      <c r="BN101" s="81">
        <v>0</v>
      </c>
      <c r="BO101" s="81">
        <v>0</v>
      </c>
      <c r="BP101" s="81">
        <v>11</v>
      </c>
      <c r="BQ101" s="81">
        <v>0</v>
      </c>
      <c r="BR101" s="81">
        <v>0</v>
      </c>
      <c r="BS101" s="81">
        <v>0</v>
      </c>
      <c r="BT101"/>
      <c r="BU101" s="80">
        <v>49.475000000000001</v>
      </c>
      <c r="BV101" s="80">
        <v>0</v>
      </c>
      <c r="BW101" s="80">
        <v>0</v>
      </c>
      <c r="BX101" s="80">
        <v>0</v>
      </c>
      <c r="BY101" s="80">
        <v>0</v>
      </c>
      <c r="BZ101" s="80">
        <v>0</v>
      </c>
      <c r="CA101" s="80">
        <v>0</v>
      </c>
      <c r="CB101" s="80">
        <v>0</v>
      </c>
      <c r="CC101" s="80">
        <v>0</v>
      </c>
    </row>
    <row r="102" spans="1:81">
      <c r="A102" s="80" t="s">
        <v>1782</v>
      </c>
      <c r="B102" s="80">
        <v>357</v>
      </c>
      <c r="C102" s="80">
        <v>18</v>
      </c>
      <c r="D102" s="80">
        <v>21</v>
      </c>
      <c r="E102" s="80">
        <v>2021</v>
      </c>
      <c r="F102" s="80" t="s">
        <v>75</v>
      </c>
      <c r="G102" s="174" t="s">
        <v>1764</v>
      </c>
      <c r="H102" s="80" t="s">
        <v>1765</v>
      </c>
      <c r="I102" s="177"/>
      <c r="J102" s="81">
        <v>44.588802156799296</v>
      </c>
      <c r="K102" s="81">
        <v>0.95695949153347903</v>
      </c>
      <c r="L102" s="81">
        <v>3.893841002032135</v>
      </c>
      <c r="M102" s="81">
        <v>16.444453527836952</v>
      </c>
      <c r="N102" s="81">
        <v>18.802743678025884</v>
      </c>
      <c r="O102" s="81">
        <v>20.489624592396915</v>
      </c>
      <c r="P102" s="81">
        <v>21.135607389779864</v>
      </c>
      <c r="Q102" s="81">
        <v>1.2762982474975058</v>
      </c>
      <c r="R102" s="81">
        <v>0</v>
      </c>
      <c r="S102" s="81">
        <v>0</v>
      </c>
      <c r="T102" s="82"/>
      <c r="U102" s="81">
        <v>12828534</v>
      </c>
      <c r="V102" s="81">
        <v>442</v>
      </c>
      <c r="W102" s="81">
        <v>200</v>
      </c>
      <c r="X102" s="81">
        <v>5445</v>
      </c>
      <c r="Y102" s="81">
        <v>8393</v>
      </c>
      <c r="Z102" s="81">
        <v>15076</v>
      </c>
      <c r="AA102" s="81">
        <v>4650</v>
      </c>
      <c r="AB102" s="81">
        <v>21389</v>
      </c>
      <c r="AC102" s="81">
        <v>0</v>
      </c>
      <c r="AD102" s="81">
        <v>0</v>
      </c>
      <c r="AE102" s="82"/>
      <c r="AF102" s="81">
        <v>78286759.287529334</v>
      </c>
      <c r="AG102" s="81">
        <v>795560.77895609417</v>
      </c>
      <c r="AH102" s="81">
        <v>1090563.7750450384</v>
      </c>
      <c r="AI102" s="81">
        <v>37205339.289273359</v>
      </c>
      <c r="AJ102" s="81">
        <v>41048715.81182991</v>
      </c>
      <c r="AK102" s="81">
        <v>0</v>
      </c>
      <c r="AL102" s="81">
        <v>0</v>
      </c>
      <c r="AM102" s="81">
        <v>2807603.2963210968</v>
      </c>
      <c r="AN102" s="81">
        <v>0</v>
      </c>
      <c r="AO102" s="81">
        <v>0</v>
      </c>
      <c r="AP102" s="82"/>
      <c r="AQ102" s="81">
        <v>1136</v>
      </c>
      <c r="AR102" s="81">
        <v>349</v>
      </c>
      <c r="AS102" s="81">
        <v>0</v>
      </c>
      <c r="AT102" s="81">
        <v>0</v>
      </c>
      <c r="AU102" s="81">
        <v>0</v>
      </c>
      <c r="AV102" s="81">
        <v>0</v>
      </c>
      <c r="AW102" s="81"/>
      <c r="AX102" s="82"/>
      <c r="AY102" s="81">
        <v>5034.3000000000011</v>
      </c>
      <c r="AZ102" s="81">
        <v>21584.400000000001</v>
      </c>
      <c r="BA102" s="81">
        <v>0</v>
      </c>
      <c r="BB102" s="81">
        <v>0</v>
      </c>
      <c r="BC102" s="81">
        <v>0</v>
      </c>
      <c r="BD102" s="81">
        <v>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1783</v>
      </c>
      <c r="B103" s="80">
        <v>357</v>
      </c>
      <c r="C103" s="80">
        <v>19</v>
      </c>
      <c r="D103" s="80">
        <v>21</v>
      </c>
      <c r="E103" s="80">
        <v>2022</v>
      </c>
      <c r="F103" s="80" t="s">
        <v>568</v>
      </c>
      <c r="G103" s="174" t="s">
        <v>1764</v>
      </c>
      <c r="H103" s="80" t="s">
        <v>1765</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1182</v>
      </c>
      <c r="AR103" s="81">
        <v>349</v>
      </c>
      <c r="AS103" s="81">
        <v>0</v>
      </c>
      <c r="AT103" s="81">
        <v>0</v>
      </c>
      <c r="AU103" s="81">
        <v>0</v>
      </c>
      <c r="AV103" s="81">
        <v>0</v>
      </c>
      <c r="AW103" s="81"/>
      <c r="AX103" s="82"/>
      <c r="AY103" s="81">
        <v>5328.7000000000025</v>
      </c>
      <c r="AZ103" s="81">
        <v>21584.399999999998</v>
      </c>
      <c r="BA103" s="81">
        <v>0</v>
      </c>
      <c r="BB103" s="81">
        <v>0</v>
      </c>
      <c r="BC103" s="81">
        <v>0</v>
      </c>
      <c r="BD103" s="81">
        <v>0</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1784</v>
      </c>
      <c r="B104" s="80">
        <v>18</v>
      </c>
      <c r="C104" s="80">
        <v>1</v>
      </c>
      <c r="D104" s="80">
        <v>2</v>
      </c>
      <c r="E104" s="80">
        <v>1990</v>
      </c>
      <c r="F104" s="80" t="s">
        <v>562</v>
      </c>
      <c r="G104" s="80" t="s">
        <v>1785</v>
      </c>
      <c r="H104" s="80" t="s">
        <v>1786</v>
      </c>
      <c r="I104" s="177"/>
      <c r="J104" s="81">
        <v>152.81505567933522</v>
      </c>
      <c r="K104" s="81">
        <v>3.4715383319113284</v>
      </c>
      <c r="L104" s="81">
        <v>1.8838355320075686</v>
      </c>
      <c r="M104" s="81">
        <v>9.0271852378071404</v>
      </c>
      <c r="N104" s="81">
        <v>16.433996591408267</v>
      </c>
      <c r="O104" s="81">
        <v>22.420952626224746</v>
      </c>
      <c r="P104" s="81">
        <v>32.786805116682771</v>
      </c>
      <c r="Q104" s="81">
        <v>1.4997595064107494</v>
      </c>
      <c r="R104" s="81">
        <v>0</v>
      </c>
      <c r="S104" s="81">
        <v>1.4619235100313419</v>
      </c>
      <c r="T104" s="82"/>
      <c r="U104" s="81">
        <v>6447756</v>
      </c>
      <c r="V104" s="81">
        <v>1228</v>
      </c>
      <c r="W104" s="81">
        <v>20</v>
      </c>
      <c r="X104" s="81">
        <v>3228</v>
      </c>
      <c r="Y104" s="81">
        <v>5420</v>
      </c>
      <c r="Z104" s="81">
        <v>9222</v>
      </c>
      <c r="AA104" s="81">
        <v>7961</v>
      </c>
      <c r="AB104" s="81">
        <v>24351</v>
      </c>
      <c r="AC104" s="81">
        <v>0</v>
      </c>
      <c r="AD104" s="81">
        <v>1.4619235100313419</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1787</v>
      </c>
      <c r="B105" s="80">
        <v>19</v>
      </c>
      <c r="C105" s="80">
        <v>2</v>
      </c>
      <c r="D105" s="80">
        <v>2</v>
      </c>
      <c r="E105" s="80">
        <v>2005</v>
      </c>
      <c r="F105" s="80" t="s">
        <v>565</v>
      </c>
      <c r="G105" s="80" t="s">
        <v>1785</v>
      </c>
      <c r="H105" s="80" t="s">
        <v>1786</v>
      </c>
      <c r="I105" s="177"/>
      <c r="J105" s="81">
        <v>127.55680579309374</v>
      </c>
      <c r="K105" s="81">
        <v>2.5695886536448227</v>
      </c>
      <c r="L105" s="81">
        <v>17.2734951847609</v>
      </c>
      <c r="M105" s="81">
        <v>17.581169935396101</v>
      </c>
      <c r="N105" s="81">
        <v>23.71589553978599</v>
      </c>
      <c r="O105" s="81">
        <v>32.212381226874449</v>
      </c>
      <c r="P105" s="81">
        <v>39.671126414881968</v>
      </c>
      <c r="Q105" s="81">
        <v>1.4272700148995172</v>
      </c>
      <c r="R105" s="81">
        <v>0</v>
      </c>
      <c r="S105" s="81">
        <v>1.3290977737341607</v>
      </c>
      <c r="T105" s="82"/>
      <c r="U105" s="81">
        <v>5630880</v>
      </c>
      <c r="V105" s="81">
        <v>1166</v>
      </c>
      <c r="W105" s="81">
        <v>207</v>
      </c>
      <c r="X105" s="81">
        <v>2957</v>
      </c>
      <c r="Y105" s="81">
        <v>6404</v>
      </c>
      <c r="Z105" s="81">
        <v>15332</v>
      </c>
      <c r="AA105" s="81">
        <v>7889</v>
      </c>
      <c r="AB105" s="81">
        <v>24226</v>
      </c>
      <c r="AC105" s="81">
        <v>0</v>
      </c>
      <c r="AD105" s="81">
        <v>1.3290977737341607</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1788</v>
      </c>
      <c r="B106" s="80">
        <v>20</v>
      </c>
      <c r="C106" s="80">
        <v>3</v>
      </c>
      <c r="D106" s="80">
        <v>2</v>
      </c>
      <c r="E106" s="80">
        <v>2006</v>
      </c>
      <c r="F106" s="80" t="s">
        <v>566</v>
      </c>
      <c r="G106" s="80" t="s">
        <v>1785</v>
      </c>
      <c r="H106" s="80" t="s">
        <v>1786</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1789</v>
      </c>
      <c r="B107" s="80">
        <v>21</v>
      </c>
      <c r="C107" s="80">
        <v>4</v>
      </c>
      <c r="D107" s="80">
        <v>2</v>
      </c>
      <c r="E107" s="80">
        <v>2007</v>
      </c>
      <c r="F107" s="80" t="s">
        <v>567</v>
      </c>
      <c r="G107" s="80" t="s">
        <v>1785</v>
      </c>
      <c r="H107" s="80" t="s">
        <v>1786</v>
      </c>
      <c r="I107" s="177"/>
      <c r="J107" s="81">
        <v>149.73966721999656</v>
      </c>
      <c r="K107" s="81">
        <v>2.6232054538889602</v>
      </c>
      <c r="L107" s="81">
        <v>10.147602141154868</v>
      </c>
      <c r="M107" s="81">
        <v>19.096759245104522</v>
      </c>
      <c r="N107" s="81">
        <v>24.191261516600544</v>
      </c>
      <c r="O107" s="81">
        <v>31.585035214027474</v>
      </c>
      <c r="P107" s="81">
        <v>39.912415023590924</v>
      </c>
      <c r="Q107" s="81">
        <v>1.4846971646796858</v>
      </c>
      <c r="R107" s="81">
        <v>0</v>
      </c>
      <c r="S107" s="81">
        <v>1.7408622915306875</v>
      </c>
      <c r="T107" s="82"/>
      <c r="U107" s="81">
        <v>7350637</v>
      </c>
      <c r="V107" s="81">
        <v>1108</v>
      </c>
      <c r="W107" s="81">
        <v>119</v>
      </c>
      <c r="X107" s="81">
        <v>3882</v>
      </c>
      <c r="Y107" s="81">
        <v>6418</v>
      </c>
      <c r="Z107" s="81">
        <v>15628</v>
      </c>
      <c r="AA107" s="81">
        <v>7816</v>
      </c>
      <c r="AB107" s="81">
        <v>23868</v>
      </c>
      <c r="AC107" s="81">
        <v>0</v>
      </c>
      <c r="AD107" s="81">
        <v>1.7408622915306875</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1790</v>
      </c>
      <c r="B108" s="80">
        <v>22</v>
      </c>
      <c r="C108" s="80">
        <v>5</v>
      </c>
      <c r="D108" s="80">
        <v>2</v>
      </c>
      <c r="E108" s="80">
        <v>2008</v>
      </c>
      <c r="F108" s="80" t="s">
        <v>84</v>
      </c>
      <c r="G108" s="80" t="s">
        <v>1785</v>
      </c>
      <c r="H108" s="80" t="s">
        <v>1786</v>
      </c>
      <c r="I108" s="177"/>
      <c r="J108" s="81">
        <v>135.338197652585</v>
      </c>
      <c r="K108" s="81">
        <v>1.9685754053420055</v>
      </c>
      <c r="L108" s="81">
        <v>9.0690732118230812</v>
      </c>
      <c r="M108" s="81">
        <v>19.693048555783619</v>
      </c>
      <c r="N108" s="81">
        <v>23.641489885805186</v>
      </c>
      <c r="O108" s="81">
        <v>30.793256623403899</v>
      </c>
      <c r="P108" s="81">
        <v>39.372162784571358</v>
      </c>
      <c r="Q108" s="81">
        <v>1.4439262950046212</v>
      </c>
      <c r="R108" s="81">
        <v>0</v>
      </c>
      <c r="S108" s="81">
        <v>1.4475727341446361</v>
      </c>
      <c r="T108" s="82"/>
      <c r="U108" s="81">
        <v>6964316</v>
      </c>
      <c r="V108" s="81">
        <v>1108</v>
      </c>
      <c r="W108" s="81">
        <v>119</v>
      </c>
      <c r="X108" s="81">
        <v>3882</v>
      </c>
      <c r="Y108" s="81">
        <v>6449</v>
      </c>
      <c r="Z108" s="81">
        <v>15771</v>
      </c>
      <c r="AA108" s="81">
        <v>7719</v>
      </c>
      <c r="AB108" s="81">
        <v>23594</v>
      </c>
      <c r="AC108" s="81">
        <v>0</v>
      </c>
      <c r="AD108" s="81">
        <v>1.4475727341446361</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1791</v>
      </c>
      <c r="B109" s="80">
        <v>23</v>
      </c>
      <c r="C109" s="80">
        <v>6</v>
      </c>
      <c r="D109" s="80">
        <v>2</v>
      </c>
      <c r="E109" s="80">
        <v>2009</v>
      </c>
      <c r="F109" s="80" t="s">
        <v>85</v>
      </c>
      <c r="G109" s="80" t="s">
        <v>1785</v>
      </c>
      <c r="H109" s="80" t="s">
        <v>1786</v>
      </c>
      <c r="I109" s="177"/>
      <c r="J109" s="81">
        <v>120.39771487270139</v>
      </c>
      <c r="K109" s="81">
        <v>1.7985189342703807</v>
      </c>
      <c r="L109" s="81">
        <v>10.925419756643155</v>
      </c>
      <c r="M109" s="81">
        <v>20.81174395868592</v>
      </c>
      <c r="N109" s="81">
        <v>20.440664721620202</v>
      </c>
      <c r="O109" s="81">
        <v>31.276431457345844</v>
      </c>
      <c r="P109" s="81">
        <v>37.914294438909941</v>
      </c>
      <c r="Q109" s="81">
        <v>1.3627791359674313</v>
      </c>
      <c r="R109" s="81">
        <v>0</v>
      </c>
      <c r="S109" s="81">
        <v>2.4699375886509269</v>
      </c>
      <c r="T109" s="82"/>
      <c r="U109" s="81">
        <v>5406720</v>
      </c>
      <c r="V109" s="81">
        <v>1114</v>
      </c>
      <c r="W109" s="81">
        <v>223</v>
      </c>
      <c r="X109" s="81">
        <v>4444</v>
      </c>
      <c r="Y109" s="81">
        <v>6460</v>
      </c>
      <c r="Z109" s="81">
        <v>15811</v>
      </c>
      <c r="AA109" s="81">
        <v>7631</v>
      </c>
      <c r="AB109" s="81">
        <v>23376</v>
      </c>
      <c r="AC109" s="81">
        <v>0</v>
      </c>
      <c r="AD109" s="81">
        <v>2.4699375886509269</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22.96</v>
      </c>
      <c r="BJ109" s="81">
        <v>0</v>
      </c>
      <c r="BK109" s="81">
        <v>0</v>
      </c>
      <c r="BL109" s="81">
        <v>0</v>
      </c>
      <c r="BM109" s="82"/>
      <c r="BN109" s="81">
        <v>0</v>
      </c>
      <c r="BO109" s="81">
        <v>0</v>
      </c>
      <c r="BP109" s="81">
        <v>3</v>
      </c>
      <c r="BQ109" s="81">
        <v>0</v>
      </c>
      <c r="BR109" s="81">
        <v>0</v>
      </c>
      <c r="BS109" s="81">
        <v>0</v>
      </c>
      <c r="BT109"/>
      <c r="BU109" s="80"/>
      <c r="BV109" s="80"/>
      <c r="BW109" s="80"/>
      <c r="BX109" s="80"/>
      <c r="BY109" s="80"/>
      <c r="BZ109" s="80"/>
      <c r="CA109" s="80"/>
      <c r="CB109" s="80"/>
      <c r="CC109" s="80"/>
    </row>
    <row r="110" spans="1:81">
      <c r="A110" s="80" t="s">
        <v>1792</v>
      </c>
      <c r="B110" s="80">
        <v>24</v>
      </c>
      <c r="C110" s="80">
        <v>7</v>
      </c>
      <c r="D110" s="80">
        <v>2</v>
      </c>
      <c r="E110" s="80">
        <v>2010</v>
      </c>
      <c r="F110" s="80" t="s">
        <v>86</v>
      </c>
      <c r="G110" s="80" t="s">
        <v>1785</v>
      </c>
      <c r="H110" s="80" t="s">
        <v>1786</v>
      </c>
      <c r="I110" s="177"/>
      <c r="J110" s="81">
        <v>128.21032705351598</v>
      </c>
      <c r="K110" s="81">
        <v>1.9258764725160538</v>
      </c>
      <c r="L110" s="81">
        <v>10.492779887202893</v>
      </c>
      <c r="M110" s="81">
        <v>19.91051572786456</v>
      </c>
      <c r="N110" s="81">
        <v>22.801617201594151</v>
      </c>
      <c r="O110" s="81">
        <v>31.503908287264519</v>
      </c>
      <c r="P110" s="81">
        <v>38.712152173527969</v>
      </c>
      <c r="Q110" s="81">
        <v>1.4064677213604875</v>
      </c>
      <c r="R110" s="81">
        <v>0</v>
      </c>
      <c r="S110" s="81">
        <v>1.950518246136653</v>
      </c>
      <c r="T110" s="82"/>
      <c r="U110" s="81">
        <v>6288709</v>
      </c>
      <c r="V110" s="81">
        <v>1114</v>
      </c>
      <c r="W110" s="81">
        <v>223</v>
      </c>
      <c r="X110" s="81">
        <v>4444</v>
      </c>
      <c r="Y110" s="81">
        <v>6477</v>
      </c>
      <c r="Z110" s="81">
        <v>16000</v>
      </c>
      <c r="AA110" s="81">
        <v>7597</v>
      </c>
      <c r="AB110" s="81">
        <v>23117</v>
      </c>
      <c r="AC110" s="81">
        <v>0</v>
      </c>
      <c r="AD110" s="81">
        <v>1.950518246136653</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24.256</v>
      </c>
      <c r="BJ110" s="81">
        <v>0</v>
      </c>
      <c r="BK110" s="81">
        <v>0</v>
      </c>
      <c r="BL110" s="81">
        <v>0</v>
      </c>
      <c r="BM110" s="82"/>
      <c r="BN110" s="81">
        <v>0</v>
      </c>
      <c r="BO110" s="81">
        <v>0</v>
      </c>
      <c r="BP110" s="81">
        <v>3</v>
      </c>
      <c r="BQ110" s="81">
        <v>0</v>
      </c>
      <c r="BR110" s="81">
        <v>0</v>
      </c>
      <c r="BS110" s="81">
        <v>0</v>
      </c>
      <c r="BT110"/>
      <c r="BU110" s="80">
        <v>24.256</v>
      </c>
      <c r="BV110" s="80">
        <v>0</v>
      </c>
      <c r="BW110" s="80">
        <v>0</v>
      </c>
      <c r="BX110" s="80">
        <v>0</v>
      </c>
      <c r="BY110" s="80">
        <v>0</v>
      </c>
      <c r="BZ110" s="80">
        <v>0</v>
      </c>
      <c r="CA110" s="80">
        <v>0</v>
      </c>
      <c r="CB110" s="80">
        <v>0</v>
      </c>
      <c r="CC110" s="80">
        <v>0</v>
      </c>
    </row>
    <row r="111" spans="1:81">
      <c r="A111" s="80" t="s">
        <v>1793</v>
      </c>
      <c r="B111" s="80">
        <v>25</v>
      </c>
      <c r="C111" s="80">
        <v>8</v>
      </c>
      <c r="D111" s="80">
        <v>2</v>
      </c>
      <c r="E111" s="80">
        <v>2011</v>
      </c>
      <c r="F111" s="80" t="s">
        <v>87</v>
      </c>
      <c r="G111" s="80" t="s">
        <v>1785</v>
      </c>
      <c r="H111" s="80" t="s">
        <v>1786</v>
      </c>
      <c r="I111" s="177"/>
      <c r="J111" s="81">
        <v>148.15407736102014</v>
      </c>
      <c r="K111" s="81">
        <v>2.7656208099861899</v>
      </c>
      <c r="L111" s="81">
        <v>11.179828372257404</v>
      </c>
      <c r="M111" s="81">
        <v>24.239934726272736</v>
      </c>
      <c r="N111" s="81">
        <v>24.424310986553202</v>
      </c>
      <c r="O111" s="81">
        <v>31.057585458801988</v>
      </c>
      <c r="P111" s="81">
        <v>37.529101554689348</v>
      </c>
      <c r="Q111" s="81">
        <v>1.6054693298952947</v>
      </c>
      <c r="R111" s="81">
        <v>0</v>
      </c>
      <c r="S111" s="81">
        <v>2.2884283298649728</v>
      </c>
      <c r="T111" s="82"/>
      <c r="U111" s="81">
        <v>6740405</v>
      </c>
      <c r="V111" s="81">
        <v>1114</v>
      </c>
      <c r="W111" s="81">
        <v>223</v>
      </c>
      <c r="X111" s="81">
        <v>4444</v>
      </c>
      <c r="Y111" s="81">
        <v>6490</v>
      </c>
      <c r="Z111" s="81">
        <v>16116</v>
      </c>
      <c r="AA111" s="81">
        <v>7584</v>
      </c>
      <c r="AB111" s="81">
        <v>22877</v>
      </c>
      <c r="AC111" s="81">
        <v>0</v>
      </c>
      <c r="AD111" s="81">
        <v>2.2884283298649728</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22.538</v>
      </c>
      <c r="BJ111" s="81">
        <v>0</v>
      </c>
      <c r="BK111" s="81">
        <v>0</v>
      </c>
      <c r="BL111" s="81">
        <v>0</v>
      </c>
      <c r="BM111" s="82"/>
      <c r="BN111" s="81">
        <v>0</v>
      </c>
      <c r="BO111" s="81">
        <v>0</v>
      </c>
      <c r="BP111" s="81">
        <v>3</v>
      </c>
      <c r="BQ111" s="81">
        <v>0</v>
      </c>
      <c r="BR111" s="81">
        <v>0</v>
      </c>
      <c r="BS111" s="81">
        <v>0</v>
      </c>
      <c r="BT111"/>
      <c r="BU111" s="80">
        <v>22.538</v>
      </c>
      <c r="BV111" s="80">
        <v>0</v>
      </c>
      <c r="BW111" s="80">
        <v>0</v>
      </c>
      <c r="BX111" s="80">
        <v>0</v>
      </c>
      <c r="BY111" s="80">
        <v>0</v>
      </c>
      <c r="BZ111" s="80">
        <v>0</v>
      </c>
      <c r="CA111" s="80">
        <v>0</v>
      </c>
      <c r="CB111" s="80">
        <v>0</v>
      </c>
      <c r="CC111" s="80">
        <v>0</v>
      </c>
    </row>
    <row r="112" spans="1:81">
      <c r="A112" s="80" t="s">
        <v>1794</v>
      </c>
      <c r="B112" s="80">
        <v>26</v>
      </c>
      <c r="C112" s="80">
        <v>9</v>
      </c>
      <c r="D112" s="80">
        <v>2</v>
      </c>
      <c r="E112" s="80">
        <v>2012</v>
      </c>
      <c r="F112" s="80" t="s">
        <v>88</v>
      </c>
      <c r="G112" s="80" t="s">
        <v>1785</v>
      </c>
      <c r="H112" s="80" t="s">
        <v>1786</v>
      </c>
      <c r="I112" s="177"/>
      <c r="J112" s="81">
        <v>138.88371479999412</v>
      </c>
      <c r="K112" s="81">
        <v>2.6205798046582016</v>
      </c>
      <c r="L112" s="81">
        <v>11.202200630167802</v>
      </c>
      <c r="M112" s="81">
        <v>26.499515939409289</v>
      </c>
      <c r="N112" s="81">
        <v>30.066282593481962</v>
      </c>
      <c r="O112" s="81">
        <v>31.099981724272094</v>
      </c>
      <c r="P112" s="81">
        <v>37.4987740579204</v>
      </c>
      <c r="Q112" s="81">
        <v>1.7979819852932997</v>
      </c>
      <c r="R112" s="81">
        <v>0</v>
      </c>
      <c r="S112" s="81">
        <v>2.1802930131651799</v>
      </c>
      <c r="T112" s="82"/>
      <c r="U112" s="81">
        <v>6198126</v>
      </c>
      <c r="V112" s="81">
        <v>1114</v>
      </c>
      <c r="W112" s="81">
        <v>223</v>
      </c>
      <c r="X112" s="81">
        <v>4444</v>
      </c>
      <c r="Y112" s="81">
        <v>7316</v>
      </c>
      <c r="Z112" s="81">
        <v>16266</v>
      </c>
      <c r="AA112" s="81">
        <v>7535</v>
      </c>
      <c r="AB112" s="81">
        <v>23581</v>
      </c>
      <c r="AC112" s="81">
        <v>0</v>
      </c>
      <c r="AD112" s="81">
        <v>2.1802930131651799</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21.048999999999999</v>
      </c>
      <c r="BJ112" s="81">
        <v>0</v>
      </c>
      <c r="BK112" s="81">
        <v>0</v>
      </c>
      <c r="BL112" s="81">
        <v>0</v>
      </c>
      <c r="BM112" s="82"/>
      <c r="BN112" s="81">
        <v>0</v>
      </c>
      <c r="BO112" s="81">
        <v>0</v>
      </c>
      <c r="BP112" s="81">
        <v>3</v>
      </c>
      <c r="BQ112" s="81">
        <v>0</v>
      </c>
      <c r="BR112" s="81">
        <v>0</v>
      </c>
      <c r="BS112" s="81">
        <v>0</v>
      </c>
      <c r="BT112"/>
      <c r="BU112" s="80">
        <v>21.048999999999999</v>
      </c>
      <c r="BV112" s="80">
        <v>0</v>
      </c>
      <c r="BW112" s="80">
        <v>0</v>
      </c>
      <c r="BX112" s="80">
        <v>0</v>
      </c>
      <c r="BY112" s="80">
        <v>0</v>
      </c>
      <c r="BZ112" s="80">
        <v>0</v>
      </c>
      <c r="CA112" s="80">
        <v>0</v>
      </c>
      <c r="CB112" s="80">
        <v>0</v>
      </c>
      <c r="CC112" s="80">
        <v>0</v>
      </c>
    </row>
    <row r="113" spans="1:81">
      <c r="A113" s="80" t="s">
        <v>1795</v>
      </c>
      <c r="B113" s="80">
        <v>27</v>
      </c>
      <c r="C113" s="80">
        <v>10</v>
      </c>
      <c r="D113" s="80">
        <v>2</v>
      </c>
      <c r="E113" s="80">
        <v>2013</v>
      </c>
      <c r="F113" s="80" t="s">
        <v>89</v>
      </c>
      <c r="G113" s="80" t="s">
        <v>1785</v>
      </c>
      <c r="H113" s="80" t="s">
        <v>1786</v>
      </c>
      <c r="I113" s="177"/>
      <c r="J113" s="81">
        <v>142.50754828266344</v>
      </c>
      <c r="K113" s="81">
        <v>2.3364955074780061</v>
      </c>
      <c r="L113" s="81">
        <v>10.749117223930014</v>
      </c>
      <c r="M113" s="81">
        <v>25.863462620488153</v>
      </c>
      <c r="N113" s="81">
        <v>29.778121947285491</v>
      </c>
      <c r="O113" s="81">
        <v>30.109366923581824</v>
      </c>
      <c r="P113" s="81">
        <v>37.260417764848199</v>
      </c>
      <c r="Q113" s="81">
        <v>1.8126882008772898</v>
      </c>
      <c r="R113" s="81">
        <v>0</v>
      </c>
      <c r="S113" s="81">
        <v>2.2202461325290903</v>
      </c>
      <c r="T113" s="82"/>
      <c r="U113" s="81">
        <v>5959605</v>
      </c>
      <c r="V113" s="81">
        <v>1114</v>
      </c>
      <c r="W113" s="81">
        <v>223</v>
      </c>
      <c r="X113" s="81">
        <v>4444</v>
      </c>
      <c r="Y113" s="81">
        <v>7331</v>
      </c>
      <c r="Z113" s="81">
        <v>16451</v>
      </c>
      <c r="AA113" s="81">
        <v>7459</v>
      </c>
      <c r="AB113" s="81">
        <v>23433</v>
      </c>
      <c r="AC113" s="81">
        <v>0</v>
      </c>
      <c r="AD113" s="81">
        <v>2.2202461325290903</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47.795000000000002</v>
      </c>
      <c r="BJ113" s="81">
        <v>0</v>
      </c>
      <c r="BK113" s="81">
        <v>0</v>
      </c>
      <c r="BL113" s="81">
        <v>0</v>
      </c>
      <c r="BM113" s="82"/>
      <c r="BN113" s="81">
        <v>0</v>
      </c>
      <c r="BO113" s="81">
        <v>0</v>
      </c>
      <c r="BP113" s="81">
        <v>5</v>
      </c>
      <c r="BQ113" s="81">
        <v>0</v>
      </c>
      <c r="BR113" s="81">
        <v>0</v>
      </c>
      <c r="BS113" s="81">
        <v>0</v>
      </c>
      <c r="BT113"/>
      <c r="BU113" s="80">
        <v>47.795000000000002</v>
      </c>
      <c r="BV113" s="80">
        <v>0</v>
      </c>
      <c r="BW113" s="80">
        <v>0</v>
      </c>
      <c r="BX113" s="80">
        <v>0</v>
      </c>
      <c r="BY113" s="80">
        <v>0</v>
      </c>
      <c r="BZ113" s="80">
        <v>0</v>
      </c>
      <c r="CA113" s="80">
        <v>0</v>
      </c>
      <c r="CB113" s="80">
        <v>0</v>
      </c>
      <c r="CC113" s="80">
        <v>0</v>
      </c>
    </row>
    <row r="114" spans="1:81">
      <c r="A114" s="80" t="s">
        <v>1796</v>
      </c>
      <c r="B114" s="80">
        <v>28</v>
      </c>
      <c r="C114" s="80">
        <v>11</v>
      </c>
      <c r="D114" s="80">
        <v>2</v>
      </c>
      <c r="E114" s="80">
        <v>2014</v>
      </c>
      <c r="F114" s="80" t="s">
        <v>90</v>
      </c>
      <c r="G114" s="80" t="s">
        <v>1785</v>
      </c>
      <c r="H114" s="80" t="s">
        <v>1786</v>
      </c>
      <c r="I114" s="177"/>
      <c r="J114" s="81">
        <v>147.59797746700755</v>
      </c>
      <c r="K114" s="81">
        <v>2.4904635709353418</v>
      </c>
      <c r="L114" s="81">
        <v>11.438855286287911</v>
      </c>
      <c r="M114" s="81">
        <v>26.315874686135214</v>
      </c>
      <c r="N114" s="81">
        <v>28.887468395995022</v>
      </c>
      <c r="O114" s="81">
        <v>28.624649526722287</v>
      </c>
      <c r="P114" s="81">
        <v>37.052504759840822</v>
      </c>
      <c r="Q114" s="81">
        <v>1.7172234158529911</v>
      </c>
      <c r="R114" s="81">
        <v>0</v>
      </c>
      <c r="S114" s="81">
        <v>2.6633657409108937</v>
      </c>
      <c r="T114" s="82"/>
      <c r="U114" s="81">
        <v>6861070</v>
      </c>
      <c r="V114" s="81">
        <v>1028</v>
      </c>
      <c r="W114" s="81">
        <v>201</v>
      </c>
      <c r="X114" s="81">
        <v>4668</v>
      </c>
      <c r="Y114" s="81">
        <v>7324</v>
      </c>
      <c r="Z114" s="81">
        <v>16472</v>
      </c>
      <c r="AA114" s="81">
        <v>7379</v>
      </c>
      <c r="AB114" s="81">
        <v>23137</v>
      </c>
      <c r="AC114" s="81">
        <v>0</v>
      </c>
      <c r="AD114" s="81">
        <v>2.6633657409108937</v>
      </c>
      <c r="AE114" s="82"/>
      <c r="AF114" s="81">
        <v>83456511.086024314</v>
      </c>
      <c r="AG114" s="81">
        <v>2116373.4111335655</v>
      </c>
      <c r="AH114" s="81">
        <v>2446939.8361277757</v>
      </c>
      <c r="AI114" s="81">
        <v>33777392.812570252</v>
      </c>
      <c r="AJ114" s="81">
        <v>41179669.132652223</v>
      </c>
      <c r="AK114" s="81">
        <v>0</v>
      </c>
      <c r="AL114" s="81">
        <v>0</v>
      </c>
      <c r="AM114" s="81">
        <v>3176364.3588352962</v>
      </c>
      <c r="AN114" s="81">
        <v>0</v>
      </c>
      <c r="AO114" s="81">
        <v>0</v>
      </c>
      <c r="AP114" s="82"/>
      <c r="AQ114" s="81">
        <v>245</v>
      </c>
      <c r="AR114" s="81">
        <v>87</v>
      </c>
      <c r="AS114" s="81">
        <v>0</v>
      </c>
      <c r="AT114" s="81">
        <v>0</v>
      </c>
      <c r="AU114" s="81">
        <v>0</v>
      </c>
      <c r="AV114" s="81">
        <v>0</v>
      </c>
      <c r="AW114" s="81" t="s">
        <v>564</v>
      </c>
      <c r="AX114" s="82"/>
      <c r="AY114" s="81">
        <v>1182.8</v>
      </c>
      <c r="AZ114" s="81">
        <v>3936.7</v>
      </c>
      <c r="BA114" s="81">
        <v>0</v>
      </c>
      <c r="BB114" s="81">
        <v>0</v>
      </c>
      <c r="BC114" s="81">
        <v>0</v>
      </c>
      <c r="BD114" s="81">
        <v>0</v>
      </c>
      <c r="BE114" s="81" t="s">
        <v>564</v>
      </c>
      <c r="BF114" s="82"/>
      <c r="BG114" s="81">
        <v>0</v>
      </c>
      <c r="BH114" s="81">
        <v>0</v>
      </c>
      <c r="BI114" s="81">
        <v>53.167999999999999</v>
      </c>
      <c r="BJ114" s="81">
        <v>0</v>
      </c>
      <c r="BK114" s="81">
        <v>0</v>
      </c>
      <c r="BL114" s="81">
        <v>0</v>
      </c>
      <c r="BM114" s="82"/>
      <c r="BN114" s="81">
        <v>0</v>
      </c>
      <c r="BO114" s="81">
        <v>0</v>
      </c>
      <c r="BP114" s="81">
        <v>5</v>
      </c>
      <c r="BQ114" s="81">
        <v>0</v>
      </c>
      <c r="BR114" s="81">
        <v>0</v>
      </c>
      <c r="BS114" s="81">
        <v>0</v>
      </c>
      <c r="BT114"/>
      <c r="BU114" s="80">
        <v>53.167999999999999</v>
      </c>
      <c r="BV114" s="80">
        <v>0</v>
      </c>
      <c r="BW114" s="80">
        <v>0</v>
      </c>
      <c r="BX114" s="80">
        <v>0</v>
      </c>
      <c r="BY114" s="80">
        <v>0</v>
      </c>
      <c r="BZ114" s="80">
        <v>0</v>
      </c>
      <c r="CA114" s="80">
        <v>0</v>
      </c>
      <c r="CB114" s="80">
        <v>0</v>
      </c>
      <c r="CC114" s="80">
        <v>0</v>
      </c>
    </row>
    <row r="115" spans="1:81">
      <c r="A115" s="80" t="s">
        <v>1797</v>
      </c>
      <c r="B115" s="80">
        <v>29</v>
      </c>
      <c r="C115" s="80">
        <v>12</v>
      </c>
      <c r="D115" s="80">
        <v>2</v>
      </c>
      <c r="E115" s="80">
        <v>2015</v>
      </c>
      <c r="F115" s="80" t="s">
        <v>91</v>
      </c>
      <c r="G115" s="80" t="s">
        <v>1785</v>
      </c>
      <c r="H115" s="80" t="s">
        <v>1786</v>
      </c>
      <c r="I115" s="177"/>
      <c r="J115" s="81">
        <v>169.50955787504583</v>
      </c>
      <c r="K115" s="81">
        <v>2.3829058413945745</v>
      </c>
      <c r="L115" s="81">
        <v>11.518621471859984</v>
      </c>
      <c r="M115" s="81">
        <v>29.28138966890797</v>
      </c>
      <c r="N115" s="81">
        <v>27.342453315183299</v>
      </c>
      <c r="O115" s="81">
        <v>28.549426892579525</v>
      </c>
      <c r="P115" s="81">
        <v>36.895722344868815</v>
      </c>
      <c r="Q115" s="81">
        <v>1.6639293062593754</v>
      </c>
      <c r="R115" s="81">
        <v>0</v>
      </c>
      <c r="S115" s="81">
        <v>1.9206352237935695</v>
      </c>
      <c r="T115" s="82"/>
      <c r="U115" s="81">
        <v>8803790</v>
      </c>
      <c r="V115" s="81">
        <v>1028</v>
      </c>
      <c r="W115" s="81">
        <v>201</v>
      </c>
      <c r="X115" s="81">
        <v>4668</v>
      </c>
      <c r="Y115" s="81">
        <v>7350</v>
      </c>
      <c r="Z115" s="81">
        <v>16587</v>
      </c>
      <c r="AA115" s="81">
        <v>7342</v>
      </c>
      <c r="AB115" s="81">
        <v>22901</v>
      </c>
      <c r="AC115" s="81">
        <v>0</v>
      </c>
      <c r="AD115" s="81">
        <v>1.9206352237935695</v>
      </c>
      <c r="AE115" s="82"/>
      <c r="AF115" s="81">
        <v>95125237.108340546</v>
      </c>
      <c r="AG115" s="81">
        <v>1866849.3412513656</v>
      </c>
      <c r="AH115" s="81">
        <v>2204733.0751740681</v>
      </c>
      <c r="AI115" s="81">
        <v>35802013.637415595</v>
      </c>
      <c r="AJ115" s="81">
        <v>39627457.144051507</v>
      </c>
      <c r="AK115" s="81">
        <v>0</v>
      </c>
      <c r="AL115" s="81">
        <v>0</v>
      </c>
      <c r="AM115" s="81">
        <v>3138485.9839181141</v>
      </c>
      <c r="AN115" s="81">
        <v>0</v>
      </c>
      <c r="AO115" s="81">
        <v>0</v>
      </c>
      <c r="AP115" s="82"/>
      <c r="AQ115" s="81">
        <v>283</v>
      </c>
      <c r="AR115" s="81">
        <v>135</v>
      </c>
      <c r="AS115" s="81">
        <v>0</v>
      </c>
      <c r="AT115" s="81">
        <v>0</v>
      </c>
      <c r="AU115" s="81">
        <v>0</v>
      </c>
      <c r="AV115" s="81">
        <v>0</v>
      </c>
      <c r="AW115" s="81" t="s">
        <v>564</v>
      </c>
      <c r="AX115" s="82"/>
      <c r="AY115" s="81">
        <v>1399.4</v>
      </c>
      <c r="AZ115" s="81">
        <v>7735.5</v>
      </c>
      <c r="BA115" s="81">
        <v>0</v>
      </c>
      <c r="BB115" s="81">
        <v>0</v>
      </c>
      <c r="BC115" s="81">
        <v>0</v>
      </c>
      <c r="BD115" s="81">
        <v>0</v>
      </c>
      <c r="BE115" s="81" t="s">
        <v>564</v>
      </c>
      <c r="BF115" s="82"/>
      <c r="BG115" s="81">
        <v>0</v>
      </c>
      <c r="BH115" s="81">
        <v>0</v>
      </c>
      <c r="BI115" s="81">
        <v>53.262</v>
      </c>
      <c r="BJ115" s="81">
        <v>0</v>
      </c>
      <c r="BK115" s="81">
        <v>0</v>
      </c>
      <c r="BL115" s="81">
        <v>0</v>
      </c>
      <c r="BM115" s="82"/>
      <c r="BN115" s="81">
        <v>0</v>
      </c>
      <c r="BO115" s="81">
        <v>0</v>
      </c>
      <c r="BP115" s="81">
        <v>5</v>
      </c>
      <c r="BQ115" s="81">
        <v>0</v>
      </c>
      <c r="BR115" s="81">
        <v>0</v>
      </c>
      <c r="BS115" s="81">
        <v>0</v>
      </c>
      <c r="BT115"/>
      <c r="BU115" s="80">
        <v>53.262</v>
      </c>
      <c r="BV115" s="80">
        <v>0</v>
      </c>
      <c r="BW115" s="80">
        <v>0</v>
      </c>
      <c r="BX115" s="80">
        <v>0</v>
      </c>
      <c r="BY115" s="80">
        <v>0</v>
      </c>
      <c r="BZ115" s="80">
        <v>0</v>
      </c>
      <c r="CA115" s="80">
        <v>0</v>
      </c>
      <c r="CB115" s="80">
        <v>0</v>
      </c>
      <c r="CC115" s="80">
        <v>0</v>
      </c>
    </row>
    <row r="116" spans="1:81">
      <c r="A116" s="80" t="s">
        <v>1798</v>
      </c>
      <c r="B116" s="80">
        <v>30</v>
      </c>
      <c r="C116" s="80">
        <v>13</v>
      </c>
      <c r="D116" s="80">
        <v>2</v>
      </c>
      <c r="E116" s="80">
        <v>2016</v>
      </c>
      <c r="F116" s="80" t="s">
        <v>92</v>
      </c>
      <c r="G116" s="80" t="s">
        <v>1785</v>
      </c>
      <c r="H116" s="80" t="s">
        <v>1786</v>
      </c>
      <c r="I116" s="177"/>
      <c r="J116" s="81">
        <v>174.23271086671883</v>
      </c>
      <c r="K116" s="81">
        <v>2.2137227193525919</v>
      </c>
      <c r="L116" s="81">
        <v>11.43755109731951</v>
      </c>
      <c r="M116" s="81">
        <v>21.41858060448142</v>
      </c>
      <c r="N116" s="81">
        <v>24.663089060565021</v>
      </c>
      <c r="O116" s="81">
        <v>28.668618372552064</v>
      </c>
      <c r="P116" s="81">
        <v>36.212054574554529</v>
      </c>
      <c r="Q116" s="81">
        <v>1.6077968499792801</v>
      </c>
      <c r="R116" s="81">
        <v>0</v>
      </c>
      <c r="S116" s="81">
        <v>2.0537056827761178</v>
      </c>
      <c r="T116" s="82"/>
      <c r="U116" s="81">
        <v>8154360.0000000009</v>
      </c>
      <c r="V116" s="81">
        <v>1028</v>
      </c>
      <c r="W116" s="81">
        <v>201</v>
      </c>
      <c r="X116" s="81">
        <v>4668</v>
      </c>
      <c r="Y116" s="81">
        <v>7530</v>
      </c>
      <c r="Z116" s="81">
        <v>16861</v>
      </c>
      <c r="AA116" s="81">
        <v>7453</v>
      </c>
      <c r="AB116" s="81">
        <v>22763</v>
      </c>
      <c r="AC116" s="81">
        <v>0</v>
      </c>
      <c r="AD116" s="81">
        <v>2.0537056827761182</v>
      </c>
      <c r="AE116" s="82"/>
      <c r="AF116" s="81">
        <v>97938247.418974176</v>
      </c>
      <c r="AG116" s="81">
        <v>1664407.381256921</v>
      </c>
      <c r="AH116" s="81">
        <v>1976989.4392290669</v>
      </c>
      <c r="AI116" s="81">
        <v>33318933.923303209</v>
      </c>
      <c r="AJ116" s="81">
        <v>35530359.819012582</v>
      </c>
      <c r="AK116" s="81">
        <v>0</v>
      </c>
      <c r="AL116" s="81">
        <v>0</v>
      </c>
      <c r="AM116" s="81">
        <v>3121997.2654525191</v>
      </c>
      <c r="AN116" s="81">
        <v>0</v>
      </c>
      <c r="AO116" s="81">
        <v>0</v>
      </c>
      <c r="AP116" s="82"/>
      <c r="AQ116" s="81">
        <v>318</v>
      </c>
      <c r="AR116" s="81">
        <v>164</v>
      </c>
      <c r="AS116" s="81">
        <v>0</v>
      </c>
      <c r="AT116" s="81">
        <v>0</v>
      </c>
      <c r="AU116" s="81">
        <v>0</v>
      </c>
      <c r="AV116" s="81">
        <v>0</v>
      </c>
      <c r="AW116" s="81" t="s">
        <v>564</v>
      </c>
      <c r="AX116" s="82"/>
      <c r="AY116" s="81">
        <v>1599.9</v>
      </c>
      <c r="AZ116" s="81">
        <v>9746.9</v>
      </c>
      <c r="BA116" s="81">
        <v>0</v>
      </c>
      <c r="BB116" s="81">
        <v>0</v>
      </c>
      <c r="BC116" s="81">
        <v>0</v>
      </c>
      <c r="BD116" s="81">
        <v>0</v>
      </c>
      <c r="BE116" s="81" t="s">
        <v>564</v>
      </c>
      <c r="BF116" s="82"/>
      <c r="BG116" s="81">
        <v>0</v>
      </c>
      <c r="BH116" s="81">
        <v>0</v>
      </c>
      <c r="BI116" s="81">
        <v>48.622</v>
      </c>
      <c r="BJ116" s="81">
        <v>0</v>
      </c>
      <c r="BK116" s="81">
        <v>0</v>
      </c>
      <c r="BL116" s="81">
        <v>0</v>
      </c>
      <c r="BM116" s="82"/>
      <c r="BN116" s="81">
        <v>0</v>
      </c>
      <c r="BO116" s="81">
        <v>0</v>
      </c>
      <c r="BP116" s="81">
        <v>5</v>
      </c>
      <c r="BQ116" s="81">
        <v>0</v>
      </c>
      <c r="BR116" s="81">
        <v>0</v>
      </c>
      <c r="BS116" s="81">
        <v>0</v>
      </c>
      <c r="BT116"/>
      <c r="BU116" s="80">
        <v>48.622</v>
      </c>
      <c r="BV116" s="80">
        <v>0</v>
      </c>
      <c r="BW116" s="80">
        <v>0</v>
      </c>
      <c r="BX116" s="80">
        <v>0</v>
      </c>
      <c r="BY116" s="80">
        <v>0</v>
      </c>
      <c r="BZ116" s="80">
        <v>0</v>
      </c>
      <c r="CA116" s="80">
        <v>0</v>
      </c>
      <c r="CB116" s="80">
        <v>0</v>
      </c>
      <c r="CC116" s="80">
        <v>0</v>
      </c>
    </row>
    <row r="117" spans="1:81">
      <c r="A117" s="80" t="s">
        <v>1799</v>
      </c>
      <c r="B117" s="80">
        <v>31</v>
      </c>
      <c r="C117" s="80">
        <v>14</v>
      </c>
      <c r="D117" s="80">
        <v>2</v>
      </c>
      <c r="E117" s="80">
        <v>2017</v>
      </c>
      <c r="F117" s="80" t="s">
        <v>71</v>
      </c>
      <c r="G117" s="80" t="s">
        <v>1785</v>
      </c>
      <c r="H117" s="80" t="s">
        <v>1786</v>
      </c>
      <c r="I117" s="177"/>
      <c r="J117" s="81">
        <v>154.61021766611771</v>
      </c>
      <c r="K117" s="81">
        <v>2.2040782280437385</v>
      </c>
      <c r="L117" s="81">
        <v>11.389434106211993</v>
      </c>
      <c r="M117" s="81">
        <v>19.479484395714653</v>
      </c>
      <c r="N117" s="81">
        <v>27.234686924006873</v>
      </c>
      <c r="O117" s="81">
        <v>28.473439990367556</v>
      </c>
      <c r="P117" s="81">
        <v>36.335104027270582</v>
      </c>
      <c r="Q117" s="81">
        <v>1.5519275707407481</v>
      </c>
      <c r="R117" s="81">
        <v>0</v>
      </c>
      <c r="S117" s="81">
        <v>1.876705025167986</v>
      </c>
      <c r="T117" s="82"/>
      <c r="U117" s="81">
        <v>8537287</v>
      </c>
      <c r="V117" s="81">
        <v>1028</v>
      </c>
      <c r="W117" s="81">
        <v>201</v>
      </c>
      <c r="X117" s="81">
        <v>4668</v>
      </c>
      <c r="Y117" s="81">
        <v>7716</v>
      </c>
      <c r="Z117" s="81">
        <v>17024</v>
      </c>
      <c r="AA117" s="81">
        <v>7526</v>
      </c>
      <c r="AB117" s="81">
        <v>22722</v>
      </c>
      <c r="AC117" s="81">
        <v>0</v>
      </c>
      <c r="AD117" s="81">
        <v>1.876705025167986</v>
      </c>
      <c r="AE117" s="82"/>
      <c r="AF117" s="81">
        <v>95652383.969308406</v>
      </c>
      <c r="AG117" s="81">
        <v>1677207.952920011</v>
      </c>
      <c r="AH117" s="81">
        <v>2366379.17816626</v>
      </c>
      <c r="AI117" s="81">
        <v>31529339.194104619</v>
      </c>
      <c r="AJ117" s="81">
        <v>39406051.356492437</v>
      </c>
      <c r="AK117" s="81">
        <v>0</v>
      </c>
      <c r="AL117" s="81">
        <v>0</v>
      </c>
      <c r="AM117" s="81">
        <v>3121250.2967901002</v>
      </c>
      <c r="AN117" s="81">
        <v>0</v>
      </c>
      <c r="AO117" s="81">
        <v>0</v>
      </c>
      <c r="AP117" s="82"/>
      <c r="AQ117" s="81">
        <v>348</v>
      </c>
      <c r="AR117" s="81">
        <v>199</v>
      </c>
      <c r="AS117" s="81">
        <v>0</v>
      </c>
      <c r="AT117" s="81">
        <v>0</v>
      </c>
      <c r="AU117" s="81">
        <v>0</v>
      </c>
      <c r="AV117" s="81">
        <v>0</v>
      </c>
      <c r="AW117" s="81" t="s">
        <v>564</v>
      </c>
      <c r="AX117" s="82"/>
      <c r="AY117" s="81">
        <v>1745.7</v>
      </c>
      <c r="AZ117" s="81">
        <v>13555.3</v>
      </c>
      <c r="BA117" s="81">
        <v>0</v>
      </c>
      <c r="BB117" s="81">
        <v>0</v>
      </c>
      <c r="BC117" s="81">
        <v>0</v>
      </c>
      <c r="BD117" s="81">
        <v>0</v>
      </c>
      <c r="BE117" s="81" t="s">
        <v>564</v>
      </c>
      <c r="BF117" s="82"/>
      <c r="BG117" s="81">
        <v>0</v>
      </c>
      <c r="BH117" s="81">
        <v>0</v>
      </c>
      <c r="BI117" s="81">
        <v>58.091999999999999</v>
      </c>
      <c r="BJ117" s="81">
        <v>0</v>
      </c>
      <c r="BK117" s="81">
        <v>0</v>
      </c>
      <c r="BL117" s="81">
        <v>0</v>
      </c>
      <c r="BM117" s="82"/>
      <c r="BN117" s="81">
        <v>0</v>
      </c>
      <c r="BO117" s="81">
        <v>0</v>
      </c>
      <c r="BP117" s="81">
        <v>5</v>
      </c>
      <c r="BQ117" s="81">
        <v>0</v>
      </c>
      <c r="BR117" s="81">
        <v>0</v>
      </c>
      <c r="BS117" s="81">
        <v>0</v>
      </c>
      <c r="BT117"/>
      <c r="BU117" s="80">
        <v>58.091999999999999</v>
      </c>
      <c r="BV117" s="80">
        <v>0</v>
      </c>
      <c r="BW117" s="80">
        <v>0</v>
      </c>
      <c r="BX117" s="80">
        <v>0</v>
      </c>
      <c r="BY117" s="80">
        <v>0</v>
      </c>
      <c r="BZ117" s="80">
        <v>0</v>
      </c>
      <c r="CA117" s="80">
        <v>0</v>
      </c>
      <c r="CB117" s="80">
        <v>0</v>
      </c>
      <c r="CC117" s="80">
        <v>0</v>
      </c>
    </row>
    <row r="118" spans="1:81">
      <c r="A118" s="80" t="s">
        <v>1800</v>
      </c>
      <c r="B118" s="80">
        <v>32</v>
      </c>
      <c r="C118" s="80">
        <v>15</v>
      </c>
      <c r="D118" s="80">
        <v>2</v>
      </c>
      <c r="E118" s="80">
        <v>2018</v>
      </c>
      <c r="F118" s="80" t="s">
        <v>93</v>
      </c>
      <c r="G118" s="80" t="s">
        <v>1785</v>
      </c>
      <c r="H118" s="80" t="s">
        <v>1786</v>
      </c>
      <c r="I118" s="177"/>
      <c r="J118" s="81">
        <v>174.27780745213022</v>
      </c>
      <c r="K118" s="81">
        <v>2.0797112406003575</v>
      </c>
      <c r="L118" s="81">
        <v>10.682976617601879</v>
      </c>
      <c r="M118" s="81">
        <v>20.673136244717373</v>
      </c>
      <c r="N118" s="81">
        <v>25.67780194145011</v>
      </c>
      <c r="O118" s="81">
        <v>27.892534737064647</v>
      </c>
      <c r="P118" s="81">
        <v>35.963856007058766</v>
      </c>
      <c r="Q118" s="81">
        <v>1.4124769761014673</v>
      </c>
      <c r="R118" s="81">
        <v>0</v>
      </c>
      <c r="S118" s="81">
        <v>2.0119117543779677</v>
      </c>
      <c r="T118" s="82"/>
      <c r="U118" s="81">
        <v>9589342</v>
      </c>
      <c r="V118" s="81">
        <v>1028</v>
      </c>
      <c r="W118" s="81">
        <v>201</v>
      </c>
      <c r="X118" s="81">
        <v>4668</v>
      </c>
      <c r="Y118" s="81">
        <v>7660</v>
      </c>
      <c r="Z118" s="81">
        <v>16996</v>
      </c>
      <c r="AA118" s="81">
        <v>7524</v>
      </c>
      <c r="AB118" s="81">
        <v>22286</v>
      </c>
      <c r="AC118" s="81">
        <v>0</v>
      </c>
      <c r="AD118" s="81">
        <v>2.0119117543779681</v>
      </c>
      <c r="AE118" s="82"/>
      <c r="AF118" s="81">
        <v>106055591.71802901</v>
      </c>
      <c r="AG118" s="81">
        <v>1489369.556042528</v>
      </c>
      <c r="AH118" s="81">
        <v>2273326.7312584799</v>
      </c>
      <c r="AI118" s="81">
        <v>32672628.09319241</v>
      </c>
      <c r="AJ118" s="81">
        <v>38718166.294848219</v>
      </c>
      <c r="AK118" s="81">
        <v>0</v>
      </c>
      <c r="AL118" s="81">
        <v>0</v>
      </c>
      <c r="AM118" s="81">
        <v>3067692.6533198068</v>
      </c>
      <c r="AN118" s="81">
        <v>0</v>
      </c>
      <c r="AO118" s="81">
        <v>0</v>
      </c>
      <c r="AP118" s="82"/>
      <c r="AQ118" s="81">
        <v>392</v>
      </c>
      <c r="AR118" s="81">
        <v>227</v>
      </c>
      <c r="AS118" s="81">
        <v>0</v>
      </c>
      <c r="AT118" s="81">
        <v>0</v>
      </c>
      <c r="AU118" s="81">
        <v>0</v>
      </c>
      <c r="AV118" s="81">
        <v>0</v>
      </c>
      <c r="AW118" s="81" t="s">
        <v>564</v>
      </c>
      <c r="AX118" s="82"/>
      <c r="AY118" s="81">
        <v>1995.7</v>
      </c>
      <c r="AZ118" s="81">
        <v>16101</v>
      </c>
      <c r="BA118" s="81">
        <v>0</v>
      </c>
      <c r="BB118" s="81">
        <v>0</v>
      </c>
      <c r="BC118" s="81">
        <v>0</v>
      </c>
      <c r="BD118" s="81">
        <v>0</v>
      </c>
      <c r="BE118" s="81" t="s">
        <v>564</v>
      </c>
      <c r="BF118" s="82"/>
      <c r="BG118" s="81">
        <v>0</v>
      </c>
      <c r="BH118" s="81">
        <v>0</v>
      </c>
      <c r="BI118" s="81">
        <v>67.504999999999995</v>
      </c>
      <c r="BJ118" s="81">
        <v>0</v>
      </c>
      <c r="BK118" s="81">
        <v>0</v>
      </c>
      <c r="BL118" s="81">
        <v>0</v>
      </c>
      <c r="BM118" s="82"/>
      <c r="BN118" s="81">
        <v>0</v>
      </c>
      <c r="BO118" s="81">
        <v>0</v>
      </c>
      <c r="BP118" s="81">
        <v>5</v>
      </c>
      <c r="BQ118" s="81">
        <v>0</v>
      </c>
      <c r="BR118" s="81">
        <v>0</v>
      </c>
      <c r="BS118" s="81">
        <v>0</v>
      </c>
      <c r="BT118"/>
      <c r="BU118" s="80">
        <v>67.504999999999995</v>
      </c>
      <c r="BV118" s="80">
        <v>0</v>
      </c>
      <c r="BW118" s="80">
        <v>0</v>
      </c>
      <c r="BX118" s="80">
        <v>0</v>
      </c>
      <c r="BY118" s="80">
        <v>0</v>
      </c>
      <c r="BZ118" s="80">
        <v>0</v>
      </c>
      <c r="CA118" s="80">
        <v>0</v>
      </c>
      <c r="CB118" s="80">
        <v>0</v>
      </c>
      <c r="CC118" s="80">
        <v>0</v>
      </c>
    </row>
    <row r="119" spans="1:81">
      <c r="A119" s="80" t="s">
        <v>1801</v>
      </c>
      <c r="B119" s="80">
        <v>33</v>
      </c>
      <c r="C119" s="80">
        <v>16</v>
      </c>
      <c r="D119" s="80">
        <v>2</v>
      </c>
      <c r="E119" s="80">
        <v>2019</v>
      </c>
      <c r="F119" s="80" t="s">
        <v>73</v>
      </c>
      <c r="G119" s="80" t="s">
        <v>1785</v>
      </c>
      <c r="H119" s="80" t="s">
        <v>1786</v>
      </c>
      <c r="I119" s="177"/>
      <c r="J119" s="81">
        <v>179.29051500888855</v>
      </c>
      <c r="K119" s="81">
        <v>1.8991608138585068</v>
      </c>
      <c r="L119" s="81">
        <v>10.774892425496123</v>
      </c>
      <c r="M119" s="81">
        <v>20.207942355345448</v>
      </c>
      <c r="N119" s="81">
        <v>24.643863993037598</v>
      </c>
      <c r="O119" s="81">
        <v>27.156771819409766</v>
      </c>
      <c r="P119" s="81">
        <v>35.493402228342504</v>
      </c>
      <c r="Q119" s="81">
        <v>1.3625917902410005</v>
      </c>
      <c r="R119" s="81">
        <v>0</v>
      </c>
      <c r="S119" s="81">
        <v>3.0730751632916706</v>
      </c>
      <c r="T119" s="82"/>
      <c r="U119" s="81">
        <v>9895035</v>
      </c>
      <c r="V119" s="81">
        <v>1028</v>
      </c>
      <c r="W119" s="81">
        <v>201</v>
      </c>
      <c r="X119" s="81">
        <v>4668</v>
      </c>
      <c r="Y119" s="81">
        <v>7710</v>
      </c>
      <c r="Z119" s="81">
        <v>17002</v>
      </c>
      <c r="AA119" s="81">
        <v>7370</v>
      </c>
      <c r="AB119" s="81">
        <v>22081</v>
      </c>
      <c r="AC119" s="81">
        <v>0</v>
      </c>
      <c r="AD119" s="81">
        <v>3.0730751632916711</v>
      </c>
      <c r="AE119" s="82"/>
      <c r="AF119" s="81">
        <v>108405542.2611021</v>
      </c>
      <c r="AG119" s="81">
        <v>1438127.12453145</v>
      </c>
      <c r="AH119" s="81">
        <v>2406319.5665469021</v>
      </c>
      <c r="AI119" s="81">
        <v>33243964.103032582</v>
      </c>
      <c r="AJ119" s="81">
        <v>36945359.354328774</v>
      </c>
      <c r="AK119" s="81">
        <v>0</v>
      </c>
      <c r="AL119" s="81">
        <v>0</v>
      </c>
      <c r="AM119" s="81">
        <v>3007265.9743209966</v>
      </c>
      <c r="AN119" s="81">
        <v>0</v>
      </c>
      <c r="AO119" s="81">
        <v>0</v>
      </c>
      <c r="AP119" s="82"/>
      <c r="AQ119" s="81">
        <v>427</v>
      </c>
      <c r="AR119" s="81">
        <v>244</v>
      </c>
      <c r="AS119" s="81">
        <v>0</v>
      </c>
      <c r="AT119" s="81">
        <v>0</v>
      </c>
      <c r="AU119" s="81">
        <v>0</v>
      </c>
      <c r="AV119" s="81">
        <v>0</v>
      </c>
      <c r="AW119" s="81" t="s">
        <v>564</v>
      </c>
      <c r="AX119" s="82"/>
      <c r="AY119" s="81">
        <v>2159.4</v>
      </c>
      <c r="AZ119" s="81">
        <v>16729.2</v>
      </c>
      <c r="BA119" s="81">
        <v>0</v>
      </c>
      <c r="BB119" s="81">
        <v>0</v>
      </c>
      <c r="BC119" s="81">
        <v>0</v>
      </c>
      <c r="BD119" s="81">
        <v>0</v>
      </c>
      <c r="BE119" s="81" t="s">
        <v>564</v>
      </c>
      <c r="BF119" s="82"/>
      <c r="BG119" s="81">
        <v>0</v>
      </c>
      <c r="BH119" s="81">
        <v>0</v>
      </c>
      <c r="BI119" s="81">
        <v>67.72</v>
      </c>
      <c r="BJ119" s="81">
        <v>0</v>
      </c>
      <c r="BK119" s="81">
        <v>0</v>
      </c>
      <c r="BL119" s="81">
        <v>0</v>
      </c>
      <c r="BM119" s="82"/>
      <c r="BN119" s="81">
        <v>0</v>
      </c>
      <c r="BO119" s="81">
        <v>0</v>
      </c>
      <c r="BP119" s="81">
        <v>5</v>
      </c>
      <c r="BQ119" s="81">
        <v>0</v>
      </c>
      <c r="BR119" s="81">
        <v>0</v>
      </c>
      <c r="BS119" s="81">
        <v>0</v>
      </c>
      <c r="BT119"/>
      <c r="BU119" s="80">
        <v>67.72</v>
      </c>
      <c r="BV119" s="80">
        <v>0</v>
      </c>
      <c r="BW119" s="80">
        <v>0</v>
      </c>
      <c r="BX119" s="80">
        <v>0</v>
      </c>
      <c r="BY119" s="80">
        <v>0</v>
      </c>
      <c r="BZ119" s="80">
        <v>0</v>
      </c>
      <c r="CA119" s="80">
        <v>0</v>
      </c>
      <c r="CB119" s="80">
        <v>0</v>
      </c>
      <c r="CC119" s="80">
        <v>0</v>
      </c>
    </row>
    <row r="120" spans="1:81">
      <c r="A120" s="80" t="s">
        <v>1802</v>
      </c>
      <c r="B120" s="80">
        <v>34</v>
      </c>
      <c r="C120" s="80">
        <v>17</v>
      </c>
      <c r="D120" s="80">
        <v>2</v>
      </c>
      <c r="E120" s="80">
        <v>2020</v>
      </c>
      <c r="F120" s="80" t="s">
        <v>218</v>
      </c>
      <c r="G120" s="80" t="s">
        <v>1785</v>
      </c>
      <c r="H120" s="80" t="s">
        <v>1786</v>
      </c>
      <c r="I120" s="177"/>
      <c r="J120" s="81">
        <v>144.81130611122521</v>
      </c>
      <c r="K120" s="81">
        <v>1.6607186123984372</v>
      </c>
      <c r="L120" s="81">
        <v>15.128421502505178</v>
      </c>
      <c r="M120" s="81">
        <v>17.761330109205428</v>
      </c>
      <c r="N120" s="81">
        <v>23.666736633729077</v>
      </c>
      <c r="O120" s="81">
        <v>23.809968044731143</v>
      </c>
      <c r="P120" s="81">
        <v>33.173473827995608</v>
      </c>
      <c r="Q120" s="81">
        <v>1.2816234859905766</v>
      </c>
      <c r="R120" s="81">
        <v>0</v>
      </c>
      <c r="S120" s="81">
        <v>2.3797635939460862</v>
      </c>
      <c r="T120" s="82"/>
      <c r="U120" s="81">
        <v>9683546</v>
      </c>
      <c r="V120" s="81">
        <v>765</v>
      </c>
      <c r="W120" s="81">
        <v>306</v>
      </c>
      <c r="X120" s="81">
        <v>4563</v>
      </c>
      <c r="Y120" s="81">
        <v>7760</v>
      </c>
      <c r="Z120" s="81">
        <v>17014</v>
      </c>
      <c r="AA120" s="81">
        <v>7484</v>
      </c>
      <c r="AB120" s="81">
        <v>21736</v>
      </c>
      <c r="AC120" s="81">
        <v>0</v>
      </c>
      <c r="AD120" s="81">
        <v>2.3797635939460862</v>
      </c>
      <c r="AE120" s="82"/>
      <c r="AF120" s="81">
        <v>103995849.20684379</v>
      </c>
      <c r="AG120" s="81">
        <v>1186273.640291637</v>
      </c>
      <c r="AH120" s="81">
        <v>2738923.5715464889</v>
      </c>
      <c r="AI120" s="81">
        <v>29681780.857763071</v>
      </c>
      <c r="AJ120" s="81">
        <v>36852184.52298373</v>
      </c>
      <c r="AK120" s="81"/>
      <c r="AL120" s="81"/>
      <c r="AM120" s="81">
        <v>2836789.4919968098</v>
      </c>
      <c r="AN120" s="81"/>
      <c r="AO120" s="81"/>
      <c r="AP120" s="82"/>
      <c r="AQ120" s="81">
        <v>450</v>
      </c>
      <c r="AR120" s="81">
        <v>262</v>
      </c>
      <c r="AS120" s="81">
        <v>0</v>
      </c>
      <c r="AT120" s="81">
        <v>0</v>
      </c>
      <c r="AU120" s="81">
        <v>0</v>
      </c>
      <c r="AV120" s="81">
        <v>0</v>
      </c>
      <c r="AW120" s="81">
        <v>0</v>
      </c>
      <c r="AX120" s="82"/>
      <c r="AY120" s="81">
        <v>2288.4</v>
      </c>
      <c r="AZ120" s="81">
        <v>19042.8</v>
      </c>
      <c r="BA120" s="81">
        <v>0</v>
      </c>
      <c r="BB120" s="81">
        <v>0</v>
      </c>
      <c r="BC120" s="81">
        <v>0</v>
      </c>
      <c r="BD120" s="81">
        <v>0</v>
      </c>
      <c r="BE120" s="81">
        <v>0</v>
      </c>
      <c r="BF120" s="82"/>
      <c r="BG120" s="81">
        <v>0</v>
      </c>
      <c r="BH120" s="81">
        <v>0</v>
      </c>
      <c r="BI120" s="81">
        <v>71.197999999999993</v>
      </c>
      <c r="BJ120" s="81">
        <v>0</v>
      </c>
      <c r="BK120" s="81">
        <v>0</v>
      </c>
      <c r="BL120" s="81">
        <v>0</v>
      </c>
      <c r="BM120" s="82"/>
      <c r="BN120" s="81">
        <v>0</v>
      </c>
      <c r="BO120" s="81">
        <v>0</v>
      </c>
      <c r="BP120" s="81">
        <v>5</v>
      </c>
      <c r="BQ120" s="81">
        <v>0</v>
      </c>
      <c r="BR120" s="81">
        <v>0</v>
      </c>
      <c r="BS120" s="81">
        <v>0</v>
      </c>
      <c r="BT120"/>
      <c r="BU120" s="80">
        <v>71.197999999999993</v>
      </c>
      <c r="BV120" s="80">
        <v>0</v>
      </c>
      <c r="BW120" s="80">
        <v>0</v>
      </c>
      <c r="BX120" s="80">
        <v>0</v>
      </c>
      <c r="BY120" s="80">
        <v>0</v>
      </c>
      <c r="BZ120" s="80">
        <v>0</v>
      </c>
      <c r="CA120" s="80">
        <v>0</v>
      </c>
      <c r="CB120" s="80">
        <v>0</v>
      </c>
      <c r="CC120" s="80">
        <v>0</v>
      </c>
    </row>
    <row r="121" spans="1:81">
      <c r="A121" s="80" t="s">
        <v>1803</v>
      </c>
      <c r="B121" s="80">
        <v>34</v>
      </c>
      <c r="C121" s="80">
        <v>18</v>
      </c>
      <c r="D121" s="80">
        <v>2</v>
      </c>
      <c r="E121" s="80">
        <v>2021</v>
      </c>
      <c r="F121" s="80" t="s">
        <v>75</v>
      </c>
      <c r="G121" s="174" t="s">
        <v>1785</v>
      </c>
      <c r="H121" s="80" t="s">
        <v>1786</v>
      </c>
      <c r="I121" s="177"/>
      <c r="J121" s="81">
        <v>179.63922221610378</v>
      </c>
      <c r="K121" s="81">
        <v>1.7685315123304683</v>
      </c>
      <c r="L121" s="81">
        <v>12.532820064970055</v>
      </c>
      <c r="M121" s="81">
        <v>18.804364322921128</v>
      </c>
      <c r="N121" s="81">
        <v>23.887145957012272</v>
      </c>
      <c r="O121" s="81">
        <v>22.971320964492747</v>
      </c>
      <c r="P121" s="81">
        <v>33.921513537618736</v>
      </c>
      <c r="Q121" s="81">
        <v>1.2698538035903699</v>
      </c>
      <c r="R121" s="81">
        <v>0</v>
      </c>
      <c r="S121" s="81">
        <v>2.556326459741435</v>
      </c>
      <c r="T121" s="82"/>
      <c r="U121" s="81">
        <v>10868743</v>
      </c>
      <c r="V121" s="81">
        <v>765</v>
      </c>
      <c r="W121" s="81">
        <v>306</v>
      </c>
      <c r="X121" s="81">
        <v>4563</v>
      </c>
      <c r="Y121" s="81">
        <v>7648</v>
      </c>
      <c r="Z121" s="81">
        <v>16902</v>
      </c>
      <c r="AA121" s="81">
        <v>7463</v>
      </c>
      <c r="AB121" s="81">
        <v>21281</v>
      </c>
      <c r="AC121" s="81">
        <v>0</v>
      </c>
      <c r="AD121" s="81">
        <v>2.556326459741435</v>
      </c>
      <c r="AE121" s="82"/>
      <c r="AF121" s="81">
        <v>109944770.96732815</v>
      </c>
      <c r="AG121" s="81">
        <v>1257168.9666315089</v>
      </c>
      <c r="AH121" s="81">
        <v>2185329.7393868384</v>
      </c>
      <c r="AI121" s="81">
        <v>31055740.887335885</v>
      </c>
      <c r="AJ121" s="81">
        <v>34615142.584422261</v>
      </c>
      <c r="AK121" s="81">
        <v>0</v>
      </c>
      <c r="AL121" s="81">
        <v>0</v>
      </c>
      <c r="AM121" s="81">
        <v>2793426.7964378539</v>
      </c>
      <c r="AN121" s="81">
        <v>0</v>
      </c>
      <c r="AO121" s="81">
        <v>0</v>
      </c>
      <c r="AP121" s="82"/>
      <c r="AQ121" s="81">
        <v>490</v>
      </c>
      <c r="AR121" s="81">
        <v>270</v>
      </c>
      <c r="AS121" s="81">
        <v>0</v>
      </c>
      <c r="AT121" s="81">
        <v>0</v>
      </c>
      <c r="AU121" s="81">
        <v>0</v>
      </c>
      <c r="AV121" s="81">
        <v>0</v>
      </c>
      <c r="AW121" s="81"/>
      <c r="AX121" s="82"/>
      <c r="AY121" s="81">
        <v>2518.1999999999998</v>
      </c>
      <c r="AZ121" s="81">
        <v>22763.9</v>
      </c>
      <c r="BA121" s="81">
        <v>0</v>
      </c>
      <c r="BB121" s="81">
        <v>0</v>
      </c>
      <c r="BC121" s="81">
        <v>0</v>
      </c>
      <c r="BD121" s="81">
        <v>0</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1804</v>
      </c>
      <c r="B122" s="80">
        <v>34</v>
      </c>
      <c r="C122" s="80">
        <v>19</v>
      </c>
      <c r="D122" s="80">
        <v>2</v>
      </c>
      <c r="E122" s="80">
        <v>2022</v>
      </c>
      <c r="F122" s="80" t="s">
        <v>568</v>
      </c>
      <c r="G122" s="174" t="s">
        <v>1785</v>
      </c>
      <c r="H122" s="80" t="s">
        <v>1786</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518</v>
      </c>
      <c r="AR122" s="81">
        <v>274</v>
      </c>
      <c r="AS122" s="81">
        <v>0</v>
      </c>
      <c r="AT122" s="81">
        <v>0</v>
      </c>
      <c r="AU122" s="81">
        <v>0</v>
      </c>
      <c r="AV122" s="81">
        <v>0</v>
      </c>
      <c r="AW122" s="81"/>
      <c r="AX122" s="82"/>
      <c r="AY122" s="81">
        <v>2717.7000000000021</v>
      </c>
      <c r="AZ122" s="81">
        <v>25387.399999999998</v>
      </c>
      <c r="BA122" s="81">
        <v>0</v>
      </c>
      <c r="BB122" s="81">
        <v>0</v>
      </c>
      <c r="BC122" s="81">
        <v>0</v>
      </c>
      <c r="BD122" s="81">
        <v>0</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1805</v>
      </c>
      <c r="B123" s="80">
        <v>52</v>
      </c>
      <c r="C123" s="80">
        <v>1</v>
      </c>
      <c r="D123" s="80">
        <v>4</v>
      </c>
      <c r="E123" s="80">
        <v>1990</v>
      </c>
      <c r="F123" s="80" t="s">
        <v>562</v>
      </c>
      <c r="G123" s="80" t="s">
        <v>1806</v>
      </c>
      <c r="H123" s="80" t="s">
        <v>1674</v>
      </c>
      <c r="I123" s="177"/>
      <c r="J123" s="81">
        <v>73.547131628884983</v>
      </c>
      <c r="K123" s="81">
        <v>2.0950153300830117</v>
      </c>
      <c r="L123" s="81">
        <v>2.6054902204096759</v>
      </c>
      <c r="M123" s="81">
        <v>13.885576938050734</v>
      </c>
      <c r="N123" s="81">
        <v>26.800677032966579</v>
      </c>
      <c r="O123" s="81">
        <v>17.432035386036809</v>
      </c>
      <c r="P123" s="81">
        <v>26.040820092046872</v>
      </c>
      <c r="Q123" s="81">
        <v>1.5193448837274355</v>
      </c>
      <c r="R123" s="81">
        <v>1.4561165077380778</v>
      </c>
      <c r="S123" s="81">
        <v>1.6498254114449773</v>
      </c>
      <c r="T123" s="82"/>
      <c r="U123" s="81">
        <v>6259364</v>
      </c>
      <c r="V123" s="81">
        <v>784</v>
      </c>
      <c r="W123" s="81">
        <v>30</v>
      </c>
      <c r="X123" s="81">
        <v>5280</v>
      </c>
      <c r="Y123" s="81">
        <v>8585</v>
      </c>
      <c r="Z123" s="81">
        <v>7170</v>
      </c>
      <c r="AA123" s="81">
        <v>6323</v>
      </c>
      <c r="AB123" s="81">
        <v>24669</v>
      </c>
      <c r="AC123" s="81">
        <v>252202</v>
      </c>
      <c r="AD123" s="81">
        <v>1.6498254114449773</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1807</v>
      </c>
      <c r="B124" s="80">
        <v>53</v>
      </c>
      <c r="C124" s="80">
        <v>2</v>
      </c>
      <c r="D124" s="80">
        <v>4</v>
      </c>
      <c r="E124" s="80">
        <v>2005</v>
      </c>
      <c r="F124" s="80" t="s">
        <v>565</v>
      </c>
      <c r="G124" s="80" t="s">
        <v>1806</v>
      </c>
      <c r="H124" s="80" t="s">
        <v>1674</v>
      </c>
      <c r="I124" s="177"/>
      <c r="J124" s="81">
        <v>45.361151573974936</v>
      </c>
      <c r="K124" s="81">
        <v>1.2718959948338457</v>
      </c>
      <c r="L124" s="81">
        <v>8.170104341680533</v>
      </c>
      <c r="M124" s="81">
        <v>25.919709773076406</v>
      </c>
      <c r="N124" s="81">
        <v>30.643039562895385</v>
      </c>
      <c r="O124" s="81">
        <v>28.544052396837738</v>
      </c>
      <c r="P124" s="81">
        <v>36.412552461675794</v>
      </c>
      <c r="Q124" s="81">
        <v>1.4332793247946609</v>
      </c>
      <c r="R124" s="81">
        <v>1.1084645277896159</v>
      </c>
      <c r="S124" s="81">
        <v>2.7230800321454849</v>
      </c>
      <c r="T124" s="82"/>
      <c r="U124" s="81">
        <v>4610738</v>
      </c>
      <c r="V124" s="81">
        <v>555</v>
      </c>
      <c r="W124" s="81">
        <v>108</v>
      </c>
      <c r="X124" s="81">
        <v>5231</v>
      </c>
      <c r="Y124" s="81">
        <v>8335</v>
      </c>
      <c r="Z124" s="81">
        <v>13586</v>
      </c>
      <c r="AA124" s="81">
        <v>7241</v>
      </c>
      <c r="AB124" s="81">
        <v>24328</v>
      </c>
      <c r="AC124" s="81">
        <v>196009</v>
      </c>
      <c r="AD124" s="81">
        <v>2.7230800321454849</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1808</v>
      </c>
      <c r="B125" s="80">
        <v>54</v>
      </c>
      <c r="C125" s="80">
        <v>3</v>
      </c>
      <c r="D125" s="80">
        <v>4</v>
      </c>
      <c r="E125" s="80">
        <v>2006</v>
      </c>
      <c r="F125" s="80" t="s">
        <v>566</v>
      </c>
      <c r="G125" s="80" t="s">
        <v>1806</v>
      </c>
      <c r="H125" s="80" t="s">
        <v>1674</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1809</v>
      </c>
      <c r="B126" s="80">
        <v>55</v>
      </c>
      <c r="C126" s="80">
        <v>4</v>
      </c>
      <c r="D126" s="80">
        <v>4</v>
      </c>
      <c r="E126" s="80">
        <v>2007</v>
      </c>
      <c r="F126" s="80" t="s">
        <v>567</v>
      </c>
      <c r="G126" s="80" t="s">
        <v>1806</v>
      </c>
      <c r="H126" s="80" t="s">
        <v>1674</v>
      </c>
      <c r="I126" s="177"/>
      <c r="J126" s="81">
        <v>43.512920443055989</v>
      </c>
      <c r="K126" s="81">
        <v>1.0293060864310875</v>
      </c>
      <c r="L126" s="81">
        <v>0.97004221826384684</v>
      </c>
      <c r="M126" s="81">
        <v>26.850258518222223</v>
      </c>
      <c r="N126" s="81">
        <v>29.718590307772377</v>
      </c>
      <c r="O126" s="81">
        <v>28.086590374285887</v>
      </c>
      <c r="P126" s="81">
        <v>38.559192149838161</v>
      </c>
      <c r="Q126" s="81">
        <v>1.4916640694242862</v>
      </c>
      <c r="R126" s="81">
        <v>1.0062012098351225</v>
      </c>
      <c r="S126" s="81">
        <v>1.4297847273500952</v>
      </c>
      <c r="T126" s="82"/>
      <c r="U126" s="81">
        <v>5278239</v>
      </c>
      <c r="V126" s="81">
        <v>450</v>
      </c>
      <c r="W126" s="81">
        <v>11</v>
      </c>
      <c r="X126" s="81">
        <v>5931</v>
      </c>
      <c r="Y126" s="81">
        <v>8407</v>
      </c>
      <c r="Z126" s="81">
        <v>13897</v>
      </c>
      <c r="AA126" s="81">
        <v>7551</v>
      </c>
      <c r="AB126" s="81">
        <v>23980</v>
      </c>
      <c r="AC126" s="81">
        <v>183031</v>
      </c>
      <c r="AD126" s="81">
        <v>1.4297847273500952</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1810</v>
      </c>
      <c r="B127" s="80">
        <v>56</v>
      </c>
      <c r="C127" s="80">
        <v>5</v>
      </c>
      <c r="D127" s="80">
        <v>4</v>
      </c>
      <c r="E127" s="80">
        <v>2008</v>
      </c>
      <c r="F127" s="80" t="s">
        <v>84</v>
      </c>
      <c r="G127" s="80" t="s">
        <v>1806</v>
      </c>
      <c r="H127" s="80" t="s">
        <v>1674</v>
      </c>
      <c r="I127" s="177"/>
      <c r="J127" s="81">
        <v>47.516925636666734</v>
      </c>
      <c r="K127" s="81">
        <v>0.76866939654673017</v>
      </c>
      <c r="L127" s="81">
        <v>8.9584913302380151</v>
      </c>
      <c r="M127" s="81">
        <v>26.773226624904002</v>
      </c>
      <c r="N127" s="81">
        <v>29.319670167927516</v>
      </c>
      <c r="O127" s="81">
        <v>27.196707343059597</v>
      </c>
      <c r="P127" s="81">
        <v>36.806519841102073</v>
      </c>
      <c r="Q127" s="81">
        <v>1.4543301040302543</v>
      </c>
      <c r="R127" s="81">
        <v>0.96504117551878388</v>
      </c>
      <c r="S127" s="81">
        <v>2.0213305150938674</v>
      </c>
      <c r="T127" s="82"/>
      <c r="U127" s="81">
        <v>6142648</v>
      </c>
      <c r="V127" s="81">
        <v>450</v>
      </c>
      <c r="W127" s="81">
        <v>114</v>
      </c>
      <c r="X127" s="81">
        <v>5931</v>
      </c>
      <c r="Y127" s="81">
        <v>8386</v>
      </c>
      <c r="Z127" s="81">
        <v>13929</v>
      </c>
      <c r="AA127" s="81">
        <v>7216</v>
      </c>
      <c r="AB127" s="81">
        <v>23764</v>
      </c>
      <c r="AC127" s="81">
        <v>182283</v>
      </c>
      <c r="AD127" s="81">
        <v>2.0213305150938674</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1811</v>
      </c>
      <c r="B128" s="80">
        <v>57</v>
      </c>
      <c r="C128" s="80">
        <v>6</v>
      </c>
      <c r="D128" s="80">
        <v>4</v>
      </c>
      <c r="E128" s="80">
        <v>2009</v>
      </c>
      <c r="F128" s="80" t="s">
        <v>85</v>
      </c>
      <c r="G128" s="80" t="s">
        <v>1806</v>
      </c>
      <c r="H128" s="80" t="s">
        <v>1674</v>
      </c>
      <c r="I128" s="177"/>
      <c r="J128" s="81">
        <v>67.286158039657579</v>
      </c>
      <c r="K128" s="81">
        <v>0.82914572544274756</v>
      </c>
      <c r="L128" s="81">
        <v>6.6139818421613485</v>
      </c>
      <c r="M128" s="81">
        <v>29.595733791090289</v>
      </c>
      <c r="N128" s="81">
        <v>28.147202774788813</v>
      </c>
      <c r="O128" s="81">
        <v>27.581258858375374</v>
      </c>
      <c r="P128" s="81">
        <v>34.192920237004095</v>
      </c>
      <c r="Q128" s="81">
        <v>1.371698763269066</v>
      </c>
      <c r="R128" s="81">
        <v>0.96736013200299475</v>
      </c>
      <c r="S128" s="81">
        <v>2.3111243428744515</v>
      </c>
      <c r="T128" s="82"/>
      <c r="U128" s="81">
        <v>6838187</v>
      </c>
      <c r="V128" s="81">
        <v>510</v>
      </c>
      <c r="W128" s="81">
        <v>143</v>
      </c>
      <c r="X128" s="81">
        <v>6936</v>
      </c>
      <c r="Y128" s="81">
        <v>8317</v>
      </c>
      <c r="Z128" s="81">
        <v>13943</v>
      </c>
      <c r="AA128" s="81">
        <v>6882</v>
      </c>
      <c r="AB128" s="81">
        <v>23529</v>
      </c>
      <c r="AC128" s="81">
        <v>178259</v>
      </c>
      <c r="AD128" s="81">
        <v>2.3111243428744515</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216.12</v>
      </c>
      <c r="BJ128" s="81">
        <v>0</v>
      </c>
      <c r="BK128" s="81">
        <v>3.08</v>
      </c>
      <c r="BL128" s="81">
        <v>0</v>
      </c>
      <c r="BM128" s="82"/>
      <c r="BN128" s="81">
        <v>0</v>
      </c>
      <c r="BO128" s="81">
        <v>0</v>
      </c>
      <c r="BP128" s="81">
        <v>2</v>
      </c>
      <c r="BQ128" s="81">
        <v>0</v>
      </c>
      <c r="BR128" s="81">
        <v>1</v>
      </c>
      <c r="BS128" s="81">
        <v>0</v>
      </c>
      <c r="BT128"/>
      <c r="BU128" s="80"/>
      <c r="BV128" s="80"/>
      <c r="BW128" s="80"/>
      <c r="BX128" s="80"/>
      <c r="BY128" s="80"/>
      <c r="BZ128" s="80"/>
      <c r="CA128" s="80"/>
      <c r="CB128" s="80"/>
      <c r="CC128" s="80"/>
    </row>
    <row r="129" spans="1:81">
      <c r="A129" s="80" t="s">
        <v>1812</v>
      </c>
      <c r="B129" s="80">
        <v>58</v>
      </c>
      <c r="C129" s="80">
        <v>7</v>
      </c>
      <c r="D129" s="80">
        <v>4</v>
      </c>
      <c r="E129" s="80">
        <v>2010</v>
      </c>
      <c r="F129" s="80" t="s">
        <v>86</v>
      </c>
      <c r="G129" s="80" t="s">
        <v>1806</v>
      </c>
      <c r="H129" s="80" t="s">
        <v>1674</v>
      </c>
      <c r="I129" s="177"/>
      <c r="J129" s="81">
        <v>53.405158522991201</v>
      </c>
      <c r="K129" s="81">
        <v>0.88461005526978909</v>
      </c>
      <c r="L129" s="81">
        <v>6.2391752452841072</v>
      </c>
      <c r="M129" s="81">
        <v>30.383599282328657</v>
      </c>
      <c r="N129" s="81">
        <v>31.101480278598128</v>
      </c>
      <c r="O129" s="81">
        <v>27.453687078083071</v>
      </c>
      <c r="P129" s="81">
        <v>33.412607845442011</v>
      </c>
      <c r="Q129" s="81">
        <v>1.421556357208452</v>
      </c>
      <c r="R129" s="81">
        <v>1.0246719892915062</v>
      </c>
      <c r="S129" s="81">
        <v>1.9493038180831714</v>
      </c>
      <c r="T129" s="82"/>
      <c r="U129" s="81">
        <v>5498673</v>
      </c>
      <c r="V129" s="81">
        <v>510</v>
      </c>
      <c r="W129" s="81">
        <v>143</v>
      </c>
      <c r="X129" s="81">
        <v>6936</v>
      </c>
      <c r="Y129" s="81">
        <v>8371</v>
      </c>
      <c r="Z129" s="81">
        <v>13943</v>
      </c>
      <c r="AA129" s="81">
        <v>6557</v>
      </c>
      <c r="AB129" s="81">
        <v>23365</v>
      </c>
      <c r="AC129" s="81">
        <v>178937</v>
      </c>
      <c r="AD129" s="81">
        <v>1.9493038180831714</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228.82</v>
      </c>
      <c r="BJ129" s="81">
        <v>0</v>
      </c>
      <c r="BK129" s="81">
        <v>3.1840000000000002</v>
      </c>
      <c r="BL129" s="81">
        <v>0</v>
      </c>
      <c r="BM129" s="82"/>
      <c r="BN129" s="81">
        <v>0</v>
      </c>
      <c r="BO129" s="81">
        <v>0</v>
      </c>
      <c r="BP129" s="81">
        <v>2</v>
      </c>
      <c r="BQ129" s="81">
        <v>0</v>
      </c>
      <c r="BR129" s="81">
        <v>1</v>
      </c>
      <c r="BS129" s="81">
        <v>0</v>
      </c>
      <c r="BT129"/>
      <c r="BU129" s="80">
        <v>232.00399999999999</v>
      </c>
      <c r="BV129" s="80">
        <v>0</v>
      </c>
      <c r="BW129" s="80">
        <v>0</v>
      </c>
      <c r="BX129" s="80">
        <v>0</v>
      </c>
      <c r="BY129" s="80">
        <v>0</v>
      </c>
      <c r="BZ129" s="80">
        <v>0</v>
      </c>
      <c r="CA129" s="80">
        <v>0</v>
      </c>
      <c r="CB129" s="80">
        <v>0</v>
      </c>
      <c r="CC129" s="80">
        <v>0</v>
      </c>
    </row>
    <row r="130" spans="1:81">
      <c r="A130" s="80" t="s">
        <v>1813</v>
      </c>
      <c r="B130" s="80">
        <v>59</v>
      </c>
      <c r="C130" s="80">
        <v>8</v>
      </c>
      <c r="D130" s="80">
        <v>4</v>
      </c>
      <c r="E130" s="80">
        <v>2011</v>
      </c>
      <c r="F130" s="80" t="s">
        <v>87</v>
      </c>
      <c r="G130" s="80" t="s">
        <v>1806</v>
      </c>
      <c r="H130" s="80" t="s">
        <v>1674</v>
      </c>
      <c r="I130" s="177"/>
      <c r="J130" s="81">
        <v>49.582772460848339</v>
      </c>
      <c r="K130" s="81">
        <v>1.2012664510633215</v>
      </c>
      <c r="L130" s="81">
        <v>6.4787207433463854</v>
      </c>
      <c r="M130" s="81">
        <v>32.90613644506584</v>
      </c>
      <c r="N130" s="81">
        <v>31.39402330695312</v>
      </c>
      <c r="O130" s="81">
        <v>27.020253519351126</v>
      </c>
      <c r="P130" s="81">
        <v>31.402911190144856</v>
      </c>
      <c r="Q130" s="81">
        <v>1.6251192583112006</v>
      </c>
      <c r="R130" s="81">
        <v>1.0505578789042087</v>
      </c>
      <c r="S130" s="81">
        <v>2.9387903736881027</v>
      </c>
      <c r="T130" s="82"/>
      <c r="U130" s="81">
        <v>5026496</v>
      </c>
      <c r="V130" s="81">
        <v>510</v>
      </c>
      <c r="W130" s="81">
        <v>143</v>
      </c>
      <c r="X130" s="81">
        <v>6936</v>
      </c>
      <c r="Y130" s="81">
        <v>8389</v>
      </c>
      <c r="Z130" s="81">
        <v>14021</v>
      </c>
      <c r="AA130" s="81">
        <v>6346</v>
      </c>
      <c r="AB130" s="81">
        <v>23157</v>
      </c>
      <c r="AC130" s="81">
        <v>183154</v>
      </c>
      <c r="AD130" s="81">
        <v>2.9387903736881027</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229.559</v>
      </c>
      <c r="BJ130" s="81">
        <v>0</v>
      </c>
      <c r="BK130" s="81">
        <v>2.9180000000000001</v>
      </c>
      <c r="BL130" s="81">
        <v>0</v>
      </c>
      <c r="BM130" s="82"/>
      <c r="BN130" s="81">
        <v>0</v>
      </c>
      <c r="BO130" s="81">
        <v>0</v>
      </c>
      <c r="BP130" s="81">
        <v>2</v>
      </c>
      <c r="BQ130" s="81">
        <v>0</v>
      </c>
      <c r="BR130" s="81">
        <v>1</v>
      </c>
      <c r="BS130" s="81">
        <v>0</v>
      </c>
      <c r="BT130"/>
      <c r="BU130" s="80">
        <v>232.477</v>
      </c>
      <c r="BV130" s="80">
        <v>0</v>
      </c>
      <c r="BW130" s="80">
        <v>0</v>
      </c>
      <c r="BX130" s="80">
        <v>0</v>
      </c>
      <c r="BY130" s="80">
        <v>0</v>
      </c>
      <c r="BZ130" s="80">
        <v>0</v>
      </c>
      <c r="CA130" s="80">
        <v>0</v>
      </c>
      <c r="CB130" s="80">
        <v>0</v>
      </c>
      <c r="CC130" s="80">
        <v>0</v>
      </c>
    </row>
    <row r="131" spans="1:81">
      <c r="A131" s="80" t="s">
        <v>1814</v>
      </c>
      <c r="B131" s="80">
        <v>60</v>
      </c>
      <c r="C131" s="80">
        <v>9</v>
      </c>
      <c r="D131" s="80">
        <v>4</v>
      </c>
      <c r="E131" s="80">
        <v>2012</v>
      </c>
      <c r="F131" s="80" t="s">
        <v>88</v>
      </c>
      <c r="G131" s="80" t="s">
        <v>1806</v>
      </c>
      <c r="H131" s="80" t="s">
        <v>1674</v>
      </c>
      <c r="I131" s="177"/>
      <c r="J131" s="81">
        <v>50.411618085198924</v>
      </c>
      <c r="K131" s="81">
        <v>1.0742907285076415</v>
      </c>
      <c r="L131" s="81">
        <v>6.3110324291791944</v>
      </c>
      <c r="M131" s="81">
        <v>34.764041577600182</v>
      </c>
      <c r="N131" s="81">
        <v>32.140485515104956</v>
      </c>
      <c r="O131" s="81">
        <v>26.968230801724939</v>
      </c>
      <c r="P131" s="81">
        <v>29.934323285785162</v>
      </c>
      <c r="Q131" s="81">
        <v>1.7714480074771737</v>
      </c>
      <c r="R131" s="81">
        <v>0.99199636307902506</v>
      </c>
      <c r="S131" s="81">
        <v>2.9979990097888924</v>
      </c>
      <c r="T131" s="82"/>
      <c r="U131" s="81">
        <v>5502802</v>
      </c>
      <c r="V131" s="81">
        <v>510</v>
      </c>
      <c r="W131" s="81">
        <v>143</v>
      </c>
      <c r="X131" s="81">
        <v>6936</v>
      </c>
      <c r="Y131" s="81">
        <v>8496</v>
      </c>
      <c r="Z131" s="81">
        <v>14105</v>
      </c>
      <c r="AA131" s="81">
        <v>6015</v>
      </c>
      <c r="AB131" s="81">
        <v>23233</v>
      </c>
      <c r="AC131" s="81">
        <v>168465</v>
      </c>
      <c r="AD131" s="81">
        <v>2.9979990097888924</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224.83699999999999</v>
      </c>
      <c r="BJ131" s="81">
        <v>0</v>
      </c>
      <c r="BK131" s="81">
        <v>0</v>
      </c>
      <c r="BL131" s="81">
        <v>0</v>
      </c>
      <c r="BM131" s="82"/>
      <c r="BN131" s="81">
        <v>0</v>
      </c>
      <c r="BO131" s="81">
        <v>0</v>
      </c>
      <c r="BP131" s="81">
        <v>2</v>
      </c>
      <c r="BQ131" s="81">
        <v>0</v>
      </c>
      <c r="BR131" s="81">
        <v>0</v>
      </c>
      <c r="BS131" s="81">
        <v>0</v>
      </c>
      <c r="BT131"/>
      <c r="BU131" s="80">
        <v>224.83699999999999</v>
      </c>
      <c r="BV131" s="80">
        <v>0</v>
      </c>
      <c r="BW131" s="80">
        <v>0</v>
      </c>
      <c r="BX131" s="80">
        <v>0</v>
      </c>
      <c r="BY131" s="80">
        <v>0</v>
      </c>
      <c r="BZ131" s="80">
        <v>0</v>
      </c>
      <c r="CA131" s="80">
        <v>0</v>
      </c>
      <c r="CB131" s="80">
        <v>0</v>
      </c>
      <c r="CC131" s="80">
        <v>0</v>
      </c>
    </row>
    <row r="132" spans="1:81">
      <c r="A132" s="80" t="s">
        <v>1815</v>
      </c>
      <c r="B132" s="80">
        <v>61</v>
      </c>
      <c r="C132" s="80">
        <v>10</v>
      </c>
      <c r="D132" s="80">
        <v>4</v>
      </c>
      <c r="E132" s="80">
        <v>2013</v>
      </c>
      <c r="F132" s="80" t="s">
        <v>89</v>
      </c>
      <c r="G132" s="80" t="s">
        <v>1806</v>
      </c>
      <c r="H132" s="80" t="s">
        <v>1674</v>
      </c>
      <c r="I132" s="177"/>
      <c r="J132" s="81">
        <v>49.816895399787121</v>
      </c>
      <c r="K132" s="81">
        <v>0.91291184628160782</v>
      </c>
      <c r="L132" s="81">
        <v>5.8233054289024384</v>
      </c>
      <c r="M132" s="81">
        <v>34.609883416073686</v>
      </c>
      <c r="N132" s="81">
        <v>29.128896189465546</v>
      </c>
      <c r="O132" s="81">
        <v>26.099299272401481</v>
      </c>
      <c r="P132" s="81">
        <v>28.818253128490319</v>
      </c>
      <c r="Q132" s="81">
        <v>1.7839890448782509</v>
      </c>
      <c r="R132" s="81">
        <v>0.94975738190200087</v>
      </c>
      <c r="S132" s="81">
        <v>2.7018164564943969</v>
      </c>
      <c r="T132" s="82"/>
      <c r="U132" s="81">
        <v>5609168</v>
      </c>
      <c r="V132" s="81">
        <v>510</v>
      </c>
      <c r="W132" s="81">
        <v>143</v>
      </c>
      <c r="X132" s="81">
        <v>6936</v>
      </c>
      <c r="Y132" s="81">
        <v>8521</v>
      </c>
      <c r="Z132" s="81">
        <v>14260</v>
      </c>
      <c r="AA132" s="81">
        <v>5769</v>
      </c>
      <c r="AB132" s="81">
        <v>23062</v>
      </c>
      <c r="AC132" s="81">
        <v>157443</v>
      </c>
      <c r="AD132" s="81">
        <v>2.7018164564943969</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223.839</v>
      </c>
      <c r="BJ132" s="81">
        <v>0</v>
      </c>
      <c r="BK132" s="81">
        <v>0</v>
      </c>
      <c r="BL132" s="81">
        <v>0</v>
      </c>
      <c r="BM132" s="82"/>
      <c r="BN132" s="81">
        <v>0</v>
      </c>
      <c r="BO132" s="81">
        <v>0</v>
      </c>
      <c r="BP132" s="81">
        <v>3</v>
      </c>
      <c r="BQ132" s="81">
        <v>0</v>
      </c>
      <c r="BR132" s="81">
        <v>0</v>
      </c>
      <c r="BS132" s="81">
        <v>0</v>
      </c>
      <c r="BT132"/>
      <c r="BU132" s="80">
        <v>223.839</v>
      </c>
      <c r="BV132" s="80">
        <v>0</v>
      </c>
      <c r="BW132" s="80">
        <v>0</v>
      </c>
      <c r="BX132" s="80">
        <v>0</v>
      </c>
      <c r="BY132" s="80">
        <v>0</v>
      </c>
      <c r="BZ132" s="80">
        <v>0</v>
      </c>
      <c r="CA132" s="80">
        <v>0</v>
      </c>
      <c r="CB132" s="80">
        <v>0</v>
      </c>
      <c r="CC132" s="80">
        <v>0</v>
      </c>
    </row>
    <row r="133" spans="1:81">
      <c r="A133" s="80" t="s">
        <v>1816</v>
      </c>
      <c r="B133" s="80">
        <v>62</v>
      </c>
      <c r="C133" s="80">
        <v>11</v>
      </c>
      <c r="D133" s="80">
        <v>4</v>
      </c>
      <c r="E133" s="80">
        <v>2014</v>
      </c>
      <c r="F133" s="80" t="s">
        <v>90</v>
      </c>
      <c r="G133" s="80" t="s">
        <v>1806</v>
      </c>
      <c r="H133" s="80" t="s">
        <v>1674</v>
      </c>
      <c r="I133" s="177"/>
      <c r="J133" s="81">
        <v>47.290510140031387</v>
      </c>
      <c r="K133" s="81">
        <v>0.9258069840743034</v>
      </c>
      <c r="L133" s="81">
        <v>3.2888223318088401</v>
      </c>
      <c r="M133" s="81">
        <v>40.747196483272624</v>
      </c>
      <c r="N133" s="81">
        <v>28.216995578866893</v>
      </c>
      <c r="O133" s="81">
        <v>24.881479597110836</v>
      </c>
      <c r="P133" s="81">
        <v>27.5772267436029</v>
      </c>
      <c r="Q133" s="81">
        <v>1.704977149542936</v>
      </c>
      <c r="R133" s="81">
        <v>0.98527263577062252</v>
      </c>
      <c r="S133" s="81">
        <v>2.907660329494508</v>
      </c>
      <c r="T133" s="82"/>
      <c r="U133" s="81">
        <v>5814403</v>
      </c>
      <c r="V133" s="81">
        <v>448</v>
      </c>
      <c r="W133" s="81">
        <v>69</v>
      </c>
      <c r="X133" s="81">
        <v>8748</v>
      </c>
      <c r="Y133" s="81">
        <v>8608</v>
      </c>
      <c r="Z133" s="81">
        <v>14318</v>
      </c>
      <c r="AA133" s="81">
        <v>5492</v>
      </c>
      <c r="AB133" s="81">
        <v>22972</v>
      </c>
      <c r="AC133" s="81">
        <v>163844</v>
      </c>
      <c r="AD133" s="81">
        <v>2.907660329494508</v>
      </c>
      <c r="AE133" s="82"/>
      <c r="AF133" s="81">
        <v>34055746.722367384</v>
      </c>
      <c r="AG133" s="81">
        <v>843107.36486607196</v>
      </c>
      <c r="AH133" s="81">
        <v>794968.442712788</v>
      </c>
      <c r="AI133" s="81">
        <v>53851948.292815387</v>
      </c>
      <c r="AJ133" s="81">
        <v>39976343.291153215</v>
      </c>
      <c r="AK133" s="81">
        <v>0</v>
      </c>
      <c r="AL133" s="81">
        <v>0</v>
      </c>
      <c r="AM133" s="81">
        <v>3153712.3244657661</v>
      </c>
      <c r="AN133" s="81">
        <v>0</v>
      </c>
      <c r="AO133" s="81">
        <v>0</v>
      </c>
      <c r="AP133" s="82"/>
      <c r="AQ133" s="81">
        <v>523</v>
      </c>
      <c r="AR133" s="81">
        <v>130</v>
      </c>
      <c r="AS133" s="81">
        <v>0</v>
      </c>
      <c r="AT133" s="81">
        <v>0</v>
      </c>
      <c r="AU133" s="81">
        <v>0</v>
      </c>
      <c r="AV133" s="81">
        <v>0</v>
      </c>
      <c r="AW133" s="81" t="s">
        <v>564</v>
      </c>
      <c r="AX133" s="82"/>
      <c r="AY133" s="81">
        <v>2323.9</v>
      </c>
      <c r="AZ133" s="81">
        <v>5786.2</v>
      </c>
      <c r="BA133" s="81">
        <v>0</v>
      </c>
      <c r="BB133" s="81">
        <v>0</v>
      </c>
      <c r="BC133" s="81">
        <v>0</v>
      </c>
      <c r="BD133" s="81">
        <v>0</v>
      </c>
      <c r="BE133" s="81" t="s">
        <v>564</v>
      </c>
      <c r="BF133" s="82"/>
      <c r="BG133" s="81">
        <v>0</v>
      </c>
      <c r="BH133" s="81">
        <v>0</v>
      </c>
      <c r="BI133" s="81">
        <v>215.31200000000001</v>
      </c>
      <c r="BJ133" s="81">
        <v>0</v>
      </c>
      <c r="BK133" s="81">
        <v>0</v>
      </c>
      <c r="BL133" s="81">
        <v>0</v>
      </c>
      <c r="BM133" s="82"/>
      <c r="BN133" s="81">
        <v>0</v>
      </c>
      <c r="BO133" s="81">
        <v>0</v>
      </c>
      <c r="BP133" s="81">
        <v>3</v>
      </c>
      <c r="BQ133" s="81">
        <v>0</v>
      </c>
      <c r="BR133" s="81">
        <v>0</v>
      </c>
      <c r="BS133" s="81">
        <v>0</v>
      </c>
      <c r="BT133"/>
      <c r="BU133" s="80">
        <v>215.31200000000001</v>
      </c>
      <c r="BV133" s="80">
        <v>0</v>
      </c>
      <c r="BW133" s="80">
        <v>0</v>
      </c>
      <c r="BX133" s="80">
        <v>0</v>
      </c>
      <c r="BY133" s="80">
        <v>0</v>
      </c>
      <c r="BZ133" s="80">
        <v>0</v>
      </c>
      <c r="CA133" s="80">
        <v>0</v>
      </c>
      <c r="CB133" s="80">
        <v>0</v>
      </c>
      <c r="CC133" s="80">
        <v>0</v>
      </c>
    </row>
    <row r="134" spans="1:81">
      <c r="A134" s="80" t="s">
        <v>1817</v>
      </c>
      <c r="B134" s="80">
        <v>63</v>
      </c>
      <c r="C134" s="80">
        <v>12</v>
      </c>
      <c r="D134" s="80">
        <v>4</v>
      </c>
      <c r="E134" s="80">
        <v>2015</v>
      </c>
      <c r="F134" s="80" t="s">
        <v>91</v>
      </c>
      <c r="G134" s="80" t="s">
        <v>1806</v>
      </c>
      <c r="H134" s="80" t="s">
        <v>1674</v>
      </c>
      <c r="I134" s="177"/>
      <c r="J134" s="81">
        <v>42.408569225503776</v>
      </c>
      <c r="K134" s="81">
        <v>0.89770061322490657</v>
      </c>
      <c r="L134" s="81">
        <v>3.8649764448735446</v>
      </c>
      <c r="M134" s="81">
        <v>38.84207426297835</v>
      </c>
      <c r="N134" s="81">
        <v>25.433407419595884</v>
      </c>
      <c r="O134" s="81">
        <v>24.588961993572745</v>
      </c>
      <c r="P134" s="81">
        <v>26.47828398734865</v>
      </c>
      <c r="Q134" s="81">
        <v>1.6534666268959699</v>
      </c>
      <c r="R134" s="81">
        <v>0.94223214671200584</v>
      </c>
      <c r="S134" s="81">
        <v>3.5719811211807593</v>
      </c>
      <c r="T134" s="82"/>
      <c r="U134" s="81">
        <v>5976600</v>
      </c>
      <c r="V134" s="81">
        <v>448</v>
      </c>
      <c r="W134" s="81">
        <v>69</v>
      </c>
      <c r="X134" s="81">
        <v>8748</v>
      </c>
      <c r="Y134" s="81">
        <v>8628</v>
      </c>
      <c r="Z134" s="81">
        <v>14286</v>
      </c>
      <c r="AA134" s="81">
        <v>5269</v>
      </c>
      <c r="AB134" s="81">
        <v>22757</v>
      </c>
      <c r="AC134" s="81">
        <v>161407</v>
      </c>
      <c r="AD134" s="81">
        <v>3.5719811211807593</v>
      </c>
      <c r="AE134" s="82"/>
      <c r="AF134" s="81">
        <v>31536634.592774354</v>
      </c>
      <c r="AG134" s="81">
        <v>744815.88785372232</v>
      </c>
      <c r="AH134" s="81">
        <v>783047.2135368028</v>
      </c>
      <c r="AI134" s="81">
        <v>52577992.735951722</v>
      </c>
      <c r="AJ134" s="81">
        <v>37412991.339003779</v>
      </c>
      <c r="AK134" s="81">
        <v>0</v>
      </c>
      <c r="AL134" s="81">
        <v>0</v>
      </c>
      <c r="AM134" s="81">
        <v>3118751.3879753957</v>
      </c>
      <c r="AN134" s="81">
        <v>0</v>
      </c>
      <c r="AO134" s="81">
        <v>0</v>
      </c>
      <c r="AP134" s="82"/>
      <c r="AQ134" s="81">
        <v>577</v>
      </c>
      <c r="AR134" s="81">
        <v>213</v>
      </c>
      <c r="AS134" s="81">
        <v>0</v>
      </c>
      <c r="AT134" s="81">
        <v>0</v>
      </c>
      <c r="AU134" s="81">
        <v>0</v>
      </c>
      <c r="AV134" s="81">
        <v>0</v>
      </c>
      <c r="AW134" s="81" t="s">
        <v>564</v>
      </c>
      <c r="AX134" s="82"/>
      <c r="AY134" s="81">
        <v>2602.1999999999998</v>
      </c>
      <c r="AZ134" s="81">
        <v>21217.7</v>
      </c>
      <c r="BA134" s="81">
        <v>0</v>
      </c>
      <c r="BB134" s="81">
        <v>0</v>
      </c>
      <c r="BC134" s="81">
        <v>0</v>
      </c>
      <c r="BD134" s="81">
        <v>0</v>
      </c>
      <c r="BE134" s="81" t="s">
        <v>564</v>
      </c>
      <c r="BF134" s="82"/>
      <c r="BG134" s="81">
        <v>0</v>
      </c>
      <c r="BH134" s="81">
        <v>0</v>
      </c>
      <c r="BI134" s="81">
        <v>220.48699999999999</v>
      </c>
      <c r="BJ134" s="81">
        <v>0</v>
      </c>
      <c r="BK134" s="81">
        <v>0</v>
      </c>
      <c r="BL134" s="81">
        <v>0</v>
      </c>
      <c r="BM134" s="82"/>
      <c r="BN134" s="81">
        <v>0</v>
      </c>
      <c r="BO134" s="81">
        <v>0</v>
      </c>
      <c r="BP134" s="81">
        <v>3</v>
      </c>
      <c r="BQ134" s="81">
        <v>0</v>
      </c>
      <c r="BR134" s="81">
        <v>0</v>
      </c>
      <c r="BS134" s="81">
        <v>0</v>
      </c>
      <c r="BT134"/>
      <c r="BU134" s="80">
        <v>220.48699999999999</v>
      </c>
      <c r="BV134" s="80">
        <v>0</v>
      </c>
      <c r="BW134" s="80">
        <v>0</v>
      </c>
      <c r="BX134" s="80">
        <v>0</v>
      </c>
      <c r="BY134" s="80">
        <v>0</v>
      </c>
      <c r="BZ134" s="80">
        <v>0</v>
      </c>
      <c r="CA134" s="80">
        <v>0</v>
      </c>
      <c r="CB134" s="80">
        <v>0</v>
      </c>
      <c r="CC134" s="80">
        <v>0</v>
      </c>
    </row>
    <row r="135" spans="1:81">
      <c r="A135" s="80" t="s">
        <v>1818</v>
      </c>
      <c r="B135" s="80">
        <v>64</v>
      </c>
      <c r="C135" s="80">
        <v>13</v>
      </c>
      <c r="D135" s="80">
        <v>4</v>
      </c>
      <c r="E135" s="80">
        <v>2016</v>
      </c>
      <c r="F135" s="80" t="s">
        <v>92</v>
      </c>
      <c r="G135" s="80" t="s">
        <v>1806</v>
      </c>
      <c r="H135" s="80" t="s">
        <v>1674</v>
      </c>
      <c r="I135" s="177"/>
      <c r="J135" s="81">
        <v>38.404310430381948</v>
      </c>
      <c r="K135" s="81">
        <v>0.90343587413578119</v>
      </c>
      <c r="L135" s="81">
        <v>4.0922028749124406</v>
      </c>
      <c r="M135" s="81">
        <v>33.697227581007773</v>
      </c>
      <c r="N135" s="81">
        <v>25.186047083616263</v>
      </c>
      <c r="O135" s="81">
        <v>24.281865783667399</v>
      </c>
      <c r="P135" s="81">
        <v>25.44998549061004</v>
      </c>
      <c r="Q135" s="81">
        <v>1.5900682109886024</v>
      </c>
      <c r="R135" s="81">
        <v>1.0698721897579477</v>
      </c>
      <c r="S135" s="81">
        <v>2.328470277438794</v>
      </c>
      <c r="T135" s="82"/>
      <c r="U135" s="81">
        <v>5017216</v>
      </c>
      <c r="V135" s="81">
        <v>448</v>
      </c>
      <c r="W135" s="81">
        <v>69</v>
      </c>
      <c r="X135" s="81">
        <v>8748</v>
      </c>
      <c r="Y135" s="81">
        <v>8673</v>
      </c>
      <c r="Z135" s="81">
        <v>14281</v>
      </c>
      <c r="AA135" s="81">
        <v>5238</v>
      </c>
      <c r="AB135" s="81">
        <v>22512</v>
      </c>
      <c r="AC135" s="81">
        <v>182723.63874510431</v>
      </c>
      <c r="AD135" s="81">
        <v>2.328470277438794</v>
      </c>
      <c r="AE135" s="82"/>
      <c r="AF135" s="81">
        <v>27040119.340418451</v>
      </c>
      <c r="AG135" s="81">
        <v>707307.50954975083</v>
      </c>
      <c r="AH135" s="81">
        <v>629779.04225763946</v>
      </c>
      <c r="AI135" s="81">
        <v>52128571.887681983</v>
      </c>
      <c r="AJ135" s="81">
        <v>37137520.708753392</v>
      </c>
      <c r="AK135" s="81">
        <v>0</v>
      </c>
      <c r="AL135" s="81">
        <v>0</v>
      </c>
      <c r="AM135" s="81">
        <v>3087572.0441008261</v>
      </c>
      <c r="AN135" s="81">
        <v>0</v>
      </c>
      <c r="AO135" s="81">
        <v>0</v>
      </c>
      <c r="AP135" s="82"/>
      <c r="AQ135" s="81">
        <v>620</v>
      </c>
      <c r="AR135" s="81">
        <v>286</v>
      </c>
      <c r="AS135" s="81">
        <v>0</v>
      </c>
      <c r="AT135" s="81">
        <v>0</v>
      </c>
      <c r="AU135" s="81">
        <v>0</v>
      </c>
      <c r="AV135" s="81">
        <v>0</v>
      </c>
      <c r="AW135" s="81" t="s">
        <v>564</v>
      </c>
      <c r="AX135" s="82"/>
      <c r="AY135" s="81">
        <v>2826.9</v>
      </c>
      <c r="AZ135" s="81">
        <v>31100.5</v>
      </c>
      <c r="BA135" s="81">
        <v>0</v>
      </c>
      <c r="BB135" s="81">
        <v>0</v>
      </c>
      <c r="BC135" s="81">
        <v>0</v>
      </c>
      <c r="BD135" s="81">
        <v>0</v>
      </c>
      <c r="BE135" s="81" t="s">
        <v>564</v>
      </c>
      <c r="BF135" s="82"/>
      <c r="BG135" s="81">
        <v>0</v>
      </c>
      <c r="BH135" s="81">
        <v>0</v>
      </c>
      <c r="BI135" s="81">
        <v>232.012</v>
      </c>
      <c r="BJ135" s="81">
        <v>0</v>
      </c>
      <c r="BK135" s="81">
        <v>0</v>
      </c>
      <c r="BL135" s="81">
        <v>0</v>
      </c>
      <c r="BM135" s="82"/>
      <c r="BN135" s="81">
        <v>0</v>
      </c>
      <c r="BO135" s="81">
        <v>0</v>
      </c>
      <c r="BP135" s="81">
        <v>4</v>
      </c>
      <c r="BQ135" s="81">
        <v>0</v>
      </c>
      <c r="BR135" s="81">
        <v>0</v>
      </c>
      <c r="BS135" s="81">
        <v>0</v>
      </c>
      <c r="BT135"/>
      <c r="BU135" s="80">
        <v>232.012</v>
      </c>
      <c r="BV135" s="80">
        <v>0</v>
      </c>
      <c r="BW135" s="80">
        <v>0</v>
      </c>
      <c r="BX135" s="80">
        <v>0</v>
      </c>
      <c r="BY135" s="80">
        <v>0</v>
      </c>
      <c r="BZ135" s="80">
        <v>0</v>
      </c>
      <c r="CA135" s="80">
        <v>0</v>
      </c>
      <c r="CB135" s="80">
        <v>0</v>
      </c>
      <c r="CC135" s="80">
        <v>0</v>
      </c>
    </row>
    <row r="136" spans="1:81">
      <c r="A136" s="80" t="s">
        <v>1819</v>
      </c>
      <c r="B136" s="80">
        <v>65</v>
      </c>
      <c r="C136" s="80">
        <v>14</v>
      </c>
      <c r="D136" s="80">
        <v>4</v>
      </c>
      <c r="E136" s="80">
        <v>2017</v>
      </c>
      <c r="F136" s="80" t="s">
        <v>71</v>
      </c>
      <c r="G136" s="80" t="s">
        <v>1806</v>
      </c>
      <c r="H136" s="80" t="s">
        <v>1674</v>
      </c>
      <c r="I136" s="177"/>
      <c r="J136" s="81">
        <v>39.020407003028787</v>
      </c>
      <c r="K136" s="81">
        <v>0.92236950016404884</v>
      </c>
      <c r="L136" s="81">
        <v>3.8068294012824238</v>
      </c>
      <c r="M136" s="81">
        <v>33.394923732453314</v>
      </c>
      <c r="N136" s="81">
        <v>25.960026186797602</v>
      </c>
      <c r="O136" s="81">
        <v>23.907386702438547</v>
      </c>
      <c r="P136" s="81">
        <v>24.651480356529841</v>
      </c>
      <c r="Q136" s="81">
        <v>1.5237876992881827</v>
      </c>
      <c r="R136" s="81">
        <v>1.0587557157778009</v>
      </c>
      <c r="S136" s="81">
        <v>4.1143795056843659</v>
      </c>
      <c r="T136" s="82"/>
      <c r="U136" s="81">
        <v>5431422</v>
      </c>
      <c r="V136" s="81">
        <v>448</v>
      </c>
      <c r="W136" s="81">
        <v>69</v>
      </c>
      <c r="X136" s="81">
        <v>8748</v>
      </c>
      <c r="Y136" s="81">
        <v>8739</v>
      </c>
      <c r="Z136" s="81">
        <v>14294</v>
      </c>
      <c r="AA136" s="81">
        <v>5106</v>
      </c>
      <c r="AB136" s="81">
        <v>22310</v>
      </c>
      <c r="AC136" s="81">
        <v>184413</v>
      </c>
      <c r="AD136" s="81">
        <v>4.1143795056843659</v>
      </c>
      <c r="AE136" s="82"/>
      <c r="AF136" s="81">
        <v>29305084.962820031</v>
      </c>
      <c r="AG136" s="81">
        <v>732038.98995001172</v>
      </c>
      <c r="AH136" s="81">
        <v>802574.40250236669</v>
      </c>
      <c r="AI136" s="81">
        <v>52968432.693994492</v>
      </c>
      <c r="AJ136" s="81">
        <v>38250305.154007837</v>
      </c>
      <c r="AK136" s="81">
        <v>0</v>
      </c>
      <c r="AL136" s="81">
        <v>0</v>
      </c>
      <c r="AM136" s="81">
        <v>3064655.1413338231</v>
      </c>
      <c r="AN136" s="81">
        <v>0</v>
      </c>
      <c r="AO136" s="81">
        <v>0</v>
      </c>
      <c r="AP136" s="82"/>
      <c r="AQ136" s="81">
        <v>639</v>
      </c>
      <c r="AR136" s="81">
        <v>336</v>
      </c>
      <c r="AS136" s="81">
        <v>0</v>
      </c>
      <c r="AT136" s="81">
        <v>0</v>
      </c>
      <c r="AU136" s="81">
        <v>0</v>
      </c>
      <c r="AV136" s="81">
        <v>0</v>
      </c>
      <c r="AW136" s="81" t="s">
        <v>564</v>
      </c>
      <c r="AX136" s="82"/>
      <c r="AY136" s="81">
        <v>2922</v>
      </c>
      <c r="AZ136" s="81">
        <v>36850.400000000001</v>
      </c>
      <c r="BA136" s="81">
        <v>0</v>
      </c>
      <c r="BB136" s="81">
        <v>0</v>
      </c>
      <c r="BC136" s="81">
        <v>0</v>
      </c>
      <c r="BD136" s="81">
        <v>0</v>
      </c>
      <c r="BE136" s="81" t="s">
        <v>564</v>
      </c>
      <c r="BF136" s="82"/>
      <c r="BG136" s="81">
        <v>0</v>
      </c>
      <c r="BH136" s="81">
        <v>0</v>
      </c>
      <c r="BI136" s="81">
        <v>243.898</v>
      </c>
      <c r="BJ136" s="81">
        <v>0</v>
      </c>
      <c r="BK136" s="81">
        <v>0</v>
      </c>
      <c r="BL136" s="81">
        <v>0</v>
      </c>
      <c r="BM136" s="82"/>
      <c r="BN136" s="81">
        <v>0</v>
      </c>
      <c r="BO136" s="81">
        <v>0</v>
      </c>
      <c r="BP136" s="81">
        <v>4</v>
      </c>
      <c r="BQ136" s="81">
        <v>0</v>
      </c>
      <c r="BR136" s="81">
        <v>0</v>
      </c>
      <c r="BS136" s="81">
        <v>0</v>
      </c>
      <c r="BT136"/>
      <c r="BU136" s="80">
        <v>243.898</v>
      </c>
      <c r="BV136" s="80">
        <v>0</v>
      </c>
      <c r="BW136" s="80">
        <v>0</v>
      </c>
      <c r="BX136" s="80">
        <v>0</v>
      </c>
      <c r="BY136" s="80">
        <v>0</v>
      </c>
      <c r="BZ136" s="80">
        <v>0</v>
      </c>
      <c r="CA136" s="80">
        <v>0</v>
      </c>
      <c r="CB136" s="80">
        <v>0</v>
      </c>
      <c r="CC136" s="80">
        <v>0</v>
      </c>
    </row>
    <row r="137" spans="1:81">
      <c r="A137" s="80" t="s">
        <v>1820</v>
      </c>
      <c r="B137" s="80">
        <v>66</v>
      </c>
      <c r="C137" s="80">
        <v>15</v>
      </c>
      <c r="D137" s="80">
        <v>4</v>
      </c>
      <c r="E137" s="80">
        <v>2018</v>
      </c>
      <c r="F137" s="80" t="s">
        <v>93</v>
      </c>
      <c r="G137" s="80" t="s">
        <v>1806</v>
      </c>
      <c r="H137" s="80" t="s">
        <v>1674</v>
      </c>
      <c r="I137" s="177"/>
      <c r="J137" s="81">
        <v>39.663764532191685</v>
      </c>
      <c r="K137" s="81">
        <v>0.86112424448314573</v>
      </c>
      <c r="L137" s="81">
        <v>3.5450580164554055</v>
      </c>
      <c r="M137" s="81">
        <v>33.914476322930632</v>
      </c>
      <c r="N137" s="81">
        <v>23.691428907133748</v>
      </c>
      <c r="O137" s="81">
        <v>23.226820671550716</v>
      </c>
      <c r="P137" s="81">
        <v>23.832507449653772</v>
      </c>
      <c r="Q137" s="81">
        <v>1.4015756909946984</v>
      </c>
      <c r="R137" s="81">
        <v>1.0474974974479467</v>
      </c>
      <c r="S137" s="81">
        <v>3.6362671526052237</v>
      </c>
      <c r="T137" s="82"/>
      <c r="U137" s="81">
        <v>5761566</v>
      </c>
      <c r="V137" s="81">
        <v>448</v>
      </c>
      <c r="W137" s="81">
        <v>69</v>
      </c>
      <c r="X137" s="81">
        <v>8748</v>
      </c>
      <c r="Y137" s="81">
        <v>8792</v>
      </c>
      <c r="Z137" s="81">
        <v>14153</v>
      </c>
      <c r="AA137" s="81">
        <v>4986</v>
      </c>
      <c r="AB137" s="81">
        <v>22114</v>
      </c>
      <c r="AC137" s="81">
        <v>181737</v>
      </c>
      <c r="AD137" s="81">
        <v>3.6362671526052242</v>
      </c>
      <c r="AE137" s="82"/>
      <c r="AF137" s="81">
        <v>29970039.43280305</v>
      </c>
      <c r="AG137" s="81">
        <v>650345.73971798643</v>
      </c>
      <c r="AH137" s="81">
        <v>756877.70210012258</v>
      </c>
      <c r="AI137" s="81">
        <v>51108190.011441953</v>
      </c>
      <c r="AJ137" s="81">
        <v>36668920.96641095</v>
      </c>
      <c r="AK137" s="81">
        <v>0</v>
      </c>
      <c r="AL137" s="81">
        <v>0</v>
      </c>
      <c r="AM137" s="81">
        <v>3044016.6622774028</v>
      </c>
      <c r="AN137" s="81">
        <v>0</v>
      </c>
      <c r="AO137" s="81">
        <v>0</v>
      </c>
      <c r="AP137" s="82"/>
      <c r="AQ137" s="81">
        <v>672</v>
      </c>
      <c r="AR137" s="81">
        <v>395</v>
      </c>
      <c r="AS137" s="81">
        <v>1</v>
      </c>
      <c r="AT137" s="81">
        <v>0</v>
      </c>
      <c r="AU137" s="81">
        <v>0</v>
      </c>
      <c r="AV137" s="81">
        <v>0</v>
      </c>
      <c r="AW137" s="81" t="s">
        <v>564</v>
      </c>
      <c r="AX137" s="82"/>
      <c r="AY137" s="81">
        <v>3090.5</v>
      </c>
      <c r="AZ137" s="81">
        <v>42360.5</v>
      </c>
      <c r="BA137" s="81">
        <v>20</v>
      </c>
      <c r="BB137" s="81">
        <v>0</v>
      </c>
      <c r="BC137" s="81">
        <v>0</v>
      </c>
      <c r="BD137" s="81">
        <v>0</v>
      </c>
      <c r="BE137" s="81" t="s">
        <v>564</v>
      </c>
      <c r="BF137" s="82"/>
      <c r="BG137" s="81">
        <v>0</v>
      </c>
      <c r="BH137" s="81">
        <v>0</v>
      </c>
      <c r="BI137" s="81">
        <v>243.89099999999999</v>
      </c>
      <c r="BJ137" s="81">
        <v>0</v>
      </c>
      <c r="BK137" s="81">
        <v>0</v>
      </c>
      <c r="BL137" s="81">
        <v>0</v>
      </c>
      <c r="BM137" s="82"/>
      <c r="BN137" s="81">
        <v>0</v>
      </c>
      <c r="BO137" s="81">
        <v>0</v>
      </c>
      <c r="BP137" s="81">
        <v>4</v>
      </c>
      <c r="BQ137" s="81">
        <v>0</v>
      </c>
      <c r="BR137" s="81">
        <v>0</v>
      </c>
      <c r="BS137" s="81">
        <v>0</v>
      </c>
      <c r="BT137"/>
      <c r="BU137" s="80">
        <v>243.89099999999999</v>
      </c>
      <c r="BV137" s="80">
        <v>0</v>
      </c>
      <c r="BW137" s="80">
        <v>0</v>
      </c>
      <c r="BX137" s="80">
        <v>0</v>
      </c>
      <c r="BY137" s="80">
        <v>0</v>
      </c>
      <c r="BZ137" s="80">
        <v>0</v>
      </c>
      <c r="CA137" s="80">
        <v>0</v>
      </c>
      <c r="CB137" s="80">
        <v>0</v>
      </c>
      <c r="CC137" s="80">
        <v>0</v>
      </c>
    </row>
    <row r="138" spans="1:81">
      <c r="A138" s="80" t="s">
        <v>1821</v>
      </c>
      <c r="B138" s="80">
        <v>67</v>
      </c>
      <c r="C138" s="80">
        <v>16</v>
      </c>
      <c r="D138" s="80">
        <v>4</v>
      </c>
      <c r="E138" s="80">
        <v>2019</v>
      </c>
      <c r="F138" s="80" t="s">
        <v>73</v>
      </c>
      <c r="G138" s="80" t="s">
        <v>1806</v>
      </c>
      <c r="H138" s="80" t="s">
        <v>1674</v>
      </c>
      <c r="I138" s="177"/>
      <c r="J138" s="81">
        <v>33.004124595699395</v>
      </c>
      <c r="K138" s="81">
        <v>0.77262373990524669</v>
      </c>
      <c r="L138" s="81">
        <v>3.5641127030098976</v>
      </c>
      <c r="M138" s="81">
        <v>32.329237878560555</v>
      </c>
      <c r="N138" s="81">
        <v>23.084598441663918</v>
      </c>
      <c r="O138" s="81">
        <v>22.40649306450301</v>
      </c>
      <c r="P138" s="81">
        <v>22.904561872184118</v>
      </c>
      <c r="Q138" s="81">
        <v>1.3477816806600103</v>
      </c>
      <c r="R138" s="81">
        <v>3.6872075182519692</v>
      </c>
      <c r="S138" s="81">
        <v>3.8867129749931757</v>
      </c>
      <c r="T138" s="82"/>
      <c r="U138" s="81">
        <v>5016984</v>
      </c>
      <c r="V138" s="81">
        <v>448</v>
      </c>
      <c r="W138" s="81">
        <v>69</v>
      </c>
      <c r="X138" s="81">
        <v>8748</v>
      </c>
      <c r="Y138" s="81">
        <v>8826</v>
      </c>
      <c r="Z138" s="81">
        <v>14028</v>
      </c>
      <c r="AA138" s="81">
        <v>4756</v>
      </c>
      <c r="AB138" s="81">
        <v>21841</v>
      </c>
      <c r="AC138" s="81">
        <v>650194.875</v>
      </c>
      <c r="AD138" s="81">
        <v>3.8867129749931761</v>
      </c>
      <c r="AE138" s="82"/>
      <c r="AF138" s="81">
        <v>25359743.19305978</v>
      </c>
      <c r="AG138" s="81">
        <v>627013.91175868129</v>
      </c>
      <c r="AH138" s="81">
        <v>812948.12014259351</v>
      </c>
      <c r="AI138" s="81">
        <v>52762768.828050628</v>
      </c>
      <c r="AJ138" s="81">
        <v>37893591.005737938</v>
      </c>
      <c r="AK138" s="81">
        <v>0</v>
      </c>
      <c r="AL138" s="81">
        <v>0</v>
      </c>
      <c r="AM138" s="81">
        <v>2974579.7810400296</v>
      </c>
      <c r="AN138" s="81">
        <v>0</v>
      </c>
      <c r="AO138" s="81">
        <v>0</v>
      </c>
      <c r="AP138" s="82"/>
      <c r="AQ138" s="81">
        <v>704</v>
      </c>
      <c r="AR138" s="81">
        <v>451</v>
      </c>
      <c r="AS138" s="81">
        <v>2</v>
      </c>
      <c r="AT138" s="81">
        <v>0</v>
      </c>
      <c r="AU138" s="81">
        <v>0</v>
      </c>
      <c r="AV138" s="81">
        <v>0</v>
      </c>
      <c r="AW138" s="81" t="s">
        <v>564</v>
      </c>
      <c r="AX138" s="82"/>
      <c r="AY138" s="81">
        <v>3256.4</v>
      </c>
      <c r="AZ138" s="81">
        <v>52151.600000000013</v>
      </c>
      <c r="BA138" s="81">
        <v>39.6</v>
      </c>
      <c r="BB138" s="81">
        <v>0</v>
      </c>
      <c r="BC138" s="81">
        <v>0</v>
      </c>
      <c r="BD138" s="81">
        <v>0</v>
      </c>
      <c r="BE138" s="81" t="s">
        <v>564</v>
      </c>
      <c r="BF138" s="82"/>
      <c r="BG138" s="81">
        <v>0</v>
      </c>
      <c r="BH138" s="81">
        <v>0</v>
      </c>
      <c r="BI138" s="81">
        <v>219.86799999999999</v>
      </c>
      <c r="BJ138" s="81">
        <v>0</v>
      </c>
      <c r="BK138" s="81">
        <v>0</v>
      </c>
      <c r="BL138" s="81">
        <v>0</v>
      </c>
      <c r="BM138" s="82"/>
      <c r="BN138" s="81">
        <v>0</v>
      </c>
      <c r="BO138" s="81">
        <v>0</v>
      </c>
      <c r="BP138" s="81">
        <v>4</v>
      </c>
      <c r="BQ138" s="81">
        <v>0</v>
      </c>
      <c r="BR138" s="81">
        <v>0</v>
      </c>
      <c r="BS138" s="81">
        <v>0</v>
      </c>
      <c r="BT138"/>
      <c r="BU138" s="80">
        <v>216.798</v>
      </c>
      <c r="BV138" s="80">
        <v>3.07</v>
      </c>
      <c r="BW138" s="80">
        <v>0</v>
      </c>
      <c r="BX138" s="80">
        <v>0</v>
      </c>
      <c r="BY138" s="80">
        <v>0</v>
      </c>
      <c r="BZ138" s="80">
        <v>0</v>
      </c>
      <c r="CA138" s="80">
        <v>0</v>
      </c>
      <c r="CB138" s="80">
        <v>0</v>
      </c>
      <c r="CC138" s="80">
        <v>0</v>
      </c>
    </row>
    <row r="139" spans="1:81">
      <c r="A139" s="80" t="s">
        <v>1822</v>
      </c>
      <c r="B139" s="80">
        <v>68</v>
      </c>
      <c r="C139" s="80">
        <v>17</v>
      </c>
      <c r="D139" s="80">
        <v>4</v>
      </c>
      <c r="E139" s="80">
        <v>2020</v>
      </c>
      <c r="F139" s="80" t="s">
        <v>218</v>
      </c>
      <c r="G139" s="80" t="s">
        <v>1806</v>
      </c>
      <c r="H139" s="80" t="s">
        <v>1674</v>
      </c>
      <c r="I139" s="177"/>
      <c r="J139" s="81">
        <v>38.412685215474689</v>
      </c>
      <c r="K139" s="81">
        <v>0.69366565305640815</v>
      </c>
      <c r="L139" s="81">
        <v>4.2950632801916537</v>
      </c>
      <c r="M139" s="81">
        <v>24.061557170259047</v>
      </c>
      <c r="N139" s="81">
        <v>23.086963710884675</v>
      </c>
      <c r="O139" s="81">
        <v>19.618663572298452</v>
      </c>
      <c r="P139" s="81">
        <v>21.360632065354199</v>
      </c>
      <c r="Q139" s="81">
        <v>1.2783805115827058</v>
      </c>
      <c r="R139" s="81">
        <v>1.0857227308034465</v>
      </c>
      <c r="S139" s="81">
        <v>3.3726630057631839</v>
      </c>
      <c r="T139" s="82"/>
      <c r="U139" s="81">
        <v>5723950</v>
      </c>
      <c r="V139" s="81">
        <v>375</v>
      </c>
      <c r="W139" s="81">
        <v>92</v>
      </c>
      <c r="X139" s="81">
        <v>7355</v>
      </c>
      <c r="Y139" s="81">
        <v>8913</v>
      </c>
      <c r="Z139" s="81">
        <v>14019</v>
      </c>
      <c r="AA139" s="81">
        <v>4819</v>
      </c>
      <c r="AB139" s="81">
        <v>21681</v>
      </c>
      <c r="AC139" s="81">
        <v>192453</v>
      </c>
      <c r="AD139" s="81">
        <v>3.3726630057631839</v>
      </c>
      <c r="AE139" s="82"/>
      <c r="AF139" s="81">
        <v>29943453.926957741</v>
      </c>
      <c r="AG139" s="81">
        <v>534996.814966026</v>
      </c>
      <c r="AH139" s="81">
        <v>1032175.3533740467</v>
      </c>
      <c r="AI139" s="81">
        <v>40963287.701680973</v>
      </c>
      <c r="AJ139" s="81">
        <v>38741634.550457172</v>
      </c>
      <c r="AK139" s="81"/>
      <c r="AL139" s="81"/>
      <c r="AM139" s="81">
        <v>2829611.3809340647</v>
      </c>
      <c r="AN139" s="81"/>
      <c r="AO139" s="81"/>
      <c r="AP139" s="82"/>
      <c r="AQ139" s="81">
        <v>735</v>
      </c>
      <c r="AR139" s="81">
        <v>522</v>
      </c>
      <c r="AS139" s="81">
        <v>2</v>
      </c>
      <c r="AT139" s="81">
        <v>0</v>
      </c>
      <c r="AU139" s="81">
        <v>0</v>
      </c>
      <c r="AV139" s="81">
        <v>0</v>
      </c>
      <c r="AW139" s="81">
        <v>2</v>
      </c>
      <c r="AX139" s="82"/>
      <c r="AY139" s="81">
        <v>3411.1</v>
      </c>
      <c r="AZ139" s="81">
        <v>61688.400000000009</v>
      </c>
      <c r="BA139" s="81">
        <v>39.6</v>
      </c>
      <c r="BB139" s="81">
        <v>0</v>
      </c>
      <c r="BC139" s="81">
        <v>0</v>
      </c>
      <c r="BD139" s="81">
        <v>0</v>
      </c>
      <c r="BE139" s="81">
        <v>39.6</v>
      </c>
      <c r="BF139" s="82"/>
      <c r="BG139" s="81">
        <v>0</v>
      </c>
      <c r="BH139" s="81">
        <v>0</v>
      </c>
      <c r="BI139" s="81">
        <v>170.202</v>
      </c>
      <c r="BJ139" s="81">
        <v>0</v>
      </c>
      <c r="BK139" s="81">
        <v>0</v>
      </c>
      <c r="BL139" s="81">
        <v>0</v>
      </c>
      <c r="BM139" s="82"/>
      <c r="BN139" s="81">
        <v>0</v>
      </c>
      <c r="BO139" s="81">
        <v>0</v>
      </c>
      <c r="BP139" s="81">
        <v>4</v>
      </c>
      <c r="BQ139" s="81">
        <v>0</v>
      </c>
      <c r="BR139" s="81">
        <v>0</v>
      </c>
      <c r="BS139" s="81">
        <v>0</v>
      </c>
      <c r="BT139"/>
      <c r="BU139" s="80">
        <v>170.202</v>
      </c>
      <c r="BV139" s="80">
        <v>0</v>
      </c>
      <c r="BW139" s="80">
        <v>0</v>
      </c>
      <c r="BX139" s="80">
        <v>0</v>
      </c>
      <c r="BY139" s="80">
        <v>0</v>
      </c>
      <c r="BZ139" s="80">
        <v>0</v>
      </c>
      <c r="CA139" s="80">
        <v>0</v>
      </c>
      <c r="CB139" s="80">
        <v>0</v>
      </c>
      <c r="CC139" s="80">
        <v>0</v>
      </c>
    </row>
    <row r="140" spans="1:81">
      <c r="A140" s="80" t="s">
        <v>1823</v>
      </c>
      <c r="B140" s="80">
        <v>68</v>
      </c>
      <c r="C140" s="80">
        <v>18</v>
      </c>
      <c r="D140" s="80">
        <v>4</v>
      </c>
      <c r="E140" s="80">
        <v>2021</v>
      </c>
      <c r="F140" s="80" t="s">
        <v>75</v>
      </c>
      <c r="G140" s="174" t="s">
        <v>1806</v>
      </c>
      <c r="H140" s="80" t="s">
        <v>1674</v>
      </c>
      <c r="I140" s="177"/>
      <c r="J140" s="81">
        <v>42.264168116263946</v>
      </c>
      <c r="K140" s="81">
        <v>0.78599479464990274</v>
      </c>
      <c r="L140" s="81">
        <v>4.0950468389084342</v>
      </c>
      <c r="M140" s="81">
        <v>28.222218370862272</v>
      </c>
      <c r="N140" s="81">
        <v>22.146248784535391</v>
      </c>
      <c r="O140" s="81">
        <v>19.000063133570496</v>
      </c>
      <c r="P140" s="81">
        <v>21.717404754487781</v>
      </c>
      <c r="Q140" s="81">
        <v>1.2749854904053113</v>
      </c>
      <c r="R140" s="81">
        <v>1.0585081899648061</v>
      </c>
      <c r="S140" s="81">
        <v>2.115340272922333</v>
      </c>
      <c r="T140" s="82"/>
      <c r="U140" s="81">
        <v>6632568</v>
      </c>
      <c r="V140" s="81">
        <v>375</v>
      </c>
      <c r="W140" s="81">
        <v>92</v>
      </c>
      <c r="X140" s="81">
        <v>7355</v>
      </c>
      <c r="Y140" s="81">
        <v>8907</v>
      </c>
      <c r="Z140" s="81">
        <v>13980</v>
      </c>
      <c r="AA140" s="81">
        <v>4778</v>
      </c>
      <c r="AB140" s="81">
        <v>21367</v>
      </c>
      <c r="AC140" s="81">
        <v>181861.99999999997</v>
      </c>
      <c r="AD140" s="81">
        <v>2.115340272922333</v>
      </c>
      <c r="AE140" s="82"/>
      <c r="AF140" s="81">
        <v>32539943.564050354</v>
      </c>
      <c r="AG140" s="81">
        <v>595755.19853373989</v>
      </c>
      <c r="AH140" s="81">
        <v>949649.9167324726</v>
      </c>
      <c r="AI140" s="81">
        <v>45413122.789022751</v>
      </c>
      <c r="AJ140" s="81">
        <v>34470880.651583321</v>
      </c>
      <c r="AK140" s="81">
        <v>0</v>
      </c>
      <c r="AL140" s="81">
        <v>0</v>
      </c>
      <c r="AM140" s="81">
        <v>2804715.490789325</v>
      </c>
      <c r="AN140" s="81">
        <v>0</v>
      </c>
      <c r="AO140" s="81">
        <v>0</v>
      </c>
      <c r="AP140" s="82"/>
      <c r="AQ140" s="81">
        <v>773</v>
      </c>
      <c r="AR140" s="81">
        <v>556</v>
      </c>
      <c r="AS140" s="81">
        <v>2</v>
      </c>
      <c r="AT140" s="81">
        <v>0</v>
      </c>
      <c r="AU140" s="81">
        <v>0</v>
      </c>
      <c r="AV140" s="81">
        <v>0</v>
      </c>
      <c r="AW140" s="81"/>
      <c r="AX140" s="82"/>
      <c r="AY140" s="81">
        <v>3662.3000000000011</v>
      </c>
      <c r="AZ140" s="81">
        <v>67311.100000000006</v>
      </c>
      <c r="BA140" s="81">
        <v>39.6</v>
      </c>
      <c r="BB140" s="81">
        <v>0</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1824</v>
      </c>
      <c r="B141" s="80">
        <v>68</v>
      </c>
      <c r="C141" s="80">
        <v>19</v>
      </c>
      <c r="D141" s="80">
        <v>4</v>
      </c>
      <c r="E141" s="80">
        <v>2022</v>
      </c>
      <c r="F141" s="80" t="s">
        <v>568</v>
      </c>
      <c r="G141" s="174" t="s">
        <v>1806</v>
      </c>
      <c r="H141" s="80" t="s">
        <v>1674</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810</v>
      </c>
      <c r="AR141" s="81">
        <v>572</v>
      </c>
      <c r="AS141" s="81">
        <v>2</v>
      </c>
      <c r="AT141" s="81">
        <v>0</v>
      </c>
      <c r="AU141" s="81">
        <v>0</v>
      </c>
      <c r="AV141" s="81">
        <v>0</v>
      </c>
      <c r="AW141" s="81"/>
      <c r="AX141" s="82"/>
      <c r="AY141" s="81">
        <v>3860.4000000000015</v>
      </c>
      <c r="AZ141" s="81">
        <v>70306</v>
      </c>
      <c r="BA141" s="81">
        <v>39.6</v>
      </c>
      <c r="BB141" s="81">
        <v>0</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1825</v>
      </c>
      <c r="B142" s="80">
        <v>188</v>
      </c>
      <c r="C142" s="80">
        <v>1</v>
      </c>
      <c r="D142" s="80">
        <v>12</v>
      </c>
      <c r="E142" s="80">
        <v>1990</v>
      </c>
      <c r="F142" s="80" t="s">
        <v>562</v>
      </c>
      <c r="G142" s="80" t="s">
        <v>1826</v>
      </c>
      <c r="H142" s="80" t="s">
        <v>1827</v>
      </c>
      <c r="I142" s="177"/>
      <c r="J142" s="81">
        <v>75.191123916997796</v>
      </c>
      <c r="K142" s="81">
        <v>1.849469871294805</v>
      </c>
      <c r="L142" s="81">
        <v>2.1467633567438615</v>
      </c>
      <c r="M142" s="81">
        <v>11.910367090261619</v>
      </c>
      <c r="N142" s="81">
        <v>14.423796896006705</v>
      </c>
      <c r="O142" s="81">
        <v>13.476397788675317</v>
      </c>
      <c r="P142" s="81">
        <v>13.516680617127603</v>
      </c>
      <c r="Q142" s="81">
        <v>0.77282174393010905</v>
      </c>
      <c r="R142" s="81">
        <v>0</v>
      </c>
      <c r="S142" s="81">
        <v>0.66844330484450731</v>
      </c>
      <c r="T142" s="82"/>
      <c r="U142" s="81">
        <v>19513578</v>
      </c>
      <c r="V142" s="81">
        <v>544</v>
      </c>
      <c r="W142" s="81">
        <v>29</v>
      </c>
      <c r="X142" s="81">
        <v>4373</v>
      </c>
      <c r="Y142" s="81">
        <v>4239</v>
      </c>
      <c r="Z142" s="81">
        <v>5543</v>
      </c>
      <c r="AA142" s="81">
        <v>3282</v>
      </c>
      <c r="AB142" s="81">
        <v>12548</v>
      </c>
      <c r="AC142" s="81">
        <v>0</v>
      </c>
      <c r="AD142" s="81">
        <v>0.66844330484450731</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1828</v>
      </c>
      <c r="B143" s="80">
        <v>189</v>
      </c>
      <c r="C143" s="80">
        <v>2</v>
      </c>
      <c r="D143" s="80">
        <v>12</v>
      </c>
      <c r="E143" s="80">
        <v>2005</v>
      </c>
      <c r="F143" s="80" t="s">
        <v>565</v>
      </c>
      <c r="G143" s="80" t="s">
        <v>1826</v>
      </c>
      <c r="H143" s="80" t="s">
        <v>1827</v>
      </c>
      <c r="I143" s="177"/>
      <c r="J143" s="81">
        <v>86.666958188520269</v>
      </c>
      <c r="K143" s="81">
        <v>2.0495208868596579</v>
      </c>
      <c r="L143" s="81">
        <v>1.032762096302372</v>
      </c>
      <c r="M143" s="81">
        <v>45.542596443548803</v>
      </c>
      <c r="N143" s="81">
        <v>24.01813815283964</v>
      </c>
      <c r="O143" s="81">
        <v>25.45559685264876</v>
      </c>
      <c r="P143" s="81">
        <v>20.944383510962531</v>
      </c>
      <c r="Q143" s="81">
        <v>0.96738106351234521</v>
      </c>
      <c r="R143" s="81">
        <v>0</v>
      </c>
      <c r="S143" s="81">
        <v>2.1483608515137171</v>
      </c>
      <c r="T143" s="82"/>
      <c r="U143" s="81">
        <v>19783351</v>
      </c>
      <c r="V143" s="81">
        <v>845</v>
      </c>
      <c r="W143" s="81">
        <v>14</v>
      </c>
      <c r="X143" s="81">
        <v>9171</v>
      </c>
      <c r="Y143" s="81">
        <v>6447</v>
      </c>
      <c r="Z143" s="81">
        <v>12116</v>
      </c>
      <c r="AA143" s="81">
        <v>4165</v>
      </c>
      <c r="AB143" s="81">
        <v>16420</v>
      </c>
      <c r="AC143" s="81">
        <v>0</v>
      </c>
      <c r="AD143" s="81">
        <v>2.1483608515137171</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1829</v>
      </c>
      <c r="B144" s="80">
        <v>190</v>
      </c>
      <c r="C144" s="80">
        <v>3</v>
      </c>
      <c r="D144" s="80">
        <v>12</v>
      </c>
      <c r="E144" s="80">
        <v>2006</v>
      </c>
      <c r="F144" s="80" t="s">
        <v>566</v>
      </c>
      <c r="G144" s="80" t="s">
        <v>1826</v>
      </c>
      <c r="H144" s="80" t="s">
        <v>1827</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1830</v>
      </c>
      <c r="B145" s="80">
        <v>191</v>
      </c>
      <c r="C145" s="80">
        <v>4</v>
      </c>
      <c r="D145" s="80">
        <v>12</v>
      </c>
      <c r="E145" s="80">
        <v>2007</v>
      </c>
      <c r="F145" s="80" t="s">
        <v>567</v>
      </c>
      <c r="G145" s="80" t="s">
        <v>1826</v>
      </c>
      <c r="H145" s="80" t="s">
        <v>1827</v>
      </c>
      <c r="I145" s="177"/>
      <c r="J145" s="81">
        <v>110.85061903854159</v>
      </c>
      <c r="K145" s="81">
        <v>2.5031790928748174</v>
      </c>
      <c r="L145" s="81">
        <v>2.059960120539071</v>
      </c>
      <c r="M145" s="81">
        <v>40.829470993323831</v>
      </c>
      <c r="N145" s="81">
        <v>26.006920351390885</v>
      </c>
      <c r="O145" s="81">
        <v>24.879177340969939</v>
      </c>
      <c r="P145" s="81">
        <v>21.268578374265122</v>
      </c>
      <c r="Q145" s="81">
        <v>1.0424853269174985</v>
      </c>
      <c r="R145" s="81">
        <v>0</v>
      </c>
      <c r="S145" s="81">
        <v>2.2172193613926172</v>
      </c>
      <c r="T145" s="82"/>
      <c r="U145" s="81">
        <v>22340978</v>
      </c>
      <c r="V145" s="81">
        <v>897</v>
      </c>
      <c r="W145" s="81">
        <v>31</v>
      </c>
      <c r="X145" s="81">
        <v>10002</v>
      </c>
      <c r="Y145" s="81">
        <v>6704</v>
      </c>
      <c r="Z145" s="81">
        <v>12310</v>
      </c>
      <c r="AA145" s="81">
        <v>4165</v>
      </c>
      <c r="AB145" s="81">
        <v>16759</v>
      </c>
      <c r="AC145" s="81">
        <v>0</v>
      </c>
      <c r="AD145" s="81">
        <v>2.2172193613926172</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1831</v>
      </c>
      <c r="B146" s="80">
        <v>192</v>
      </c>
      <c r="C146" s="80">
        <v>5</v>
      </c>
      <c r="D146" s="80">
        <v>12</v>
      </c>
      <c r="E146" s="80">
        <v>2008</v>
      </c>
      <c r="F146" s="80" t="s">
        <v>84</v>
      </c>
      <c r="G146" s="80" t="s">
        <v>1826</v>
      </c>
      <c r="H146" s="80" t="s">
        <v>1827</v>
      </c>
      <c r="I146" s="177"/>
      <c r="J146" s="81">
        <v>98.805518430845396</v>
      </c>
      <c r="K146" s="81">
        <v>1.9162039711743064</v>
      </c>
      <c r="L146" s="81">
        <v>1.8242407466999424</v>
      </c>
      <c r="M146" s="81">
        <v>49.143708139782184</v>
      </c>
      <c r="N146" s="81">
        <v>25.401507521869508</v>
      </c>
      <c r="O146" s="81">
        <v>23.932087149392022</v>
      </c>
      <c r="P146" s="81">
        <v>20.708768092416076</v>
      </c>
      <c r="Q146" s="81">
        <v>1.031201071070097</v>
      </c>
      <c r="R146" s="81">
        <v>0</v>
      </c>
      <c r="S146" s="81">
        <v>2.0342838606852558</v>
      </c>
      <c r="T146" s="82"/>
      <c r="U146" s="81">
        <v>21898784</v>
      </c>
      <c r="V146" s="81">
        <v>897</v>
      </c>
      <c r="W146" s="81">
        <v>31</v>
      </c>
      <c r="X146" s="81">
        <v>10002</v>
      </c>
      <c r="Y146" s="81">
        <v>6792</v>
      </c>
      <c r="Z146" s="81">
        <v>12257</v>
      </c>
      <c r="AA146" s="81">
        <v>4060</v>
      </c>
      <c r="AB146" s="81">
        <v>16850</v>
      </c>
      <c r="AC146" s="81">
        <v>0</v>
      </c>
      <c r="AD146" s="81">
        <v>2.0342838606852558</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1832</v>
      </c>
      <c r="B147" s="80">
        <v>193</v>
      </c>
      <c r="C147" s="80">
        <v>6</v>
      </c>
      <c r="D147" s="80">
        <v>12</v>
      </c>
      <c r="E147" s="80">
        <v>2009</v>
      </c>
      <c r="F147" s="80" t="s">
        <v>85</v>
      </c>
      <c r="G147" s="80" t="s">
        <v>1826</v>
      </c>
      <c r="H147" s="80" t="s">
        <v>1827</v>
      </c>
      <c r="I147" s="177"/>
      <c r="J147" s="81">
        <v>102.42627327035052</v>
      </c>
      <c r="K147" s="81">
        <v>2.2754618376841136</v>
      </c>
      <c r="L147" s="81">
        <v>1.3431783414052259</v>
      </c>
      <c r="M147" s="81">
        <v>53.896696934057047</v>
      </c>
      <c r="N147" s="81">
        <v>23.222698064741014</v>
      </c>
      <c r="O147" s="81">
        <v>24.667453056296416</v>
      </c>
      <c r="P147" s="81">
        <v>19.441571765096921</v>
      </c>
      <c r="Q147" s="81">
        <v>0.99200247166417732</v>
      </c>
      <c r="R147" s="81">
        <v>0</v>
      </c>
      <c r="S147" s="81">
        <v>2.21013274869635</v>
      </c>
      <c r="T147" s="82"/>
      <c r="U147" s="81">
        <v>16985583</v>
      </c>
      <c r="V147" s="81">
        <v>1058</v>
      </c>
      <c r="W147" s="81">
        <v>39</v>
      </c>
      <c r="X147" s="81">
        <v>11407</v>
      </c>
      <c r="Y147" s="81">
        <v>6894</v>
      </c>
      <c r="Z147" s="81">
        <v>12470</v>
      </c>
      <c r="AA147" s="81">
        <v>3913</v>
      </c>
      <c r="AB147" s="81">
        <v>17016</v>
      </c>
      <c r="AC147" s="81">
        <v>0</v>
      </c>
      <c r="AD147" s="81">
        <v>2.21013274869635</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98.31</v>
      </c>
      <c r="BJ147" s="81">
        <v>0</v>
      </c>
      <c r="BK147" s="81">
        <v>3.76</v>
      </c>
      <c r="BL147" s="81">
        <v>0</v>
      </c>
      <c r="BM147" s="82"/>
      <c r="BN147" s="81">
        <v>0</v>
      </c>
      <c r="BO147" s="81">
        <v>0</v>
      </c>
      <c r="BP147" s="81">
        <v>6</v>
      </c>
      <c r="BQ147" s="81">
        <v>0</v>
      </c>
      <c r="BR147" s="81">
        <v>1</v>
      </c>
      <c r="BS147" s="81">
        <v>0</v>
      </c>
      <c r="BT147"/>
      <c r="BU147" s="80"/>
      <c r="BV147" s="80"/>
      <c r="BW147" s="80"/>
      <c r="BX147" s="80"/>
      <c r="BY147" s="80"/>
      <c r="BZ147" s="80"/>
      <c r="CA147" s="80"/>
      <c r="CB147" s="80"/>
      <c r="CC147" s="80"/>
    </row>
    <row r="148" spans="1:81">
      <c r="A148" s="80" t="s">
        <v>1833</v>
      </c>
      <c r="B148" s="80">
        <v>194</v>
      </c>
      <c r="C148" s="80">
        <v>7</v>
      </c>
      <c r="D148" s="80">
        <v>12</v>
      </c>
      <c r="E148" s="80">
        <v>2010</v>
      </c>
      <c r="F148" s="80" t="s">
        <v>86</v>
      </c>
      <c r="G148" s="80" t="s">
        <v>1826</v>
      </c>
      <c r="H148" s="80" t="s">
        <v>1827</v>
      </c>
      <c r="I148" s="177"/>
      <c r="J148" s="81">
        <v>125.62407233194551</v>
      </c>
      <c r="K148" s="81">
        <v>2.3877277227326621</v>
      </c>
      <c r="L148" s="81">
        <v>1.2652136327342247</v>
      </c>
      <c r="M148" s="81">
        <v>55.809157371046119</v>
      </c>
      <c r="N148" s="81">
        <v>23.424308046824574</v>
      </c>
      <c r="O148" s="81">
        <v>25.201157635543659</v>
      </c>
      <c r="P148" s="81">
        <v>19.689845465119401</v>
      </c>
      <c r="Q148" s="81">
        <v>1.0596724619516202</v>
      </c>
      <c r="R148" s="81">
        <v>0</v>
      </c>
      <c r="S148" s="81">
        <v>2.0863554209970969</v>
      </c>
      <c r="T148" s="82"/>
      <c r="U148" s="81">
        <v>24628746</v>
      </c>
      <c r="V148" s="81">
        <v>1058</v>
      </c>
      <c r="W148" s="81">
        <v>39</v>
      </c>
      <c r="X148" s="81">
        <v>11407</v>
      </c>
      <c r="Y148" s="81">
        <v>7146</v>
      </c>
      <c r="Z148" s="81">
        <v>12799</v>
      </c>
      <c r="AA148" s="81">
        <v>3864</v>
      </c>
      <c r="AB148" s="81">
        <v>17417</v>
      </c>
      <c r="AC148" s="81">
        <v>0</v>
      </c>
      <c r="AD148" s="81">
        <v>2.0863554209970969</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96.558999999999997</v>
      </c>
      <c r="BJ148" s="81">
        <v>0</v>
      </c>
      <c r="BK148" s="81">
        <v>3.2759999999999998</v>
      </c>
      <c r="BL148" s="81">
        <v>0</v>
      </c>
      <c r="BM148" s="82"/>
      <c r="BN148" s="81">
        <v>0</v>
      </c>
      <c r="BO148" s="81">
        <v>0</v>
      </c>
      <c r="BP148" s="81">
        <v>6</v>
      </c>
      <c r="BQ148" s="81">
        <v>0</v>
      </c>
      <c r="BR148" s="81">
        <v>1</v>
      </c>
      <c r="BS148" s="81">
        <v>0</v>
      </c>
      <c r="BT148"/>
      <c r="BU148" s="80">
        <v>99.834999999999994</v>
      </c>
      <c r="BV148" s="80">
        <v>0</v>
      </c>
      <c r="BW148" s="80">
        <v>0</v>
      </c>
      <c r="BX148" s="80">
        <v>0</v>
      </c>
      <c r="BY148" s="80">
        <v>0</v>
      </c>
      <c r="BZ148" s="80">
        <v>0</v>
      </c>
      <c r="CA148" s="80">
        <v>0</v>
      </c>
      <c r="CB148" s="80">
        <v>0</v>
      </c>
      <c r="CC148" s="80">
        <v>0</v>
      </c>
    </row>
    <row r="149" spans="1:81">
      <c r="A149" s="80" t="s">
        <v>1834</v>
      </c>
      <c r="B149" s="80">
        <v>195</v>
      </c>
      <c r="C149" s="80">
        <v>8</v>
      </c>
      <c r="D149" s="80">
        <v>12</v>
      </c>
      <c r="E149" s="80">
        <v>2011</v>
      </c>
      <c r="F149" s="80" t="s">
        <v>87</v>
      </c>
      <c r="G149" s="80" t="s">
        <v>1826</v>
      </c>
      <c r="H149" s="80" t="s">
        <v>1827</v>
      </c>
      <c r="I149" s="177"/>
      <c r="J149" s="81">
        <v>84.068580359894725</v>
      </c>
      <c r="K149" s="81">
        <v>2.7568010825565952</v>
      </c>
      <c r="L149" s="81">
        <v>1.3264075515164153</v>
      </c>
      <c r="M149" s="81">
        <v>63.51854138327753</v>
      </c>
      <c r="N149" s="81">
        <v>27.685571923875216</v>
      </c>
      <c r="O149" s="81">
        <v>25.380268087144589</v>
      </c>
      <c r="P149" s="81">
        <v>19.239602695758464</v>
      </c>
      <c r="Q149" s="81">
        <v>1.2451036784107321</v>
      </c>
      <c r="R149" s="81">
        <v>0</v>
      </c>
      <c r="S149" s="81">
        <v>2.5776474372779719</v>
      </c>
      <c r="T149" s="82"/>
      <c r="U149" s="81">
        <v>17851578</v>
      </c>
      <c r="V149" s="81">
        <v>1058</v>
      </c>
      <c r="W149" s="81">
        <v>39</v>
      </c>
      <c r="X149" s="81">
        <v>11407</v>
      </c>
      <c r="Y149" s="81">
        <v>7297</v>
      </c>
      <c r="Z149" s="81">
        <v>13170</v>
      </c>
      <c r="AA149" s="81">
        <v>3888</v>
      </c>
      <c r="AB149" s="81">
        <v>17742</v>
      </c>
      <c r="AC149" s="81">
        <v>0</v>
      </c>
      <c r="AD149" s="81">
        <v>2.5776474372779719</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97.105999999999995</v>
      </c>
      <c r="BJ149" s="81">
        <v>0</v>
      </c>
      <c r="BK149" s="81">
        <v>2.7970000000000002</v>
      </c>
      <c r="BL149" s="81">
        <v>0</v>
      </c>
      <c r="BM149" s="82"/>
      <c r="BN149" s="81">
        <v>0</v>
      </c>
      <c r="BO149" s="81">
        <v>0</v>
      </c>
      <c r="BP149" s="81">
        <v>7</v>
      </c>
      <c r="BQ149" s="81">
        <v>0</v>
      </c>
      <c r="BR149" s="81">
        <v>1</v>
      </c>
      <c r="BS149" s="81">
        <v>0</v>
      </c>
      <c r="BT149"/>
      <c r="BU149" s="80">
        <v>99.903000000000006</v>
      </c>
      <c r="BV149" s="80">
        <v>0</v>
      </c>
      <c r="BW149" s="80">
        <v>0</v>
      </c>
      <c r="BX149" s="80">
        <v>0</v>
      </c>
      <c r="BY149" s="80">
        <v>0</v>
      </c>
      <c r="BZ149" s="80">
        <v>0</v>
      </c>
      <c r="CA149" s="80">
        <v>0</v>
      </c>
      <c r="CB149" s="80">
        <v>0</v>
      </c>
      <c r="CC149" s="80">
        <v>0</v>
      </c>
    </row>
    <row r="150" spans="1:81">
      <c r="A150" s="80" t="s">
        <v>1835</v>
      </c>
      <c r="B150" s="80">
        <v>196</v>
      </c>
      <c r="C150" s="80">
        <v>9</v>
      </c>
      <c r="D150" s="80">
        <v>12</v>
      </c>
      <c r="E150" s="80">
        <v>2012</v>
      </c>
      <c r="F150" s="80" t="s">
        <v>88</v>
      </c>
      <c r="G150" s="80" t="s">
        <v>1826</v>
      </c>
      <c r="H150" s="80" t="s">
        <v>1827</v>
      </c>
      <c r="I150" s="177"/>
      <c r="J150" s="81">
        <v>110.46046172458396</v>
      </c>
      <c r="K150" s="81">
        <v>2.6393330341717567</v>
      </c>
      <c r="L150" s="81">
        <v>1.3069664322857006</v>
      </c>
      <c r="M150" s="81">
        <v>62.49925698246183</v>
      </c>
      <c r="N150" s="81">
        <v>33.357324758092901</v>
      </c>
      <c r="O150" s="81">
        <v>25.731191076186757</v>
      </c>
      <c r="P150" s="81">
        <v>19.373951878896364</v>
      </c>
      <c r="Q150" s="81">
        <v>1.4117143657056717</v>
      </c>
      <c r="R150" s="81">
        <v>0</v>
      </c>
      <c r="S150" s="81">
        <v>2.1965253990270615</v>
      </c>
      <c r="T150" s="82"/>
      <c r="U150" s="81">
        <v>18459577</v>
      </c>
      <c r="V150" s="81">
        <v>1058</v>
      </c>
      <c r="W150" s="81">
        <v>39</v>
      </c>
      <c r="X150" s="81">
        <v>11407</v>
      </c>
      <c r="Y150" s="81">
        <v>7697</v>
      </c>
      <c r="Z150" s="81">
        <v>13458</v>
      </c>
      <c r="AA150" s="81">
        <v>3893</v>
      </c>
      <c r="AB150" s="81">
        <v>18515</v>
      </c>
      <c r="AC150" s="81">
        <v>0</v>
      </c>
      <c r="AD150" s="81">
        <v>2.1965253990270615</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116.702</v>
      </c>
      <c r="BJ150" s="81">
        <v>0</v>
      </c>
      <c r="BK150" s="81">
        <v>3.1840000000000002</v>
      </c>
      <c r="BL150" s="81">
        <v>0</v>
      </c>
      <c r="BM150" s="82"/>
      <c r="BN150" s="81">
        <v>0</v>
      </c>
      <c r="BO150" s="81">
        <v>0</v>
      </c>
      <c r="BP150" s="81">
        <v>8</v>
      </c>
      <c r="BQ150" s="81">
        <v>0</v>
      </c>
      <c r="BR150" s="81">
        <v>1</v>
      </c>
      <c r="BS150" s="81">
        <v>0</v>
      </c>
      <c r="BT150"/>
      <c r="BU150" s="80">
        <v>119.886</v>
      </c>
      <c r="BV150" s="80">
        <v>0</v>
      </c>
      <c r="BW150" s="80">
        <v>0</v>
      </c>
      <c r="BX150" s="80">
        <v>0</v>
      </c>
      <c r="BY150" s="80">
        <v>0</v>
      </c>
      <c r="BZ150" s="80">
        <v>0</v>
      </c>
      <c r="CA150" s="80">
        <v>0</v>
      </c>
      <c r="CB150" s="80">
        <v>0</v>
      </c>
      <c r="CC150" s="80">
        <v>0</v>
      </c>
    </row>
    <row r="151" spans="1:81">
      <c r="A151" s="80" t="s">
        <v>1836</v>
      </c>
      <c r="B151" s="80">
        <v>197</v>
      </c>
      <c r="C151" s="80">
        <v>10</v>
      </c>
      <c r="D151" s="80">
        <v>12</v>
      </c>
      <c r="E151" s="80">
        <v>2013</v>
      </c>
      <c r="F151" s="80" t="s">
        <v>89</v>
      </c>
      <c r="G151" s="80" t="s">
        <v>1826</v>
      </c>
      <c r="H151" s="80" t="s">
        <v>1827</v>
      </c>
      <c r="I151" s="177"/>
      <c r="J151" s="81">
        <v>132.17548043586189</v>
      </c>
      <c r="K151" s="81">
        <v>2.5844407434817414</v>
      </c>
      <c r="L151" s="81">
        <v>1.0727979145994824</v>
      </c>
      <c r="M151" s="81">
        <v>64.626519514467475</v>
      </c>
      <c r="N151" s="81">
        <v>31.483833485693545</v>
      </c>
      <c r="O151" s="81">
        <v>25.427599213988344</v>
      </c>
      <c r="P151" s="81">
        <v>19.566839574327712</v>
      </c>
      <c r="Q151" s="81">
        <v>1.4607947759726343</v>
      </c>
      <c r="R151" s="81">
        <v>0</v>
      </c>
      <c r="S151" s="81">
        <v>2.3101109746228201</v>
      </c>
      <c r="T151" s="82"/>
      <c r="U151" s="81">
        <v>19080237</v>
      </c>
      <c r="V151" s="81">
        <v>1058</v>
      </c>
      <c r="W151" s="81">
        <v>39</v>
      </c>
      <c r="X151" s="81">
        <v>11407</v>
      </c>
      <c r="Y151" s="81">
        <v>7932</v>
      </c>
      <c r="Z151" s="81">
        <v>13893</v>
      </c>
      <c r="AA151" s="81">
        <v>3917</v>
      </c>
      <c r="AB151" s="81">
        <v>18884</v>
      </c>
      <c r="AC151" s="81">
        <v>0</v>
      </c>
      <c r="AD151" s="81">
        <v>2.3101109746228201</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130.61500000000001</v>
      </c>
      <c r="BJ151" s="81">
        <v>0</v>
      </c>
      <c r="BK151" s="81">
        <v>3.4279999999999999</v>
      </c>
      <c r="BL151" s="81">
        <v>0</v>
      </c>
      <c r="BM151" s="82"/>
      <c r="BN151" s="81">
        <v>0</v>
      </c>
      <c r="BO151" s="81">
        <v>0</v>
      </c>
      <c r="BP151" s="81">
        <v>8</v>
      </c>
      <c r="BQ151" s="81">
        <v>0</v>
      </c>
      <c r="BR151" s="81">
        <v>1</v>
      </c>
      <c r="BS151" s="81">
        <v>0</v>
      </c>
      <c r="BT151"/>
      <c r="BU151" s="80">
        <v>134.04300000000001</v>
      </c>
      <c r="BV151" s="80">
        <v>0</v>
      </c>
      <c r="BW151" s="80">
        <v>0</v>
      </c>
      <c r="BX151" s="80">
        <v>0</v>
      </c>
      <c r="BY151" s="80">
        <v>0</v>
      </c>
      <c r="BZ151" s="80">
        <v>0</v>
      </c>
      <c r="CA151" s="80">
        <v>0</v>
      </c>
      <c r="CB151" s="80">
        <v>0</v>
      </c>
      <c r="CC151" s="80">
        <v>0</v>
      </c>
    </row>
    <row r="152" spans="1:81">
      <c r="A152" s="80" t="s">
        <v>1837</v>
      </c>
      <c r="B152" s="80">
        <v>198</v>
      </c>
      <c r="C152" s="80">
        <v>11</v>
      </c>
      <c r="D152" s="80">
        <v>12</v>
      </c>
      <c r="E152" s="80">
        <v>2014</v>
      </c>
      <c r="F152" s="80" t="s">
        <v>90</v>
      </c>
      <c r="G152" s="80" t="s">
        <v>1826</v>
      </c>
      <c r="H152" s="80" t="s">
        <v>1827</v>
      </c>
      <c r="I152" s="177"/>
      <c r="J152" s="81">
        <v>119.95648130078779</v>
      </c>
      <c r="K152" s="81">
        <v>3.0121782297824145</v>
      </c>
      <c r="L152" s="81">
        <v>1.0591228024657375</v>
      </c>
      <c r="M152" s="81">
        <v>65.924251538814417</v>
      </c>
      <c r="N152" s="81">
        <v>27.182902015681947</v>
      </c>
      <c r="O152" s="81">
        <v>24.255880165978006</v>
      </c>
      <c r="P152" s="81">
        <v>20.241041697644444</v>
      </c>
      <c r="Q152" s="81">
        <v>1.4172270011545518</v>
      </c>
      <c r="R152" s="81">
        <v>0</v>
      </c>
      <c r="S152" s="81">
        <v>2.7611303354742591</v>
      </c>
      <c r="T152" s="82"/>
      <c r="U152" s="81">
        <v>21489423</v>
      </c>
      <c r="V152" s="81">
        <v>1137</v>
      </c>
      <c r="W152" s="81">
        <v>37</v>
      </c>
      <c r="X152" s="81">
        <v>12092</v>
      </c>
      <c r="Y152" s="81">
        <v>8056</v>
      </c>
      <c r="Z152" s="81">
        <v>13958</v>
      </c>
      <c r="AA152" s="81">
        <v>4031</v>
      </c>
      <c r="AB152" s="81">
        <v>19095</v>
      </c>
      <c r="AC152" s="81">
        <v>0</v>
      </c>
      <c r="AD152" s="81">
        <v>2.7611303354742591</v>
      </c>
      <c r="AE152" s="82"/>
      <c r="AF152" s="81">
        <v>170894527.35691822</v>
      </c>
      <c r="AG152" s="81">
        <v>2443314.7134956126</v>
      </c>
      <c r="AH152" s="81">
        <v>276909.95167280699</v>
      </c>
      <c r="AI152" s="81">
        <v>81521276.197256029</v>
      </c>
      <c r="AJ152" s="81">
        <v>36082941.455475278</v>
      </c>
      <c r="AK152" s="81">
        <v>0</v>
      </c>
      <c r="AL152" s="81">
        <v>0</v>
      </c>
      <c r="AM152" s="81">
        <v>2621458.1593101951</v>
      </c>
      <c r="AN152" s="81">
        <v>0</v>
      </c>
      <c r="AO152" s="81">
        <v>0</v>
      </c>
      <c r="AP152" s="82"/>
      <c r="AQ152" s="81">
        <v>268</v>
      </c>
      <c r="AR152" s="81">
        <v>144</v>
      </c>
      <c r="AS152" s="81">
        <v>0</v>
      </c>
      <c r="AT152" s="81">
        <v>0</v>
      </c>
      <c r="AU152" s="81">
        <v>0</v>
      </c>
      <c r="AV152" s="81">
        <v>0</v>
      </c>
      <c r="AW152" s="81" t="s">
        <v>564</v>
      </c>
      <c r="AX152" s="82"/>
      <c r="AY152" s="81">
        <v>1270.0999999999999</v>
      </c>
      <c r="AZ152" s="81">
        <v>3817.1</v>
      </c>
      <c r="BA152" s="81">
        <v>0</v>
      </c>
      <c r="BB152" s="81">
        <v>0</v>
      </c>
      <c r="BC152" s="81">
        <v>0</v>
      </c>
      <c r="BD152" s="81">
        <v>0</v>
      </c>
      <c r="BE152" s="81" t="s">
        <v>564</v>
      </c>
      <c r="BF152" s="82"/>
      <c r="BG152" s="81">
        <v>0</v>
      </c>
      <c r="BH152" s="81">
        <v>0</v>
      </c>
      <c r="BI152" s="81">
        <v>139.233</v>
      </c>
      <c r="BJ152" s="81">
        <v>0</v>
      </c>
      <c r="BK152" s="81">
        <v>3.2690000000000001</v>
      </c>
      <c r="BL152" s="81">
        <v>0</v>
      </c>
      <c r="BM152" s="82"/>
      <c r="BN152" s="81">
        <v>0</v>
      </c>
      <c r="BO152" s="81">
        <v>0</v>
      </c>
      <c r="BP152" s="81">
        <v>9</v>
      </c>
      <c r="BQ152" s="81">
        <v>0</v>
      </c>
      <c r="BR152" s="81">
        <v>1</v>
      </c>
      <c r="BS152" s="81">
        <v>0</v>
      </c>
      <c r="BT152"/>
      <c r="BU152" s="80">
        <v>139.27600000000001</v>
      </c>
      <c r="BV152" s="80">
        <v>0</v>
      </c>
      <c r="BW152" s="80">
        <v>0</v>
      </c>
      <c r="BX152" s="80">
        <v>0</v>
      </c>
      <c r="BY152" s="80">
        <v>0</v>
      </c>
      <c r="BZ152" s="80">
        <v>0</v>
      </c>
      <c r="CA152" s="80">
        <v>0</v>
      </c>
      <c r="CB152" s="80">
        <v>3.226</v>
      </c>
      <c r="CC152" s="80">
        <v>0</v>
      </c>
    </row>
    <row r="153" spans="1:81">
      <c r="A153" s="80" t="s">
        <v>1838</v>
      </c>
      <c r="B153" s="80">
        <v>199</v>
      </c>
      <c r="C153" s="80">
        <v>12</v>
      </c>
      <c r="D153" s="80">
        <v>12</v>
      </c>
      <c r="E153" s="80">
        <v>2015</v>
      </c>
      <c r="F153" s="80" t="s">
        <v>91</v>
      </c>
      <c r="G153" s="80" t="s">
        <v>1826</v>
      </c>
      <c r="H153" s="80" t="s">
        <v>1827</v>
      </c>
      <c r="I153" s="177"/>
      <c r="J153" s="81">
        <v>104.53966623440084</v>
      </c>
      <c r="K153" s="81">
        <v>2.7938523878882595</v>
      </c>
      <c r="L153" s="81">
        <v>1.0685915423732861</v>
      </c>
      <c r="M153" s="81">
        <v>59.26426378495016</v>
      </c>
      <c r="N153" s="81">
        <v>29.535507845326521</v>
      </c>
      <c r="O153" s="81">
        <v>24.693954761429939</v>
      </c>
      <c r="P153" s="81">
        <v>20.171537658989845</v>
      </c>
      <c r="Q153" s="81">
        <v>1.4147867539182812</v>
      </c>
      <c r="R153" s="81">
        <v>0</v>
      </c>
      <c r="S153" s="81">
        <v>2.454808592136569</v>
      </c>
      <c r="T153" s="82"/>
      <c r="U153" s="81">
        <v>21214425</v>
      </c>
      <c r="V153" s="81">
        <v>1137</v>
      </c>
      <c r="W153" s="81">
        <v>37</v>
      </c>
      <c r="X153" s="81">
        <v>12092</v>
      </c>
      <c r="Y153" s="81">
        <v>8306</v>
      </c>
      <c r="Z153" s="81">
        <v>14347</v>
      </c>
      <c r="AA153" s="81">
        <v>4014</v>
      </c>
      <c r="AB153" s="81">
        <v>19472</v>
      </c>
      <c r="AC153" s="81">
        <v>0</v>
      </c>
      <c r="AD153" s="81">
        <v>2.454808592136569</v>
      </c>
      <c r="AE153" s="82"/>
      <c r="AF153" s="81">
        <v>158802994.32640153</v>
      </c>
      <c r="AG153" s="81">
        <v>2089996.7442527981</v>
      </c>
      <c r="AH153" s="81">
        <v>224520.56420928967</v>
      </c>
      <c r="AI153" s="81">
        <v>77467524.498320058</v>
      </c>
      <c r="AJ153" s="81">
        <v>41725018.892161556</v>
      </c>
      <c r="AK153" s="81">
        <v>0</v>
      </c>
      <c r="AL153" s="81">
        <v>0</v>
      </c>
      <c r="AM153" s="81">
        <v>2668555.9180321172</v>
      </c>
      <c r="AN153" s="81">
        <v>0</v>
      </c>
      <c r="AO153" s="81">
        <v>0</v>
      </c>
      <c r="AP153" s="82"/>
      <c r="AQ153" s="81">
        <v>335</v>
      </c>
      <c r="AR153" s="81">
        <v>211</v>
      </c>
      <c r="AS153" s="81">
        <v>0</v>
      </c>
      <c r="AT153" s="81">
        <v>0</v>
      </c>
      <c r="AU153" s="81">
        <v>0</v>
      </c>
      <c r="AV153" s="81">
        <v>0</v>
      </c>
      <c r="AW153" s="81" t="s">
        <v>564</v>
      </c>
      <c r="AX153" s="82"/>
      <c r="AY153" s="81">
        <v>1602.9</v>
      </c>
      <c r="AZ153" s="81">
        <v>5422.1</v>
      </c>
      <c r="BA153" s="81">
        <v>0</v>
      </c>
      <c r="BB153" s="81">
        <v>0</v>
      </c>
      <c r="BC153" s="81">
        <v>0</v>
      </c>
      <c r="BD153" s="81">
        <v>0</v>
      </c>
      <c r="BE153" s="81" t="s">
        <v>564</v>
      </c>
      <c r="BF153" s="82"/>
      <c r="BG153" s="81">
        <v>0</v>
      </c>
      <c r="BH153" s="81">
        <v>0</v>
      </c>
      <c r="BI153" s="81">
        <v>137.136</v>
      </c>
      <c r="BJ153" s="81">
        <v>0</v>
      </c>
      <c r="BK153" s="81">
        <v>3.1429999999999998</v>
      </c>
      <c r="BL153" s="81">
        <v>0</v>
      </c>
      <c r="BM153" s="82"/>
      <c r="BN153" s="81">
        <v>0</v>
      </c>
      <c r="BO153" s="81">
        <v>0</v>
      </c>
      <c r="BP153" s="81">
        <v>9</v>
      </c>
      <c r="BQ153" s="81">
        <v>0</v>
      </c>
      <c r="BR153" s="81">
        <v>1</v>
      </c>
      <c r="BS153" s="81">
        <v>0</v>
      </c>
      <c r="BT153"/>
      <c r="BU153" s="80">
        <v>135.66200000000001</v>
      </c>
      <c r="BV153" s="80">
        <v>0</v>
      </c>
      <c r="BW153" s="80">
        <v>0</v>
      </c>
      <c r="BX153" s="80">
        <v>0</v>
      </c>
      <c r="BY153" s="80">
        <v>0</v>
      </c>
      <c r="BZ153" s="80">
        <v>0</v>
      </c>
      <c r="CA153" s="80">
        <v>0</v>
      </c>
      <c r="CB153" s="80">
        <v>4.617</v>
      </c>
      <c r="CC153" s="80">
        <v>0</v>
      </c>
    </row>
    <row r="154" spans="1:81">
      <c r="A154" s="80" t="s">
        <v>1839</v>
      </c>
      <c r="B154" s="80">
        <v>200</v>
      </c>
      <c r="C154" s="80">
        <v>13</v>
      </c>
      <c r="D154" s="80">
        <v>12</v>
      </c>
      <c r="E154" s="80">
        <v>2016</v>
      </c>
      <c r="F154" s="80" t="s">
        <v>92</v>
      </c>
      <c r="G154" s="80" t="s">
        <v>1826</v>
      </c>
      <c r="H154" s="80" t="s">
        <v>1827</v>
      </c>
      <c r="I154" s="177"/>
      <c r="J154" s="81">
        <v>127.5386372131574</v>
      </c>
      <c r="K154" s="81">
        <v>3.0558534742394143</v>
      </c>
      <c r="L154" s="81">
        <v>1.2418272526294909</v>
      </c>
      <c r="M154" s="81">
        <v>50.332720738871053</v>
      </c>
      <c r="N154" s="81">
        <v>27.816436821908098</v>
      </c>
      <c r="O154" s="81">
        <v>24.849763211840838</v>
      </c>
      <c r="P154" s="81">
        <v>19.736128496154638</v>
      </c>
      <c r="Q154" s="81">
        <v>1.3934286454505664</v>
      </c>
      <c r="R154" s="81">
        <v>0</v>
      </c>
      <c r="S154" s="81">
        <v>3.0648608036258609</v>
      </c>
      <c r="T154" s="82"/>
      <c r="U154" s="81">
        <v>24733188</v>
      </c>
      <c r="V154" s="81">
        <v>1137</v>
      </c>
      <c r="W154" s="81">
        <v>37</v>
      </c>
      <c r="X154" s="81">
        <v>12092</v>
      </c>
      <c r="Y154" s="81">
        <v>8402</v>
      </c>
      <c r="Z154" s="81">
        <v>14615</v>
      </c>
      <c r="AA154" s="81">
        <v>4062</v>
      </c>
      <c r="AB154" s="81">
        <v>19728</v>
      </c>
      <c r="AC154" s="81">
        <v>0</v>
      </c>
      <c r="AD154" s="81">
        <v>3.0648608036258609</v>
      </c>
      <c r="AE154" s="82"/>
      <c r="AF154" s="81">
        <v>191899306.568106</v>
      </c>
      <c r="AG154" s="81">
        <v>2295731.048779415</v>
      </c>
      <c r="AH154" s="81">
        <v>212656.44531209889</v>
      </c>
      <c r="AI154" s="81">
        <v>77427643.212087497</v>
      </c>
      <c r="AJ154" s="81">
        <v>38418170.68113146</v>
      </c>
      <c r="AK154" s="81">
        <v>0</v>
      </c>
      <c r="AL154" s="81">
        <v>0</v>
      </c>
      <c r="AM154" s="81">
        <v>2705740.1068772692</v>
      </c>
      <c r="AN154" s="81">
        <v>0</v>
      </c>
      <c r="AO154" s="81">
        <v>0</v>
      </c>
      <c r="AP154" s="82"/>
      <c r="AQ154" s="81">
        <v>386</v>
      </c>
      <c r="AR154" s="81">
        <v>241</v>
      </c>
      <c r="AS154" s="81">
        <v>0</v>
      </c>
      <c r="AT154" s="81">
        <v>0</v>
      </c>
      <c r="AU154" s="81">
        <v>0</v>
      </c>
      <c r="AV154" s="81">
        <v>0</v>
      </c>
      <c r="AW154" s="81" t="s">
        <v>564</v>
      </c>
      <c r="AX154" s="82"/>
      <c r="AY154" s="81">
        <v>1857.6</v>
      </c>
      <c r="AZ154" s="81">
        <v>5952.5</v>
      </c>
      <c r="BA154" s="81">
        <v>0</v>
      </c>
      <c r="BB154" s="81">
        <v>0</v>
      </c>
      <c r="BC154" s="81">
        <v>0</v>
      </c>
      <c r="BD154" s="81">
        <v>0</v>
      </c>
      <c r="BE154" s="81" t="s">
        <v>564</v>
      </c>
      <c r="BF154" s="82"/>
      <c r="BG154" s="81">
        <v>0</v>
      </c>
      <c r="BH154" s="81">
        <v>0</v>
      </c>
      <c r="BI154" s="81">
        <v>144.77799999999999</v>
      </c>
      <c r="BJ154" s="81">
        <v>0</v>
      </c>
      <c r="BK154" s="81">
        <v>3.153</v>
      </c>
      <c r="BL154" s="81">
        <v>0</v>
      </c>
      <c r="BM154" s="82"/>
      <c r="BN154" s="81">
        <v>0</v>
      </c>
      <c r="BO154" s="81">
        <v>0</v>
      </c>
      <c r="BP154" s="81">
        <v>9</v>
      </c>
      <c r="BQ154" s="81">
        <v>0</v>
      </c>
      <c r="BR154" s="81">
        <v>1</v>
      </c>
      <c r="BS154" s="81">
        <v>0</v>
      </c>
      <c r="BT154"/>
      <c r="BU154" s="80">
        <v>141.77500000000001</v>
      </c>
      <c r="BV154" s="80">
        <v>0</v>
      </c>
      <c r="BW154" s="80">
        <v>0</v>
      </c>
      <c r="BX154" s="80">
        <v>0</v>
      </c>
      <c r="BY154" s="80">
        <v>0</v>
      </c>
      <c r="BZ154" s="80">
        <v>0</v>
      </c>
      <c r="CA154" s="80">
        <v>0</v>
      </c>
      <c r="CB154" s="80">
        <v>6.1559999999999997</v>
      </c>
      <c r="CC154" s="80">
        <v>0</v>
      </c>
    </row>
    <row r="155" spans="1:81">
      <c r="A155" s="80" t="s">
        <v>1840</v>
      </c>
      <c r="B155" s="80">
        <v>201</v>
      </c>
      <c r="C155" s="80">
        <v>14</v>
      </c>
      <c r="D155" s="80">
        <v>12</v>
      </c>
      <c r="E155" s="80">
        <v>2017</v>
      </c>
      <c r="F155" s="80" t="s">
        <v>71</v>
      </c>
      <c r="G155" s="80" t="s">
        <v>1826</v>
      </c>
      <c r="H155" s="80" t="s">
        <v>1827</v>
      </c>
      <c r="I155" s="177"/>
      <c r="J155" s="81">
        <v>116.98872333776367</v>
      </c>
      <c r="K155" s="81">
        <v>3.0590685353808031</v>
      </c>
      <c r="L155" s="81">
        <v>1.1577050779259692</v>
      </c>
      <c r="M155" s="81">
        <v>50.871731914193539</v>
      </c>
      <c r="N155" s="81">
        <v>30.769149926371821</v>
      </c>
      <c r="O155" s="81">
        <v>24.991197153199721</v>
      </c>
      <c r="P155" s="81">
        <v>19.688354268297822</v>
      </c>
      <c r="Q155" s="81">
        <v>1.3664912819210522</v>
      </c>
      <c r="R155" s="81">
        <v>0</v>
      </c>
      <c r="S155" s="81">
        <v>2.6623601120232596</v>
      </c>
      <c r="T155" s="82"/>
      <c r="U155" s="81">
        <v>27017100</v>
      </c>
      <c r="V155" s="81">
        <v>1137</v>
      </c>
      <c r="W155" s="81">
        <v>37</v>
      </c>
      <c r="X155" s="81">
        <v>12092</v>
      </c>
      <c r="Y155" s="81">
        <v>8606</v>
      </c>
      <c r="Z155" s="81">
        <v>14942</v>
      </c>
      <c r="AA155" s="81">
        <v>4078</v>
      </c>
      <c r="AB155" s="81">
        <v>20007</v>
      </c>
      <c r="AC155" s="81">
        <v>0</v>
      </c>
      <c r="AD155" s="81">
        <v>2.6623601120232601</v>
      </c>
      <c r="AE155" s="82"/>
      <c r="AF155" s="81">
        <v>183590918.46113691</v>
      </c>
      <c r="AG155" s="81">
        <v>2332477.500873934</v>
      </c>
      <c r="AH155" s="81">
        <v>254409.43709102881</v>
      </c>
      <c r="AI155" s="81">
        <v>80430670.071648881</v>
      </c>
      <c r="AJ155" s="81">
        <v>43138888.008228093</v>
      </c>
      <c r="AK155" s="81">
        <v>0</v>
      </c>
      <c r="AL155" s="81">
        <v>0</v>
      </c>
      <c r="AM155" s="81">
        <v>2748299.2116838102</v>
      </c>
      <c r="AN155" s="81">
        <v>0</v>
      </c>
      <c r="AO155" s="81">
        <v>0</v>
      </c>
      <c r="AP155" s="82"/>
      <c r="AQ155" s="81">
        <v>416</v>
      </c>
      <c r="AR155" s="81">
        <v>259</v>
      </c>
      <c r="AS155" s="81">
        <v>0</v>
      </c>
      <c r="AT155" s="81">
        <v>0</v>
      </c>
      <c r="AU155" s="81">
        <v>0</v>
      </c>
      <c r="AV155" s="81">
        <v>0</v>
      </c>
      <c r="AW155" s="81" t="s">
        <v>564</v>
      </c>
      <c r="AX155" s="82"/>
      <c r="AY155" s="81">
        <v>2028.1</v>
      </c>
      <c r="AZ155" s="81">
        <v>6408.5999999999976</v>
      </c>
      <c r="BA155" s="81">
        <v>0</v>
      </c>
      <c r="BB155" s="81">
        <v>0</v>
      </c>
      <c r="BC155" s="81">
        <v>0</v>
      </c>
      <c r="BD155" s="81">
        <v>0</v>
      </c>
      <c r="BE155" s="81" t="s">
        <v>564</v>
      </c>
      <c r="BF155" s="82"/>
      <c r="BG155" s="81">
        <v>0</v>
      </c>
      <c r="BH155" s="81">
        <v>0</v>
      </c>
      <c r="BI155" s="81">
        <v>146.983</v>
      </c>
      <c r="BJ155" s="81">
        <v>0</v>
      </c>
      <c r="BK155" s="81">
        <v>3.081</v>
      </c>
      <c r="BL155" s="81">
        <v>0</v>
      </c>
      <c r="BM155" s="82"/>
      <c r="BN155" s="81">
        <v>0</v>
      </c>
      <c r="BO155" s="81">
        <v>0</v>
      </c>
      <c r="BP155" s="81">
        <v>9</v>
      </c>
      <c r="BQ155" s="81">
        <v>0</v>
      </c>
      <c r="BR155" s="81">
        <v>1</v>
      </c>
      <c r="BS155" s="81">
        <v>0</v>
      </c>
      <c r="BT155"/>
      <c r="BU155" s="80">
        <v>137.184</v>
      </c>
      <c r="BV155" s="80">
        <v>0</v>
      </c>
      <c r="BW155" s="80">
        <v>0</v>
      </c>
      <c r="BX155" s="80">
        <v>0</v>
      </c>
      <c r="BY155" s="80">
        <v>0</v>
      </c>
      <c r="BZ155" s="80">
        <v>0</v>
      </c>
      <c r="CA155" s="80">
        <v>3.544</v>
      </c>
      <c r="CB155" s="80">
        <v>9.3360000000000003</v>
      </c>
      <c r="CC155" s="80">
        <v>0</v>
      </c>
    </row>
    <row r="156" spans="1:81">
      <c r="A156" s="80" t="s">
        <v>1841</v>
      </c>
      <c r="B156" s="80">
        <v>202</v>
      </c>
      <c r="C156" s="80">
        <v>15</v>
      </c>
      <c r="D156" s="80">
        <v>12</v>
      </c>
      <c r="E156" s="80">
        <v>2018</v>
      </c>
      <c r="F156" s="80" t="s">
        <v>93</v>
      </c>
      <c r="G156" s="80" t="s">
        <v>1826</v>
      </c>
      <c r="H156" s="80" t="s">
        <v>1827</v>
      </c>
      <c r="I156" s="177"/>
      <c r="J156" s="81">
        <v>125.70454220336765</v>
      </c>
      <c r="K156" s="81">
        <v>2.9207140075960902</v>
      </c>
      <c r="L156" s="81">
        <v>1.0244634488736462</v>
      </c>
      <c r="M156" s="81">
        <v>47.285351421524531</v>
      </c>
      <c r="N156" s="81">
        <v>28.646417282860966</v>
      </c>
      <c r="O156" s="81">
        <v>25.007439651882272</v>
      </c>
      <c r="P156" s="81">
        <v>19.879542415385089</v>
      </c>
      <c r="Q156" s="81">
        <v>1.2819784526431113</v>
      </c>
      <c r="R156" s="81">
        <v>0</v>
      </c>
      <c r="S156" s="81">
        <v>3.1985164486589981</v>
      </c>
      <c r="T156" s="82"/>
      <c r="U156" s="81">
        <v>29466222</v>
      </c>
      <c r="V156" s="81">
        <v>1137</v>
      </c>
      <c r="W156" s="81">
        <v>37</v>
      </c>
      <c r="X156" s="81">
        <v>12092</v>
      </c>
      <c r="Y156" s="81">
        <v>8689</v>
      </c>
      <c r="Z156" s="81">
        <v>15238</v>
      </c>
      <c r="AA156" s="81">
        <v>4159</v>
      </c>
      <c r="AB156" s="81">
        <v>20227</v>
      </c>
      <c r="AC156" s="81">
        <v>0</v>
      </c>
      <c r="AD156" s="81">
        <v>3.1985164486589981</v>
      </c>
      <c r="AE156" s="82"/>
      <c r="AF156" s="81">
        <v>192307247.2508575</v>
      </c>
      <c r="AG156" s="81">
        <v>2104983.2924551088</v>
      </c>
      <c r="AH156" s="81">
        <v>237754.44816326111</v>
      </c>
      <c r="AI156" s="81">
        <v>73828689.843546748</v>
      </c>
      <c r="AJ156" s="81">
        <v>41054143.868091203</v>
      </c>
      <c r="AK156" s="81">
        <v>0</v>
      </c>
      <c r="AL156" s="81">
        <v>0</v>
      </c>
      <c r="AM156" s="81">
        <v>2784269.0163645209</v>
      </c>
      <c r="AN156" s="81">
        <v>0</v>
      </c>
      <c r="AO156" s="81">
        <v>0</v>
      </c>
      <c r="AP156" s="82"/>
      <c r="AQ156" s="81">
        <v>465</v>
      </c>
      <c r="AR156" s="81">
        <v>287</v>
      </c>
      <c r="AS156" s="81">
        <v>0</v>
      </c>
      <c r="AT156" s="81">
        <v>0</v>
      </c>
      <c r="AU156" s="81">
        <v>0</v>
      </c>
      <c r="AV156" s="81">
        <v>0</v>
      </c>
      <c r="AW156" s="81" t="s">
        <v>564</v>
      </c>
      <c r="AX156" s="82"/>
      <c r="AY156" s="81">
        <v>2277.5</v>
      </c>
      <c r="AZ156" s="81">
        <v>6942</v>
      </c>
      <c r="BA156" s="81">
        <v>0</v>
      </c>
      <c r="BB156" s="81">
        <v>0</v>
      </c>
      <c r="BC156" s="81">
        <v>0</v>
      </c>
      <c r="BD156" s="81">
        <v>0</v>
      </c>
      <c r="BE156" s="81" t="s">
        <v>564</v>
      </c>
      <c r="BF156" s="82"/>
      <c r="BG156" s="81">
        <v>0</v>
      </c>
      <c r="BH156" s="81">
        <v>0</v>
      </c>
      <c r="BI156" s="81">
        <v>143.84</v>
      </c>
      <c r="BJ156" s="81">
        <v>0</v>
      </c>
      <c r="BK156" s="81">
        <v>6.149</v>
      </c>
      <c r="BL156" s="81">
        <v>0</v>
      </c>
      <c r="BM156" s="82"/>
      <c r="BN156" s="81">
        <v>0</v>
      </c>
      <c r="BO156" s="81">
        <v>0</v>
      </c>
      <c r="BP156" s="81">
        <v>9</v>
      </c>
      <c r="BQ156" s="81">
        <v>0</v>
      </c>
      <c r="BR156" s="81">
        <v>2</v>
      </c>
      <c r="BS156" s="81">
        <v>0</v>
      </c>
      <c r="BT156"/>
      <c r="BU156" s="80">
        <v>138.19</v>
      </c>
      <c r="BV156" s="80">
        <v>0</v>
      </c>
      <c r="BW156" s="80">
        <v>0</v>
      </c>
      <c r="BX156" s="80">
        <v>0</v>
      </c>
      <c r="BY156" s="80">
        <v>0</v>
      </c>
      <c r="BZ156" s="80">
        <v>0</v>
      </c>
      <c r="CA156" s="80">
        <v>0</v>
      </c>
      <c r="CB156" s="80">
        <v>11.798999999999999</v>
      </c>
      <c r="CC156" s="80">
        <v>0</v>
      </c>
    </row>
    <row r="157" spans="1:81">
      <c r="A157" s="80" t="s">
        <v>1842</v>
      </c>
      <c r="B157" s="80">
        <v>203</v>
      </c>
      <c r="C157" s="80">
        <v>16</v>
      </c>
      <c r="D157" s="80">
        <v>12</v>
      </c>
      <c r="E157" s="80">
        <v>2019</v>
      </c>
      <c r="F157" s="80" t="s">
        <v>73</v>
      </c>
      <c r="G157" s="80" t="s">
        <v>1826</v>
      </c>
      <c r="H157" s="80" t="s">
        <v>1827</v>
      </c>
      <c r="I157" s="177"/>
      <c r="J157" s="81">
        <v>118.92315486508339</v>
      </c>
      <c r="K157" s="81">
        <v>2.635029739488477</v>
      </c>
      <c r="L157" s="81">
        <v>1.0326737176481555</v>
      </c>
      <c r="M157" s="81">
        <v>45.959628184834159</v>
      </c>
      <c r="N157" s="81">
        <v>25.534963556277226</v>
      </c>
      <c r="O157" s="81">
        <v>24.765659749438214</v>
      </c>
      <c r="P157" s="81">
        <v>19.711600450557107</v>
      </c>
      <c r="Q157" s="81">
        <v>1.2631789296786051</v>
      </c>
      <c r="R157" s="81">
        <v>0</v>
      </c>
      <c r="S157" s="81">
        <v>2.4484975880753805</v>
      </c>
      <c r="T157" s="82"/>
      <c r="U157" s="81">
        <v>27915916</v>
      </c>
      <c r="V157" s="81">
        <v>1137</v>
      </c>
      <c r="W157" s="81">
        <v>37</v>
      </c>
      <c r="X157" s="81">
        <v>12092</v>
      </c>
      <c r="Y157" s="81">
        <v>8859</v>
      </c>
      <c r="Z157" s="81">
        <v>15505</v>
      </c>
      <c r="AA157" s="81">
        <v>4093</v>
      </c>
      <c r="AB157" s="81">
        <v>20470</v>
      </c>
      <c r="AC157" s="81">
        <v>0</v>
      </c>
      <c r="AD157" s="81">
        <v>2.448497588075381</v>
      </c>
      <c r="AE157" s="82"/>
      <c r="AF157" s="81">
        <v>186725599.05417901</v>
      </c>
      <c r="AG157" s="81">
        <v>1968527.214776085</v>
      </c>
      <c r="AH157" s="81">
        <v>253247.9464008635</v>
      </c>
      <c r="AI157" s="81">
        <v>73931113.01828514</v>
      </c>
      <c r="AJ157" s="81">
        <v>36065185.704678945</v>
      </c>
      <c r="AK157" s="81">
        <v>0</v>
      </c>
      <c r="AL157" s="81">
        <v>0</v>
      </c>
      <c r="AM157" s="81">
        <v>2787859.9019225035</v>
      </c>
      <c r="AN157" s="81">
        <v>0</v>
      </c>
      <c r="AO157" s="81">
        <v>0</v>
      </c>
      <c r="AP157" s="82"/>
      <c r="AQ157" s="81">
        <v>523</v>
      </c>
      <c r="AR157" s="81">
        <v>301</v>
      </c>
      <c r="AS157" s="81">
        <v>0</v>
      </c>
      <c r="AT157" s="81">
        <v>0</v>
      </c>
      <c r="AU157" s="81">
        <v>0</v>
      </c>
      <c r="AV157" s="81">
        <v>0</v>
      </c>
      <c r="AW157" s="81" t="s">
        <v>564</v>
      </c>
      <c r="AX157" s="82"/>
      <c r="AY157" s="81">
        <v>2611.7000000000021</v>
      </c>
      <c r="AZ157" s="81">
        <v>7224.0999999999967</v>
      </c>
      <c r="BA157" s="81">
        <v>0</v>
      </c>
      <c r="BB157" s="81">
        <v>0</v>
      </c>
      <c r="BC157" s="81">
        <v>0</v>
      </c>
      <c r="BD157" s="81">
        <v>0</v>
      </c>
      <c r="BE157" s="81" t="s">
        <v>564</v>
      </c>
      <c r="BF157" s="82"/>
      <c r="BG157" s="81">
        <v>0</v>
      </c>
      <c r="BH157" s="81">
        <v>0</v>
      </c>
      <c r="BI157" s="81">
        <v>144.768</v>
      </c>
      <c r="BJ157" s="81">
        <v>0</v>
      </c>
      <c r="BK157" s="81">
        <v>5.55</v>
      </c>
      <c r="BL157" s="81">
        <v>0</v>
      </c>
      <c r="BM157" s="82"/>
      <c r="BN157" s="81">
        <v>0</v>
      </c>
      <c r="BO157" s="81">
        <v>0</v>
      </c>
      <c r="BP157" s="81">
        <v>9</v>
      </c>
      <c r="BQ157" s="81">
        <v>0</v>
      </c>
      <c r="BR157" s="81">
        <v>2</v>
      </c>
      <c r="BS157" s="81">
        <v>0</v>
      </c>
      <c r="BT157"/>
      <c r="BU157" s="80">
        <v>136.46700000000001</v>
      </c>
      <c r="BV157" s="80">
        <v>0</v>
      </c>
      <c r="BW157" s="80">
        <v>0</v>
      </c>
      <c r="BX157" s="80">
        <v>0</v>
      </c>
      <c r="BY157" s="80">
        <v>0</v>
      </c>
      <c r="BZ157" s="80">
        <v>0</v>
      </c>
      <c r="CA157" s="80">
        <v>0</v>
      </c>
      <c r="CB157" s="80">
        <v>13.851000000000001</v>
      </c>
      <c r="CC157" s="80">
        <v>0</v>
      </c>
    </row>
    <row r="158" spans="1:81">
      <c r="A158" s="80" t="s">
        <v>1843</v>
      </c>
      <c r="B158" s="80">
        <v>204</v>
      </c>
      <c r="C158" s="80">
        <v>17</v>
      </c>
      <c r="D158" s="80">
        <v>12</v>
      </c>
      <c r="E158" s="80">
        <v>2020</v>
      </c>
      <c r="F158" s="80" t="s">
        <v>218</v>
      </c>
      <c r="G158" s="174" t="s">
        <v>1826</v>
      </c>
      <c r="H158" s="80" t="s">
        <v>1827</v>
      </c>
      <c r="I158" s="177"/>
      <c r="J158" s="81">
        <v>114.8190331157641</v>
      </c>
      <c r="K158" s="81">
        <v>2.8323263391090947</v>
      </c>
      <c r="L158" s="81">
        <v>1.0323179748282885</v>
      </c>
      <c r="M158" s="81">
        <v>51.7027553474501</v>
      </c>
      <c r="N158" s="81">
        <v>25.614416718575189</v>
      </c>
      <c r="O158" s="81">
        <v>21.993502867696876</v>
      </c>
      <c r="P158" s="81">
        <v>18.559237696127422</v>
      </c>
      <c r="Q158" s="81">
        <v>1.2181791139384117</v>
      </c>
      <c r="R158" s="81">
        <v>0</v>
      </c>
      <c r="S158" s="81">
        <v>2.4187400692489081</v>
      </c>
      <c r="T158" s="82"/>
      <c r="U158" s="81">
        <v>28671897</v>
      </c>
      <c r="V158" s="81">
        <v>1058</v>
      </c>
      <c r="W158" s="81">
        <v>41</v>
      </c>
      <c r="X158" s="81">
        <v>13899</v>
      </c>
      <c r="Y158" s="81">
        <v>9033</v>
      </c>
      <c r="Z158" s="81">
        <v>15716</v>
      </c>
      <c r="AA158" s="81">
        <v>4187</v>
      </c>
      <c r="AB158" s="81">
        <v>20660</v>
      </c>
      <c r="AC158" s="81">
        <v>0</v>
      </c>
      <c r="AD158" s="81">
        <v>2.4187400692489081</v>
      </c>
      <c r="AE158" s="82"/>
      <c r="AF158" s="81">
        <v>185568502.71011171</v>
      </c>
      <c r="AG158" s="81">
        <v>2168004.1585765206</v>
      </c>
      <c r="AH158" s="81">
        <v>268214.41557523969</v>
      </c>
      <c r="AI158" s="81">
        <v>84750663.728131443</v>
      </c>
      <c r="AJ158" s="81">
        <v>37345696.575075977</v>
      </c>
      <c r="AK158" s="81"/>
      <c r="AL158" s="81"/>
      <c r="AM158" s="81">
        <v>2696359.5373874721</v>
      </c>
      <c r="AN158" s="81"/>
      <c r="AO158" s="81"/>
      <c r="AP158" s="82"/>
      <c r="AQ158" s="81">
        <v>591</v>
      </c>
      <c r="AR158" s="81">
        <v>312</v>
      </c>
      <c r="AS158" s="81">
        <v>0</v>
      </c>
      <c r="AT158" s="81">
        <v>0</v>
      </c>
      <c r="AU158" s="81">
        <v>0</v>
      </c>
      <c r="AV158" s="81">
        <v>0</v>
      </c>
      <c r="AW158" s="81">
        <v>0</v>
      </c>
      <c r="AX158" s="82"/>
      <c r="AY158" s="81">
        <v>3002.100000000004</v>
      </c>
      <c r="AZ158" s="81">
        <v>7613.6999999999971</v>
      </c>
      <c r="BA158" s="81">
        <v>0</v>
      </c>
      <c r="BB158" s="81">
        <v>0</v>
      </c>
      <c r="BC158" s="81">
        <v>0</v>
      </c>
      <c r="BD158" s="81">
        <v>0</v>
      </c>
      <c r="BE158" s="81">
        <v>0</v>
      </c>
      <c r="BF158" s="82"/>
      <c r="BG158" s="81">
        <v>0</v>
      </c>
      <c r="BH158" s="81">
        <v>0</v>
      </c>
      <c r="BI158" s="81">
        <v>148.60499999999999</v>
      </c>
      <c r="BJ158" s="81">
        <v>0</v>
      </c>
      <c r="BK158" s="81">
        <v>5.1839999999999993</v>
      </c>
      <c r="BL158" s="81">
        <v>0</v>
      </c>
      <c r="BM158" s="82"/>
      <c r="BN158" s="81">
        <v>0</v>
      </c>
      <c r="BO158" s="81">
        <v>0</v>
      </c>
      <c r="BP158" s="81">
        <v>8</v>
      </c>
      <c r="BQ158" s="81">
        <v>0</v>
      </c>
      <c r="BR158" s="81">
        <v>2</v>
      </c>
      <c r="BS158" s="81">
        <v>0</v>
      </c>
      <c r="BT158"/>
      <c r="BU158" s="80">
        <v>128.65199999999999</v>
      </c>
      <c r="BV158" s="80">
        <v>0</v>
      </c>
      <c r="BW158" s="80">
        <v>0</v>
      </c>
      <c r="BX158" s="80">
        <v>0</v>
      </c>
      <c r="BY158" s="80">
        <v>0</v>
      </c>
      <c r="BZ158" s="80">
        <v>0</v>
      </c>
      <c r="CA158" s="80">
        <v>0</v>
      </c>
      <c r="CB158" s="80">
        <v>25.137</v>
      </c>
      <c r="CC158" s="80">
        <v>0</v>
      </c>
    </row>
    <row r="159" spans="1:81">
      <c r="A159" s="80" t="s">
        <v>1844</v>
      </c>
      <c r="B159" s="80">
        <v>204</v>
      </c>
      <c r="C159" s="80">
        <v>18</v>
      </c>
      <c r="D159" s="80">
        <v>12</v>
      </c>
      <c r="E159" s="80">
        <v>2021</v>
      </c>
      <c r="F159" s="80" t="s">
        <v>75</v>
      </c>
      <c r="G159" s="174" t="s">
        <v>1826</v>
      </c>
      <c r="H159" s="80" t="s">
        <v>1827</v>
      </c>
      <c r="I159" s="177"/>
      <c r="J159" s="81">
        <v>71.63876410260545</v>
      </c>
      <c r="K159" s="81">
        <v>2.9632437249724579</v>
      </c>
      <c r="L159" s="81">
        <v>0.9365795146239948</v>
      </c>
      <c r="M159" s="81">
        <v>57.625476853791383</v>
      </c>
      <c r="N159" s="81">
        <v>24.830335349479586</v>
      </c>
      <c r="O159" s="81">
        <v>22.030831430270229</v>
      </c>
      <c r="P159" s="81">
        <v>19.28112828977337</v>
      </c>
      <c r="Q159" s="81">
        <v>1.2440760279618259</v>
      </c>
      <c r="R159" s="81">
        <v>0</v>
      </c>
      <c r="S159" s="81">
        <v>2.4654051612310779</v>
      </c>
      <c r="T159" s="82"/>
      <c r="U159" s="81">
        <v>19071598</v>
      </c>
      <c r="V159" s="81">
        <v>1058</v>
      </c>
      <c r="W159" s="81">
        <v>41</v>
      </c>
      <c r="X159" s="81">
        <v>13899</v>
      </c>
      <c r="Y159" s="81">
        <v>9245</v>
      </c>
      <c r="Z159" s="81">
        <v>16210</v>
      </c>
      <c r="AA159" s="81">
        <v>4242</v>
      </c>
      <c r="AB159" s="81">
        <v>20849</v>
      </c>
      <c r="AC159" s="81">
        <v>0</v>
      </c>
      <c r="AD159" s="81">
        <v>2.4654051612310779</v>
      </c>
      <c r="AE159" s="82"/>
      <c r="AF159" s="81">
        <v>115253777.49490763</v>
      </c>
      <c r="AG159" s="81">
        <v>2097088.7745110765</v>
      </c>
      <c r="AH159" s="81">
        <v>235371.13385832892</v>
      </c>
      <c r="AI159" s="81">
        <v>93426345.118096381</v>
      </c>
      <c r="AJ159" s="81">
        <v>33611800.502131596</v>
      </c>
      <c r="AK159" s="81">
        <v>0</v>
      </c>
      <c r="AL159" s="81">
        <v>0</v>
      </c>
      <c r="AM159" s="81">
        <v>2736720.7969048829</v>
      </c>
      <c r="AN159" s="81">
        <v>0</v>
      </c>
      <c r="AO159" s="81">
        <v>0</v>
      </c>
      <c r="AP159" s="82"/>
      <c r="AQ159" s="81">
        <v>668</v>
      </c>
      <c r="AR159" s="81">
        <v>318</v>
      </c>
      <c r="AS159" s="81">
        <v>0</v>
      </c>
      <c r="AT159" s="81">
        <v>0</v>
      </c>
      <c r="AU159" s="81">
        <v>0</v>
      </c>
      <c r="AV159" s="81">
        <v>0</v>
      </c>
      <c r="AW159" s="81"/>
      <c r="AX159" s="82"/>
      <c r="AY159" s="81">
        <v>3437.0000000000041</v>
      </c>
      <c r="AZ159" s="81">
        <v>7838.7999999999975</v>
      </c>
      <c r="BA159" s="81">
        <v>0</v>
      </c>
      <c r="BB159" s="81">
        <v>0</v>
      </c>
      <c r="BC159" s="81">
        <v>0</v>
      </c>
      <c r="BD159" s="81">
        <v>0</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1845</v>
      </c>
      <c r="B160" s="80">
        <v>204</v>
      </c>
      <c r="C160" s="80">
        <v>19</v>
      </c>
      <c r="D160" s="80">
        <v>12</v>
      </c>
      <c r="E160" s="80">
        <v>2022</v>
      </c>
      <c r="F160" s="80" t="s">
        <v>568</v>
      </c>
      <c r="G160" s="80" t="s">
        <v>1826</v>
      </c>
      <c r="H160" s="80" t="s">
        <v>1827</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744</v>
      </c>
      <c r="AR160" s="81">
        <v>318</v>
      </c>
      <c r="AS160" s="81">
        <v>0</v>
      </c>
      <c r="AT160" s="81">
        <v>0</v>
      </c>
      <c r="AU160" s="81">
        <v>0</v>
      </c>
      <c r="AV160" s="81">
        <v>0</v>
      </c>
      <c r="AW160" s="81"/>
      <c r="AX160" s="82"/>
      <c r="AY160" s="81">
        <v>3875.7000000000048</v>
      </c>
      <c r="AZ160" s="81">
        <v>7838.7999999999965</v>
      </c>
      <c r="BA160" s="81">
        <v>0</v>
      </c>
      <c r="BB160" s="81">
        <v>0</v>
      </c>
      <c r="BC160" s="81">
        <v>0</v>
      </c>
      <c r="BD160" s="81">
        <v>0</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1846</v>
      </c>
      <c r="B161" s="80">
        <v>477</v>
      </c>
      <c r="C161" s="80">
        <v>1</v>
      </c>
      <c r="D161" s="80">
        <v>29</v>
      </c>
      <c r="E161" s="80">
        <v>1990</v>
      </c>
      <c r="F161" s="80" t="s">
        <v>562</v>
      </c>
      <c r="G161" s="80" t="s">
        <v>1659</v>
      </c>
      <c r="H161" s="80" t="s">
        <v>1660</v>
      </c>
      <c r="I161" s="177"/>
      <c r="J161" s="81">
        <v>85.823772162462788</v>
      </c>
      <c r="K161" s="81">
        <v>10.914351564981802</v>
      </c>
      <c r="L161" s="81">
        <v>96.609959894245094</v>
      </c>
      <c r="M161" s="81">
        <v>27.191467470776146</v>
      </c>
      <c r="N161" s="81">
        <v>49.587183531051934</v>
      </c>
      <c r="O161" s="81">
        <v>25.224179516057447</v>
      </c>
      <c r="P161" s="81">
        <v>29.500299591860148</v>
      </c>
      <c r="Q161" s="81">
        <v>1.8638134854010964</v>
      </c>
      <c r="R161" s="81">
        <v>0</v>
      </c>
      <c r="S161" s="81">
        <v>1.5177260751708956</v>
      </c>
      <c r="T161" s="82"/>
      <c r="U161" s="81">
        <v>2409627</v>
      </c>
      <c r="V161" s="81">
        <v>1997</v>
      </c>
      <c r="W161" s="81">
        <v>1130</v>
      </c>
      <c r="X161" s="81">
        <v>9118</v>
      </c>
      <c r="Y161" s="81">
        <v>10608</v>
      </c>
      <c r="Z161" s="81">
        <v>10375</v>
      </c>
      <c r="AA161" s="81">
        <v>7163</v>
      </c>
      <c r="AB161" s="81">
        <v>30262</v>
      </c>
      <c r="AC161" s="81">
        <v>0</v>
      </c>
      <c r="AD161" s="81">
        <v>1.5177260751708956</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1847</v>
      </c>
      <c r="B162" s="80">
        <v>478</v>
      </c>
      <c r="C162" s="80">
        <v>2</v>
      </c>
      <c r="D162" s="80">
        <v>29</v>
      </c>
      <c r="E162" s="80">
        <v>2005</v>
      </c>
      <c r="F162" s="80" t="s">
        <v>565</v>
      </c>
      <c r="G162" s="80" t="s">
        <v>1659</v>
      </c>
      <c r="H162" s="80" t="s">
        <v>1660</v>
      </c>
      <c r="I162" s="177"/>
      <c r="J162" s="81">
        <v>14.706927952056359</v>
      </c>
      <c r="K162" s="81">
        <v>5.6386633783798121</v>
      </c>
      <c r="L162" s="81">
        <v>121.73580366212832</v>
      </c>
      <c r="M162" s="81">
        <v>40.942845040924844</v>
      </c>
      <c r="N162" s="81">
        <v>60.845103470993401</v>
      </c>
      <c r="O162" s="81">
        <v>30.525286123484136</v>
      </c>
      <c r="P162" s="81">
        <v>30.865936612314044</v>
      </c>
      <c r="Q162" s="81">
        <v>1.6129694736200357</v>
      </c>
      <c r="R162" s="81">
        <v>0</v>
      </c>
      <c r="S162" s="81">
        <v>4.3587508638549775</v>
      </c>
      <c r="T162" s="82"/>
      <c r="U162" s="81">
        <v>454229</v>
      </c>
      <c r="V162" s="81">
        <v>1720</v>
      </c>
      <c r="W162" s="81">
        <v>1081</v>
      </c>
      <c r="X162" s="81">
        <v>6649</v>
      </c>
      <c r="Y162" s="81">
        <v>12405</v>
      </c>
      <c r="Z162" s="81">
        <v>14529</v>
      </c>
      <c r="AA162" s="81">
        <v>6138</v>
      </c>
      <c r="AB162" s="81">
        <v>27378</v>
      </c>
      <c r="AC162" s="81">
        <v>0</v>
      </c>
      <c r="AD162" s="81">
        <v>4.3587508638549775</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1848</v>
      </c>
      <c r="B163" s="80">
        <v>479</v>
      </c>
      <c r="C163" s="80">
        <v>3</v>
      </c>
      <c r="D163" s="80">
        <v>29</v>
      </c>
      <c r="E163" s="80">
        <v>2006</v>
      </c>
      <c r="F163" s="80" t="s">
        <v>566</v>
      </c>
      <c r="G163" s="80" t="s">
        <v>1659</v>
      </c>
      <c r="H163" s="80" t="s">
        <v>1660</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1849</v>
      </c>
      <c r="B164" s="80">
        <v>480</v>
      </c>
      <c r="C164" s="80">
        <v>4</v>
      </c>
      <c r="D164" s="80">
        <v>29</v>
      </c>
      <c r="E164" s="80">
        <v>2007</v>
      </c>
      <c r="F164" s="80" t="s">
        <v>567</v>
      </c>
      <c r="G164" s="80" t="s">
        <v>1659</v>
      </c>
      <c r="H164" s="80" t="s">
        <v>1660</v>
      </c>
      <c r="I164" s="177"/>
      <c r="J164" s="81">
        <v>12.202173705085578</v>
      </c>
      <c r="K164" s="81">
        <v>4.7337680351685414</v>
      </c>
      <c r="L164" s="81">
        <v>99.467405688999264</v>
      </c>
      <c r="M164" s="81">
        <v>41.29087842518301</v>
      </c>
      <c r="N164" s="81">
        <v>60.181530813344359</v>
      </c>
      <c r="O164" s="81">
        <v>28.755559318222609</v>
      </c>
      <c r="P164" s="81">
        <v>30.123251819877542</v>
      </c>
      <c r="Q164" s="81">
        <v>1.6485438351910942</v>
      </c>
      <c r="R164" s="81">
        <v>0</v>
      </c>
      <c r="S164" s="81">
        <v>3.7454400462484183</v>
      </c>
      <c r="T164" s="82"/>
      <c r="U164" s="81">
        <v>400722</v>
      </c>
      <c r="V164" s="81">
        <v>1575</v>
      </c>
      <c r="W164" s="81">
        <v>1212</v>
      </c>
      <c r="X164" s="81">
        <v>8399</v>
      </c>
      <c r="Y164" s="81">
        <v>12302</v>
      </c>
      <c r="Z164" s="81">
        <v>14228</v>
      </c>
      <c r="AA164" s="81">
        <v>5899</v>
      </c>
      <c r="AB164" s="81">
        <v>26502</v>
      </c>
      <c r="AC164" s="81">
        <v>0</v>
      </c>
      <c r="AD164" s="81">
        <v>3.7454400462484183</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1850</v>
      </c>
      <c r="B165" s="80">
        <v>481</v>
      </c>
      <c r="C165" s="80">
        <v>5</v>
      </c>
      <c r="D165" s="80">
        <v>29</v>
      </c>
      <c r="E165" s="80">
        <v>2008</v>
      </c>
      <c r="F165" s="80" t="s">
        <v>84</v>
      </c>
      <c r="G165" s="80" t="s">
        <v>1659</v>
      </c>
      <c r="H165" s="80" t="s">
        <v>1660</v>
      </c>
      <c r="I165" s="177"/>
      <c r="J165" s="81">
        <v>13.127999488891669</v>
      </c>
      <c r="K165" s="81">
        <v>4.1546268982825882</v>
      </c>
      <c r="L165" s="81">
        <v>85.886350720631668</v>
      </c>
      <c r="M165" s="81">
        <v>48.314326179296614</v>
      </c>
      <c r="N165" s="81">
        <v>60.946950664944254</v>
      </c>
      <c r="O165" s="81">
        <v>27.854707944295225</v>
      </c>
      <c r="P165" s="81">
        <v>28.599522831078062</v>
      </c>
      <c r="Q165" s="81">
        <v>1.59967743600601</v>
      </c>
      <c r="R165" s="81">
        <v>0</v>
      </c>
      <c r="S165" s="81">
        <v>3.688393602031363</v>
      </c>
      <c r="T165" s="82"/>
      <c r="U165" s="81">
        <v>452980</v>
      </c>
      <c r="V165" s="81">
        <v>1575</v>
      </c>
      <c r="W165" s="81">
        <v>1212</v>
      </c>
      <c r="X165" s="81">
        <v>8399</v>
      </c>
      <c r="Y165" s="81">
        <v>12293</v>
      </c>
      <c r="Z165" s="81">
        <v>14266</v>
      </c>
      <c r="AA165" s="81">
        <v>5607</v>
      </c>
      <c r="AB165" s="81">
        <v>26139</v>
      </c>
      <c r="AC165" s="81">
        <v>0</v>
      </c>
      <c r="AD165" s="81">
        <v>3.688393602031363</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1851</v>
      </c>
      <c r="B166" s="80">
        <v>482</v>
      </c>
      <c r="C166" s="80">
        <v>6</v>
      </c>
      <c r="D166" s="80">
        <v>29</v>
      </c>
      <c r="E166" s="80">
        <v>2009</v>
      </c>
      <c r="F166" s="80" t="s">
        <v>85</v>
      </c>
      <c r="G166" s="80" t="s">
        <v>1659</v>
      </c>
      <c r="H166" s="80" t="s">
        <v>1660</v>
      </c>
      <c r="I166" s="177"/>
      <c r="J166" s="81">
        <v>11.757670614691124</v>
      </c>
      <c r="K166" s="81">
        <v>2.6448334374977125</v>
      </c>
      <c r="L166" s="81">
        <v>77.670406926775215</v>
      </c>
      <c r="M166" s="81">
        <v>38.165382955964347</v>
      </c>
      <c r="N166" s="81">
        <v>52.54074682463861</v>
      </c>
      <c r="O166" s="81">
        <v>28.099532531250251</v>
      </c>
      <c r="P166" s="81">
        <v>27.470598080557341</v>
      </c>
      <c r="Q166" s="81">
        <v>1.5035693316108838</v>
      </c>
      <c r="R166" s="81">
        <v>0</v>
      </c>
      <c r="S166" s="81">
        <v>2.2851892933903102</v>
      </c>
      <c r="T166" s="82"/>
      <c r="U166" s="81">
        <v>409697</v>
      </c>
      <c r="V166" s="81">
        <v>1228</v>
      </c>
      <c r="W166" s="81">
        <v>1256</v>
      </c>
      <c r="X166" s="81">
        <v>8379</v>
      </c>
      <c r="Y166" s="81">
        <v>12338</v>
      </c>
      <c r="Z166" s="81">
        <v>14205</v>
      </c>
      <c r="AA166" s="81">
        <v>5529</v>
      </c>
      <c r="AB166" s="81">
        <v>25791</v>
      </c>
      <c r="AC166" s="81">
        <v>0</v>
      </c>
      <c r="AD166" s="81">
        <v>2.2851892933903102</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0</v>
      </c>
      <c r="BJ166" s="81">
        <v>0</v>
      </c>
      <c r="BK166" s="81">
        <v>7.9980000000000002</v>
      </c>
      <c r="BL166" s="81">
        <v>0</v>
      </c>
      <c r="BM166" s="82"/>
      <c r="BN166" s="81">
        <v>0</v>
      </c>
      <c r="BO166" s="81">
        <v>0</v>
      </c>
      <c r="BP166" s="81">
        <v>0</v>
      </c>
      <c r="BQ166" s="81">
        <v>0</v>
      </c>
      <c r="BR166" s="81">
        <v>1</v>
      </c>
      <c r="BS166" s="81">
        <v>0</v>
      </c>
      <c r="BT166"/>
      <c r="BU166" s="80"/>
      <c r="BV166" s="80"/>
      <c r="BW166" s="80"/>
      <c r="BX166" s="80"/>
      <c r="BY166" s="80"/>
      <c r="BZ166" s="80"/>
      <c r="CA166" s="80"/>
      <c r="CB166" s="80"/>
      <c r="CC166" s="80"/>
    </row>
    <row r="167" spans="1:81">
      <c r="A167" s="80" t="s">
        <v>1852</v>
      </c>
      <c r="B167" s="80">
        <v>483</v>
      </c>
      <c r="C167" s="80">
        <v>7</v>
      </c>
      <c r="D167" s="80">
        <v>29</v>
      </c>
      <c r="E167" s="80">
        <v>2010</v>
      </c>
      <c r="F167" s="80" t="s">
        <v>86</v>
      </c>
      <c r="G167" s="80" t="s">
        <v>1659</v>
      </c>
      <c r="H167" s="80" t="s">
        <v>1660</v>
      </c>
      <c r="I167" s="177"/>
      <c r="J167" s="81">
        <v>9.6449864283467939</v>
      </c>
      <c r="K167" s="81">
        <v>2.7583132550343521</v>
      </c>
      <c r="L167" s="81">
        <v>70.711313466428308</v>
      </c>
      <c r="M167" s="81">
        <v>34.163340589166154</v>
      </c>
      <c r="N167" s="81">
        <v>51.384524694410111</v>
      </c>
      <c r="O167" s="81">
        <v>28.058168318344958</v>
      </c>
      <c r="P167" s="81">
        <v>27.674831967148929</v>
      </c>
      <c r="Q167" s="81">
        <v>1.5484712538973813</v>
      </c>
      <c r="R167" s="81">
        <v>0</v>
      </c>
      <c r="S167" s="81">
        <v>4.4164261919416745</v>
      </c>
      <c r="T167" s="82"/>
      <c r="U167" s="81">
        <v>376214</v>
      </c>
      <c r="V167" s="81">
        <v>1228</v>
      </c>
      <c r="W167" s="81">
        <v>1256</v>
      </c>
      <c r="X167" s="81">
        <v>8379</v>
      </c>
      <c r="Y167" s="81">
        <v>12272</v>
      </c>
      <c r="Z167" s="81">
        <v>14250</v>
      </c>
      <c r="AA167" s="81">
        <v>5431</v>
      </c>
      <c r="AB167" s="81">
        <v>25451</v>
      </c>
      <c r="AC167" s="81">
        <v>0</v>
      </c>
      <c r="AD167" s="81">
        <v>4.4164261919416745</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0</v>
      </c>
      <c r="BJ167" s="81">
        <v>0</v>
      </c>
      <c r="BK167" s="81">
        <v>7.0019999999999998</v>
      </c>
      <c r="BL167" s="81">
        <v>0</v>
      </c>
      <c r="BM167" s="82"/>
      <c r="BN167" s="81">
        <v>0</v>
      </c>
      <c r="BO167" s="81">
        <v>0</v>
      </c>
      <c r="BP167" s="81">
        <v>0</v>
      </c>
      <c r="BQ167" s="81">
        <v>0</v>
      </c>
      <c r="BR167" s="81">
        <v>1</v>
      </c>
      <c r="BS167" s="81">
        <v>0</v>
      </c>
      <c r="BT167"/>
      <c r="BU167" s="80">
        <v>7.0019999999999998</v>
      </c>
      <c r="BV167" s="80">
        <v>0</v>
      </c>
      <c r="BW167" s="80">
        <v>0</v>
      </c>
      <c r="BX167" s="80">
        <v>0</v>
      </c>
      <c r="BY167" s="80">
        <v>0</v>
      </c>
      <c r="BZ167" s="80">
        <v>0</v>
      </c>
      <c r="CA167" s="80">
        <v>0</v>
      </c>
      <c r="CB167" s="80">
        <v>0</v>
      </c>
      <c r="CC167" s="80">
        <v>0</v>
      </c>
    </row>
    <row r="168" spans="1:81">
      <c r="A168" s="80" t="s">
        <v>1853</v>
      </c>
      <c r="B168" s="80">
        <v>484</v>
      </c>
      <c r="C168" s="80">
        <v>8</v>
      </c>
      <c r="D168" s="80">
        <v>29</v>
      </c>
      <c r="E168" s="80">
        <v>2011</v>
      </c>
      <c r="F168" s="80" t="s">
        <v>87</v>
      </c>
      <c r="G168" s="80" t="s">
        <v>1659</v>
      </c>
      <c r="H168" s="80" t="s">
        <v>1660</v>
      </c>
      <c r="I168" s="177"/>
      <c r="J168" s="81">
        <v>28.057454463466151</v>
      </c>
      <c r="K168" s="81">
        <v>3.8649099346958451</v>
      </c>
      <c r="L168" s="81">
        <v>65.978807832797912</v>
      </c>
      <c r="M168" s="81">
        <v>43.157903998224789</v>
      </c>
      <c r="N168" s="81">
        <v>61.437184376781929</v>
      </c>
      <c r="O168" s="81">
        <v>27.636934292918799</v>
      </c>
      <c r="P168" s="81">
        <v>26.414866046800071</v>
      </c>
      <c r="Q168" s="81">
        <v>1.7637916102748805</v>
      </c>
      <c r="R168" s="81">
        <v>0</v>
      </c>
      <c r="S168" s="81">
        <v>3.845351623240493</v>
      </c>
      <c r="T168" s="82"/>
      <c r="U168" s="81">
        <v>1030715</v>
      </c>
      <c r="V168" s="81">
        <v>1228</v>
      </c>
      <c r="W168" s="81">
        <v>1256</v>
      </c>
      <c r="X168" s="81">
        <v>8379</v>
      </c>
      <c r="Y168" s="81">
        <v>12190</v>
      </c>
      <c r="Z168" s="81">
        <v>14341</v>
      </c>
      <c r="AA168" s="81">
        <v>5338</v>
      </c>
      <c r="AB168" s="81">
        <v>25133</v>
      </c>
      <c r="AC168" s="81">
        <v>0</v>
      </c>
      <c r="AD168" s="81">
        <v>3.845351623240493</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0</v>
      </c>
      <c r="BJ168" s="81">
        <v>0</v>
      </c>
      <c r="BK168" s="81">
        <v>6.4139999999999997</v>
      </c>
      <c r="BL168" s="81">
        <v>0</v>
      </c>
      <c r="BM168" s="82"/>
      <c r="BN168" s="81">
        <v>0</v>
      </c>
      <c r="BO168" s="81">
        <v>0</v>
      </c>
      <c r="BP168" s="81">
        <v>0</v>
      </c>
      <c r="BQ168" s="81">
        <v>0</v>
      </c>
      <c r="BR168" s="81">
        <v>1</v>
      </c>
      <c r="BS168" s="81">
        <v>0</v>
      </c>
      <c r="BT168"/>
      <c r="BU168" s="80">
        <v>6.4139999999999997</v>
      </c>
      <c r="BV168" s="80">
        <v>0</v>
      </c>
      <c r="BW168" s="80">
        <v>0</v>
      </c>
      <c r="BX168" s="80">
        <v>0</v>
      </c>
      <c r="BY168" s="80">
        <v>0</v>
      </c>
      <c r="BZ168" s="80">
        <v>0</v>
      </c>
      <c r="CA168" s="80">
        <v>0</v>
      </c>
      <c r="CB168" s="80">
        <v>0</v>
      </c>
      <c r="CC168" s="80">
        <v>0</v>
      </c>
    </row>
    <row r="169" spans="1:81">
      <c r="A169" s="80" t="s">
        <v>1854</v>
      </c>
      <c r="B169" s="80">
        <v>485</v>
      </c>
      <c r="C169" s="80">
        <v>9</v>
      </c>
      <c r="D169" s="80">
        <v>29</v>
      </c>
      <c r="E169" s="80">
        <v>2012</v>
      </c>
      <c r="F169" s="80" t="s">
        <v>88</v>
      </c>
      <c r="G169" s="80" t="s">
        <v>1659</v>
      </c>
      <c r="H169" s="80" t="s">
        <v>1660</v>
      </c>
      <c r="I169" s="177"/>
      <c r="J169" s="81">
        <v>10.253713513008355</v>
      </c>
      <c r="K169" s="81">
        <v>4.3539705207883905</v>
      </c>
      <c r="L169" s="81">
        <v>66.570655171065397</v>
      </c>
      <c r="M169" s="81">
        <v>53.601979638593122</v>
      </c>
      <c r="N169" s="81">
        <v>67.400761781013827</v>
      </c>
      <c r="O169" s="81">
        <v>27.71389616951457</v>
      </c>
      <c r="P169" s="81">
        <v>26.336232556670833</v>
      </c>
      <c r="Q169" s="81">
        <v>1.895120743160382</v>
      </c>
      <c r="R169" s="81">
        <v>0</v>
      </c>
      <c r="S169" s="81">
        <v>3.71251128308388</v>
      </c>
      <c r="T169" s="82"/>
      <c r="U169" s="81">
        <v>360910</v>
      </c>
      <c r="V169" s="81">
        <v>1228</v>
      </c>
      <c r="W169" s="81">
        <v>1256</v>
      </c>
      <c r="X169" s="81">
        <v>8379</v>
      </c>
      <c r="Y169" s="81">
        <v>12174</v>
      </c>
      <c r="Z169" s="81">
        <v>14495</v>
      </c>
      <c r="AA169" s="81">
        <v>5292</v>
      </c>
      <c r="AB169" s="81">
        <v>24855</v>
      </c>
      <c r="AC169" s="81">
        <v>0</v>
      </c>
      <c r="AD169" s="81">
        <v>3.71251128308388</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0</v>
      </c>
      <c r="BJ169" s="81">
        <v>0</v>
      </c>
      <c r="BK169" s="81">
        <v>7.2690000000000001</v>
      </c>
      <c r="BL169" s="81">
        <v>0</v>
      </c>
      <c r="BM169" s="82"/>
      <c r="BN169" s="81">
        <v>0</v>
      </c>
      <c r="BO169" s="81">
        <v>0</v>
      </c>
      <c r="BP169" s="81">
        <v>0</v>
      </c>
      <c r="BQ169" s="81">
        <v>0</v>
      </c>
      <c r="BR169" s="81">
        <v>1</v>
      </c>
      <c r="BS169" s="81">
        <v>0</v>
      </c>
      <c r="BT169"/>
      <c r="BU169" s="80">
        <v>7.2690000000000001</v>
      </c>
      <c r="BV169" s="80">
        <v>0</v>
      </c>
      <c r="BW169" s="80">
        <v>0</v>
      </c>
      <c r="BX169" s="80">
        <v>0</v>
      </c>
      <c r="BY169" s="80">
        <v>0</v>
      </c>
      <c r="BZ169" s="80">
        <v>0</v>
      </c>
      <c r="CA169" s="80">
        <v>0</v>
      </c>
      <c r="CB169" s="80">
        <v>0</v>
      </c>
      <c r="CC169" s="80">
        <v>0</v>
      </c>
    </row>
    <row r="170" spans="1:81">
      <c r="A170" s="80" t="s">
        <v>1855</v>
      </c>
      <c r="B170" s="80">
        <v>486</v>
      </c>
      <c r="C170" s="80">
        <v>10</v>
      </c>
      <c r="D170" s="80">
        <v>29</v>
      </c>
      <c r="E170" s="80">
        <v>2013</v>
      </c>
      <c r="F170" s="80" t="s">
        <v>89</v>
      </c>
      <c r="G170" s="80" t="s">
        <v>1659</v>
      </c>
      <c r="H170" s="80" t="s">
        <v>1660</v>
      </c>
      <c r="I170" s="177"/>
      <c r="J170" s="81">
        <v>9.317645600511927</v>
      </c>
      <c r="K170" s="81">
        <v>3.5985714866795981</v>
      </c>
      <c r="L170" s="81">
        <v>58.787137720176041</v>
      </c>
      <c r="M170" s="81">
        <v>49.851122590802888</v>
      </c>
      <c r="N170" s="81">
        <v>65.336399796740324</v>
      </c>
      <c r="O170" s="81">
        <v>26.842378901054708</v>
      </c>
      <c r="P170" s="81">
        <v>25.95091437034273</v>
      </c>
      <c r="Q170" s="81">
        <v>1.9141021995693106</v>
      </c>
      <c r="R170" s="81">
        <v>0</v>
      </c>
      <c r="S170" s="81">
        <v>3.3690849508386638</v>
      </c>
      <c r="T170" s="82"/>
      <c r="U170" s="81">
        <v>333933</v>
      </c>
      <c r="V170" s="81">
        <v>1228</v>
      </c>
      <c r="W170" s="81">
        <v>1256</v>
      </c>
      <c r="X170" s="81">
        <v>8379</v>
      </c>
      <c r="Y170" s="81">
        <v>12177</v>
      </c>
      <c r="Z170" s="81">
        <v>14666</v>
      </c>
      <c r="AA170" s="81">
        <v>5195</v>
      </c>
      <c r="AB170" s="81">
        <v>24744</v>
      </c>
      <c r="AC170" s="81">
        <v>0</v>
      </c>
      <c r="AD170" s="81">
        <v>3.3690849508386638</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0</v>
      </c>
      <c r="BJ170" s="81">
        <v>0</v>
      </c>
      <c r="BK170" s="81">
        <v>8.2230000000000008</v>
      </c>
      <c r="BL170" s="81">
        <v>0</v>
      </c>
      <c r="BM170" s="82"/>
      <c r="BN170" s="81">
        <v>0</v>
      </c>
      <c r="BO170" s="81">
        <v>0</v>
      </c>
      <c r="BP170" s="81">
        <v>0</v>
      </c>
      <c r="BQ170" s="81">
        <v>0</v>
      </c>
      <c r="BR170" s="81">
        <v>1</v>
      </c>
      <c r="BS170" s="81">
        <v>0</v>
      </c>
      <c r="BT170"/>
      <c r="BU170" s="80">
        <v>8.2230000000000008</v>
      </c>
      <c r="BV170" s="80">
        <v>0</v>
      </c>
      <c r="BW170" s="80">
        <v>0</v>
      </c>
      <c r="BX170" s="80">
        <v>0</v>
      </c>
      <c r="BY170" s="80">
        <v>0</v>
      </c>
      <c r="BZ170" s="80">
        <v>0</v>
      </c>
      <c r="CA170" s="80">
        <v>0</v>
      </c>
      <c r="CB170" s="80">
        <v>0</v>
      </c>
      <c r="CC170" s="80">
        <v>0</v>
      </c>
    </row>
    <row r="171" spans="1:81">
      <c r="A171" s="80" t="s">
        <v>1856</v>
      </c>
      <c r="B171" s="80">
        <v>487</v>
      </c>
      <c r="C171" s="80">
        <v>11</v>
      </c>
      <c r="D171" s="80">
        <v>29</v>
      </c>
      <c r="E171" s="80">
        <v>2014</v>
      </c>
      <c r="F171" s="80" t="s">
        <v>90</v>
      </c>
      <c r="G171" s="80" t="s">
        <v>1659</v>
      </c>
      <c r="H171" s="80" t="s">
        <v>1660</v>
      </c>
      <c r="I171" s="177"/>
      <c r="J171" s="81">
        <v>8.0205766323908794</v>
      </c>
      <c r="K171" s="81">
        <v>3.3456903530372086</v>
      </c>
      <c r="L171" s="81">
        <v>47.595478286042386</v>
      </c>
      <c r="M171" s="81">
        <v>50.320936050438732</v>
      </c>
      <c r="N171" s="81">
        <v>68.501041380997265</v>
      </c>
      <c r="O171" s="81">
        <v>25.501865699650899</v>
      </c>
      <c r="P171" s="81">
        <v>25.990481723395597</v>
      </c>
      <c r="Q171" s="81">
        <v>1.8031699394108318</v>
      </c>
      <c r="R171" s="81">
        <v>0</v>
      </c>
      <c r="S171" s="81">
        <v>2.8489697961771472</v>
      </c>
      <c r="T171" s="82"/>
      <c r="U171" s="81">
        <v>319244</v>
      </c>
      <c r="V171" s="81">
        <v>992</v>
      </c>
      <c r="W171" s="81">
        <v>1038</v>
      </c>
      <c r="X171" s="81">
        <v>8041</v>
      </c>
      <c r="Y171" s="81">
        <v>12057</v>
      </c>
      <c r="Z171" s="81">
        <v>14675</v>
      </c>
      <c r="AA171" s="81">
        <v>5176</v>
      </c>
      <c r="AB171" s="81">
        <v>24295</v>
      </c>
      <c r="AC171" s="81">
        <v>0</v>
      </c>
      <c r="AD171" s="81">
        <v>2.8489697961771472</v>
      </c>
      <c r="AE171" s="82"/>
      <c r="AF171" s="81">
        <v>2599972.108120068</v>
      </c>
      <c r="AG171" s="81">
        <v>2347652.9899499766</v>
      </c>
      <c r="AH171" s="81">
        <v>7741409.458441657</v>
      </c>
      <c r="AI171" s="81">
        <v>52953312.019086383</v>
      </c>
      <c r="AJ171" s="81">
        <v>51856866.119549341</v>
      </c>
      <c r="AK171" s="81">
        <v>0</v>
      </c>
      <c r="AL171" s="81">
        <v>0</v>
      </c>
      <c r="AM171" s="81">
        <v>3335340.4545923639</v>
      </c>
      <c r="AN171" s="81">
        <v>0</v>
      </c>
      <c r="AO171" s="81">
        <v>0</v>
      </c>
      <c r="AP171" s="82"/>
      <c r="AQ171" s="81">
        <v>110</v>
      </c>
      <c r="AR171" s="81">
        <v>27</v>
      </c>
      <c r="AS171" s="81">
        <v>0</v>
      </c>
      <c r="AT171" s="81">
        <v>0</v>
      </c>
      <c r="AU171" s="81">
        <v>0</v>
      </c>
      <c r="AV171" s="81">
        <v>0</v>
      </c>
      <c r="AW171" s="81" t="s">
        <v>564</v>
      </c>
      <c r="AX171" s="82"/>
      <c r="AY171" s="81">
        <v>503.72900000000004</v>
      </c>
      <c r="AZ171" s="81">
        <v>3032.1</v>
      </c>
      <c r="BA171" s="81">
        <v>0</v>
      </c>
      <c r="BB171" s="81">
        <v>0</v>
      </c>
      <c r="BC171" s="81">
        <v>0</v>
      </c>
      <c r="BD171" s="81">
        <v>0</v>
      </c>
      <c r="BE171" s="81" t="s">
        <v>564</v>
      </c>
      <c r="BF171" s="82"/>
      <c r="BG171" s="81">
        <v>0</v>
      </c>
      <c r="BH171" s="81">
        <v>0</v>
      </c>
      <c r="BI171" s="81">
        <v>0</v>
      </c>
      <c r="BJ171" s="81">
        <v>0</v>
      </c>
      <c r="BK171" s="81">
        <v>6.8</v>
      </c>
      <c r="BL171" s="81">
        <v>0</v>
      </c>
      <c r="BM171" s="82"/>
      <c r="BN171" s="81">
        <v>0</v>
      </c>
      <c r="BO171" s="81">
        <v>0</v>
      </c>
      <c r="BP171" s="81">
        <v>0</v>
      </c>
      <c r="BQ171" s="81">
        <v>0</v>
      </c>
      <c r="BR171" s="81">
        <v>1</v>
      </c>
      <c r="BS171" s="81">
        <v>0</v>
      </c>
      <c r="BT171"/>
      <c r="BU171" s="80">
        <v>6.8</v>
      </c>
      <c r="BV171" s="80">
        <v>0</v>
      </c>
      <c r="BW171" s="80">
        <v>0</v>
      </c>
      <c r="BX171" s="80">
        <v>0</v>
      </c>
      <c r="BY171" s="80">
        <v>0</v>
      </c>
      <c r="BZ171" s="80">
        <v>0</v>
      </c>
      <c r="CA171" s="80">
        <v>0</v>
      </c>
      <c r="CB171" s="80">
        <v>0</v>
      </c>
      <c r="CC171" s="80">
        <v>0</v>
      </c>
    </row>
    <row r="172" spans="1:81">
      <c r="A172" s="80" t="s">
        <v>1857</v>
      </c>
      <c r="B172" s="80">
        <v>488</v>
      </c>
      <c r="C172" s="80">
        <v>12</v>
      </c>
      <c r="D172" s="80">
        <v>29</v>
      </c>
      <c r="E172" s="80">
        <v>2015</v>
      </c>
      <c r="F172" s="80" t="s">
        <v>91</v>
      </c>
      <c r="G172" s="80" t="s">
        <v>1659</v>
      </c>
      <c r="H172" s="80" t="s">
        <v>1660</v>
      </c>
      <c r="I172" s="177"/>
      <c r="J172" s="81">
        <v>17.908924005894931</v>
      </c>
      <c r="K172" s="81">
        <v>3.2081692547227432</v>
      </c>
      <c r="L172" s="81">
        <v>50.099206234032046</v>
      </c>
      <c r="M172" s="81">
        <v>48.689171085761977</v>
      </c>
      <c r="N172" s="81">
        <v>62.300534658087479</v>
      </c>
      <c r="O172" s="81">
        <v>25.330796140235901</v>
      </c>
      <c r="P172" s="81">
        <v>25.734540197231436</v>
      </c>
      <c r="Q172" s="81">
        <v>1.727213984908863</v>
      </c>
      <c r="R172" s="81">
        <v>0</v>
      </c>
      <c r="S172" s="81">
        <v>1.9473809893126026</v>
      </c>
      <c r="T172" s="82"/>
      <c r="U172" s="81">
        <v>714692</v>
      </c>
      <c r="V172" s="81">
        <v>992</v>
      </c>
      <c r="W172" s="81">
        <v>1038</v>
      </c>
      <c r="X172" s="81">
        <v>8041</v>
      </c>
      <c r="Y172" s="81">
        <v>11914</v>
      </c>
      <c r="Z172" s="81">
        <v>14717</v>
      </c>
      <c r="AA172" s="81">
        <v>5121</v>
      </c>
      <c r="AB172" s="81">
        <v>23772</v>
      </c>
      <c r="AC172" s="81">
        <v>0</v>
      </c>
      <c r="AD172" s="81">
        <v>1.9473809893126026</v>
      </c>
      <c r="AE172" s="82"/>
      <c r="AF172" s="81">
        <v>5515492.9776850604</v>
      </c>
      <c r="AG172" s="81">
        <v>2137346.0967444251</v>
      </c>
      <c r="AH172" s="81">
        <v>6477920.7702903794</v>
      </c>
      <c r="AI172" s="81">
        <v>51141412.641504191</v>
      </c>
      <c r="AJ172" s="81">
        <v>49175686.838611215</v>
      </c>
      <c r="AK172" s="81">
        <v>0</v>
      </c>
      <c r="AL172" s="81">
        <v>0</v>
      </c>
      <c r="AM172" s="81">
        <v>3257852.8802105333</v>
      </c>
      <c r="AN172" s="81">
        <v>0</v>
      </c>
      <c r="AO172" s="81">
        <v>0</v>
      </c>
      <c r="AP172" s="82"/>
      <c r="AQ172" s="81">
        <v>117</v>
      </c>
      <c r="AR172" s="81">
        <v>29</v>
      </c>
      <c r="AS172" s="81">
        <v>0</v>
      </c>
      <c r="AT172" s="81">
        <v>0</v>
      </c>
      <c r="AU172" s="81">
        <v>0</v>
      </c>
      <c r="AV172" s="81">
        <v>0</v>
      </c>
      <c r="AW172" s="81" t="s">
        <v>564</v>
      </c>
      <c r="AX172" s="82"/>
      <c r="AY172" s="81">
        <v>550.72900000000004</v>
      </c>
      <c r="AZ172" s="81">
        <v>3101.2</v>
      </c>
      <c r="BA172" s="81">
        <v>0</v>
      </c>
      <c r="BB172" s="81">
        <v>0</v>
      </c>
      <c r="BC172" s="81">
        <v>0</v>
      </c>
      <c r="BD172" s="81">
        <v>0</v>
      </c>
      <c r="BE172" s="81" t="s">
        <v>564</v>
      </c>
      <c r="BF172" s="82"/>
      <c r="BG172" s="81">
        <v>0</v>
      </c>
      <c r="BH172" s="81">
        <v>0</v>
      </c>
      <c r="BI172" s="81">
        <v>0</v>
      </c>
      <c r="BJ172" s="81">
        <v>0</v>
      </c>
      <c r="BK172" s="81">
        <v>5.6950000000000003</v>
      </c>
      <c r="BL172" s="81">
        <v>0</v>
      </c>
      <c r="BM172" s="82"/>
      <c r="BN172" s="81">
        <v>0</v>
      </c>
      <c r="BO172" s="81">
        <v>0</v>
      </c>
      <c r="BP172" s="81">
        <v>0</v>
      </c>
      <c r="BQ172" s="81">
        <v>0</v>
      </c>
      <c r="BR172" s="81">
        <v>1</v>
      </c>
      <c r="BS172" s="81">
        <v>0</v>
      </c>
      <c r="BT172"/>
      <c r="BU172" s="80">
        <v>5.6950000000000003</v>
      </c>
      <c r="BV172" s="80">
        <v>0</v>
      </c>
      <c r="BW172" s="80">
        <v>0</v>
      </c>
      <c r="BX172" s="80">
        <v>0</v>
      </c>
      <c r="BY172" s="80">
        <v>0</v>
      </c>
      <c r="BZ172" s="80">
        <v>0</v>
      </c>
      <c r="CA172" s="80">
        <v>0</v>
      </c>
      <c r="CB172" s="80">
        <v>0</v>
      </c>
      <c r="CC172" s="80">
        <v>0</v>
      </c>
    </row>
    <row r="173" spans="1:81">
      <c r="A173" s="80" t="s">
        <v>1858</v>
      </c>
      <c r="B173" s="80">
        <v>489</v>
      </c>
      <c r="C173" s="80">
        <v>13</v>
      </c>
      <c r="D173" s="80">
        <v>29</v>
      </c>
      <c r="E173" s="80">
        <v>2016</v>
      </c>
      <c r="F173" s="80" t="s">
        <v>92</v>
      </c>
      <c r="G173" s="80" t="s">
        <v>1659</v>
      </c>
      <c r="H173" s="80" t="s">
        <v>1660</v>
      </c>
      <c r="I173" s="177"/>
      <c r="J173" s="81">
        <v>9.0327767408801272</v>
      </c>
      <c r="K173" s="81">
        <v>3.0261956645955479</v>
      </c>
      <c r="L173" s="81">
        <v>53.874089939507833</v>
      </c>
      <c r="M173" s="81">
        <v>41.745317542464655</v>
      </c>
      <c r="N173" s="81">
        <v>62.940744117232143</v>
      </c>
      <c r="O173" s="81">
        <v>24.791953294002827</v>
      </c>
      <c r="P173" s="81">
        <v>25.401398271269436</v>
      </c>
      <c r="Q173" s="81">
        <v>1.654555252416845</v>
      </c>
      <c r="R173" s="81">
        <v>0</v>
      </c>
      <c r="S173" s="81">
        <v>3.3396643115080189</v>
      </c>
      <c r="T173" s="82"/>
      <c r="U173" s="81">
        <v>343120</v>
      </c>
      <c r="V173" s="81">
        <v>992</v>
      </c>
      <c r="W173" s="81">
        <v>1038</v>
      </c>
      <c r="X173" s="81">
        <v>8041</v>
      </c>
      <c r="Y173" s="81">
        <v>11836</v>
      </c>
      <c r="Z173" s="81">
        <v>14581</v>
      </c>
      <c r="AA173" s="81">
        <v>5228</v>
      </c>
      <c r="AB173" s="81">
        <v>23425</v>
      </c>
      <c r="AC173" s="81">
        <v>0</v>
      </c>
      <c r="AD173" s="81">
        <v>3.3396643115080189</v>
      </c>
      <c r="AE173" s="82"/>
      <c r="AF173" s="81">
        <v>2830567.0314262719</v>
      </c>
      <c r="AG173" s="81">
        <v>2037327.94043877</v>
      </c>
      <c r="AH173" s="81">
        <v>5490357.0562727191</v>
      </c>
      <c r="AI173" s="81">
        <v>51049326.265204594</v>
      </c>
      <c r="AJ173" s="81">
        <v>50849766.402576223</v>
      </c>
      <c r="AK173" s="81">
        <v>0</v>
      </c>
      <c r="AL173" s="81">
        <v>0</v>
      </c>
      <c r="AM173" s="81">
        <v>3212792.0723641552</v>
      </c>
      <c r="AN173" s="81">
        <v>0</v>
      </c>
      <c r="AO173" s="81">
        <v>0</v>
      </c>
      <c r="AP173" s="82"/>
      <c r="AQ173" s="81">
        <v>126</v>
      </c>
      <c r="AR173" s="81">
        <v>32</v>
      </c>
      <c r="AS173" s="81">
        <v>0</v>
      </c>
      <c r="AT173" s="81">
        <v>0</v>
      </c>
      <c r="AU173" s="81">
        <v>0</v>
      </c>
      <c r="AV173" s="81">
        <v>0</v>
      </c>
      <c r="AW173" s="81" t="s">
        <v>564</v>
      </c>
      <c r="AX173" s="82"/>
      <c r="AY173" s="81">
        <v>612.12900000000002</v>
      </c>
      <c r="AZ173" s="81">
        <v>3259.2</v>
      </c>
      <c r="BA173" s="81">
        <v>0</v>
      </c>
      <c r="BB173" s="81">
        <v>0</v>
      </c>
      <c r="BC173" s="81">
        <v>0</v>
      </c>
      <c r="BD173" s="81">
        <v>0</v>
      </c>
      <c r="BE173" s="81" t="s">
        <v>564</v>
      </c>
      <c r="BF173" s="82"/>
      <c r="BG173" s="81">
        <v>0</v>
      </c>
      <c r="BH173" s="81">
        <v>0</v>
      </c>
      <c r="BI173" s="81">
        <v>0</v>
      </c>
      <c r="BJ173" s="81">
        <v>0</v>
      </c>
      <c r="BK173" s="81">
        <v>7.3540000000000001</v>
      </c>
      <c r="BL173" s="81">
        <v>0</v>
      </c>
      <c r="BM173" s="82"/>
      <c r="BN173" s="81">
        <v>0</v>
      </c>
      <c r="BO173" s="81">
        <v>0</v>
      </c>
      <c r="BP173" s="81">
        <v>0</v>
      </c>
      <c r="BQ173" s="81">
        <v>0</v>
      </c>
      <c r="BR173" s="81">
        <v>1</v>
      </c>
      <c r="BS173" s="81">
        <v>0</v>
      </c>
      <c r="BT173"/>
      <c r="BU173" s="80">
        <v>7.3540000000000001</v>
      </c>
      <c r="BV173" s="80">
        <v>0</v>
      </c>
      <c r="BW173" s="80">
        <v>0</v>
      </c>
      <c r="BX173" s="80">
        <v>0</v>
      </c>
      <c r="BY173" s="80">
        <v>0</v>
      </c>
      <c r="BZ173" s="80">
        <v>0</v>
      </c>
      <c r="CA173" s="80">
        <v>0</v>
      </c>
      <c r="CB173" s="80">
        <v>0</v>
      </c>
      <c r="CC173" s="80">
        <v>0</v>
      </c>
    </row>
    <row r="174" spans="1:81">
      <c r="A174" s="80" t="s">
        <v>1859</v>
      </c>
      <c r="B174" s="80">
        <v>490</v>
      </c>
      <c r="C174" s="80">
        <v>14</v>
      </c>
      <c r="D174" s="80">
        <v>29</v>
      </c>
      <c r="E174" s="80">
        <v>2017</v>
      </c>
      <c r="F174" s="80" t="s">
        <v>71</v>
      </c>
      <c r="G174" s="80" t="s">
        <v>1659</v>
      </c>
      <c r="H174" s="80" t="s">
        <v>1660</v>
      </c>
      <c r="I174" s="177"/>
      <c r="J174" s="81">
        <v>8.5848706300034969</v>
      </c>
      <c r="K174" s="81">
        <v>3.0923188629438321</v>
      </c>
      <c r="L174" s="81">
        <v>48.632682695315196</v>
      </c>
      <c r="M174" s="81">
        <v>41.85761121458895</v>
      </c>
      <c r="N174" s="81">
        <v>61.112409883721639</v>
      </c>
      <c r="O174" s="81">
        <v>24.375699860174855</v>
      </c>
      <c r="P174" s="81">
        <v>25.240489483732471</v>
      </c>
      <c r="Q174" s="81">
        <v>1.5716664611528628</v>
      </c>
      <c r="R174" s="81">
        <v>0</v>
      </c>
      <c r="S174" s="81">
        <v>4.3371984757281545</v>
      </c>
      <c r="T174" s="82"/>
      <c r="U174" s="81">
        <v>320882</v>
      </c>
      <c r="V174" s="81">
        <v>992</v>
      </c>
      <c r="W174" s="81">
        <v>1038</v>
      </c>
      <c r="X174" s="81">
        <v>8041</v>
      </c>
      <c r="Y174" s="81">
        <v>11744</v>
      </c>
      <c r="Z174" s="81">
        <v>14574</v>
      </c>
      <c r="AA174" s="81">
        <v>5228</v>
      </c>
      <c r="AB174" s="81">
        <v>23011</v>
      </c>
      <c r="AC174" s="81">
        <v>0</v>
      </c>
      <c r="AD174" s="81">
        <v>4.3371984757281554</v>
      </c>
      <c r="AE174" s="82"/>
      <c r="AF174" s="81">
        <v>2601157.2171320268</v>
      </c>
      <c r="AG174" s="81">
        <v>2043247.494900668</v>
      </c>
      <c r="AH174" s="81">
        <v>6707052.0414409693</v>
      </c>
      <c r="AI174" s="81">
        <v>49786333.799701683</v>
      </c>
      <c r="AJ174" s="81">
        <v>44215234.799666263</v>
      </c>
      <c r="AK174" s="81">
        <v>0</v>
      </c>
      <c r="AL174" s="81">
        <v>0</v>
      </c>
      <c r="AM174" s="81">
        <v>3160949.3257387988</v>
      </c>
      <c r="AN174" s="81">
        <v>0</v>
      </c>
      <c r="AO174" s="81">
        <v>0</v>
      </c>
      <c r="AP174" s="82"/>
      <c r="AQ174" s="81">
        <v>142</v>
      </c>
      <c r="AR174" s="81">
        <v>33</v>
      </c>
      <c r="AS174" s="81">
        <v>0</v>
      </c>
      <c r="AT174" s="81">
        <v>0</v>
      </c>
      <c r="AU174" s="81">
        <v>0</v>
      </c>
      <c r="AV174" s="81">
        <v>0</v>
      </c>
      <c r="AW174" s="81" t="s">
        <v>564</v>
      </c>
      <c r="AX174" s="82"/>
      <c r="AY174" s="81">
        <v>726.42900000000009</v>
      </c>
      <c r="AZ174" s="81">
        <v>20259.2</v>
      </c>
      <c r="BA174" s="81">
        <v>0</v>
      </c>
      <c r="BB174" s="81">
        <v>0</v>
      </c>
      <c r="BC174" s="81">
        <v>0</v>
      </c>
      <c r="BD174" s="81">
        <v>0</v>
      </c>
      <c r="BE174" s="81" t="s">
        <v>564</v>
      </c>
      <c r="BF174" s="82"/>
      <c r="BG174" s="81">
        <v>0</v>
      </c>
      <c r="BH174" s="81">
        <v>0</v>
      </c>
      <c r="BI174" s="81">
        <v>0</v>
      </c>
      <c r="BJ174" s="81">
        <v>0</v>
      </c>
      <c r="BK174" s="81">
        <v>6.867</v>
      </c>
      <c r="BL174" s="81">
        <v>0</v>
      </c>
      <c r="BM174" s="82"/>
      <c r="BN174" s="81">
        <v>0</v>
      </c>
      <c r="BO174" s="81">
        <v>0</v>
      </c>
      <c r="BP174" s="81">
        <v>0</v>
      </c>
      <c r="BQ174" s="81">
        <v>0</v>
      </c>
      <c r="BR174" s="81">
        <v>1</v>
      </c>
      <c r="BS174" s="81">
        <v>0</v>
      </c>
      <c r="BT174"/>
      <c r="BU174" s="80">
        <v>6.867</v>
      </c>
      <c r="BV174" s="80">
        <v>0</v>
      </c>
      <c r="BW174" s="80">
        <v>0</v>
      </c>
      <c r="BX174" s="80">
        <v>0</v>
      </c>
      <c r="BY174" s="80">
        <v>0</v>
      </c>
      <c r="BZ174" s="80">
        <v>0</v>
      </c>
      <c r="CA174" s="80">
        <v>0</v>
      </c>
      <c r="CB174" s="80">
        <v>0</v>
      </c>
      <c r="CC174" s="80">
        <v>0</v>
      </c>
    </row>
    <row r="175" spans="1:81">
      <c r="A175" s="80" t="s">
        <v>1860</v>
      </c>
      <c r="B175" s="80">
        <v>491</v>
      </c>
      <c r="C175" s="80">
        <v>15</v>
      </c>
      <c r="D175" s="80">
        <v>29</v>
      </c>
      <c r="E175" s="80">
        <v>2018</v>
      </c>
      <c r="F175" s="80" t="s">
        <v>93</v>
      </c>
      <c r="G175" s="80" t="s">
        <v>1659</v>
      </c>
      <c r="H175" s="80" t="s">
        <v>1660</v>
      </c>
      <c r="I175" s="177"/>
      <c r="J175" s="81">
        <v>8.4336294767086457</v>
      </c>
      <c r="K175" s="81">
        <v>2.878111294112363</v>
      </c>
      <c r="L175" s="81">
        <v>44.614222312067447</v>
      </c>
      <c r="M175" s="81">
        <v>42.064056150187945</v>
      </c>
      <c r="N175" s="81">
        <v>56.365773889759168</v>
      </c>
      <c r="O175" s="81">
        <v>23.873423324316274</v>
      </c>
      <c r="P175" s="81">
        <v>24.864962646028669</v>
      </c>
      <c r="Q175" s="81">
        <v>1.4372583858499943</v>
      </c>
      <c r="R175" s="81">
        <v>0</v>
      </c>
      <c r="S175" s="81">
        <v>3.5254731634572511</v>
      </c>
      <c r="T175" s="82"/>
      <c r="U175" s="81">
        <v>329377</v>
      </c>
      <c r="V175" s="81">
        <v>992</v>
      </c>
      <c r="W175" s="81">
        <v>1038</v>
      </c>
      <c r="X175" s="81">
        <v>8041</v>
      </c>
      <c r="Y175" s="81">
        <v>11765</v>
      </c>
      <c r="Z175" s="81">
        <v>14547</v>
      </c>
      <c r="AA175" s="81">
        <v>5202</v>
      </c>
      <c r="AB175" s="81">
        <v>22677</v>
      </c>
      <c r="AC175" s="81">
        <v>0</v>
      </c>
      <c r="AD175" s="81">
        <v>3.5254731634572511</v>
      </c>
      <c r="AE175" s="82"/>
      <c r="AF175" s="81">
        <v>2680230.7853774992</v>
      </c>
      <c r="AG175" s="81">
        <v>1848650.1934007059</v>
      </c>
      <c r="AH175" s="81">
        <v>6321397.3743241886</v>
      </c>
      <c r="AI175" s="81">
        <v>50891802.7249116</v>
      </c>
      <c r="AJ175" s="81">
        <v>42929041.799397059</v>
      </c>
      <c r="AK175" s="81">
        <v>0</v>
      </c>
      <c r="AL175" s="81">
        <v>0</v>
      </c>
      <c r="AM175" s="81">
        <v>3121514.2376080612</v>
      </c>
      <c r="AN175" s="81">
        <v>0</v>
      </c>
      <c r="AO175" s="81">
        <v>0</v>
      </c>
      <c r="AP175" s="82"/>
      <c r="AQ175" s="81">
        <v>148</v>
      </c>
      <c r="AR175" s="81">
        <v>47</v>
      </c>
      <c r="AS175" s="81">
        <v>0</v>
      </c>
      <c r="AT175" s="81">
        <v>0</v>
      </c>
      <c r="AU175" s="81">
        <v>0</v>
      </c>
      <c r="AV175" s="81">
        <v>0</v>
      </c>
      <c r="AW175" s="81" t="s">
        <v>564</v>
      </c>
      <c r="AX175" s="82"/>
      <c r="AY175" s="81">
        <v>759.22899999999993</v>
      </c>
      <c r="AZ175" s="81">
        <v>20948</v>
      </c>
      <c r="BA175" s="81">
        <v>0</v>
      </c>
      <c r="BB175" s="81">
        <v>0</v>
      </c>
      <c r="BC175" s="81">
        <v>0</v>
      </c>
      <c r="BD175" s="81">
        <v>0</v>
      </c>
      <c r="BE175" s="81" t="s">
        <v>564</v>
      </c>
      <c r="BF175" s="82"/>
      <c r="BG175" s="81">
        <v>0</v>
      </c>
      <c r="BH175" s="81">
        <v>0</v>
      </c>
      <c r="BI175" s="81">
        <v>0</v>
      </c>
      <c r="BJ175" s="81">
        <v>0</v>
      </c>
      <c r="BK175" s="81">
        <v>7.2110000000000003</v>
      </c>
      <c r="BL175" s="81">
        <v>0</v>
      </c>
      <c r="BM175" s="82"/>
      <c r="BN175" s="81">
        <v>0</v>
      </c>
      <c r="BO175" s="81">
        <v>0</v>
      </c>
      <c r="BP175" s="81">
        <v>0</v>
      </c>
      <c r="BQ175" s="81">
        <v>0</v>
      </c>
      <c r="BR175" s="81">
        <v>1</v>
      </c>
      <c r="BS175" s="81">
        <v>0</v>
      </c>
      <c r="BT175"/>
      <c r="BU175" s="80">
        <v>7.2110000000000003</v>
      </c>
      <c r="BV175" s="80">
        <v>0</v>
      </c>
      <c r="BW175" s="80">
        <v>0</v>
      </c>
      <c r="BX175" s="80">
        <v>0</v>
      </c>
      <c r="BY175" s="80">
        <v>0</v>
      </c>
      <c r="BZ175" s="80">
        <v>0</v>
      </c>
      <c r="CA175" s="80">
        <v>0</v>
      </c>
      <c r="CB175" s="80">
        <v>0</v>
      </c>
      <c r="CC175" s="80">
        <v>0</v>
      </c>
    </row>
    <row r="176" spans="1:81">
      <c r="A176" s="80" t="s">
        <v>1861</v>
      </c>
      <c r="B176" s="80">
        <v>492</v>
      </c>
      <c r="C176" s="80">
        <v>16</v>
      </c>
      <c r="D176" s="80">
        <v>29</v>
      </c>
      <c r="E176" s="80">
        <v>2019</v>
      </c>
      <c r="F176" s="80" t="s">
        <v>73</v>
      </c>
      <c r="G176" s="80" t="s">
        <v>1659</v>
      </c>
      <c r="H176" s="80" t="s">
        <v>1660</v>
      </c>
      <c r="I176" s="177"/>
      <c r="J176" s="81">
        <v>7.4372570419261104</v>
      </c>
      <c r="K176" s="81">
        <v>2.6706753505900762</v>
      </c>
      <c r="L176" s="81">
        <v>44.814109250891342</v>
      </c>
      <c r="M176" s="81">
        <v>37.735277907076487</v>
      </c>
      <c r="N176" s="81">
        <v>56.513831318874146</v>
      </c>
      <c r="O176" s="81">
        <v>23.075748881014757</v>
      </c>
      <c r="P176" s="81">
        <v>24.002593854282097</v>
      </c>
      <c r="Q176" s="81">
        <v>1.3725269054182478</v>
      </c>
      <c r="R176" s="81">
        <v>0</v>
      </c>
      <c r="S176" s="81">
        <v>3.6846031962514982</v>
      </c>
      <c r="T176" s="82"/>
      <c r="U176" s="81">
        <v>305553</v>
      </c>
      <c r="V176" s="81">
        <v>992</v>
      </c>
      <c r="W176" s="81">
        <v>1038</v>
      </c>
      <c r="X176" s="81">
        <v>8041</v>
      </c>
      <c r="Y176" s="81">
        <v>11652</v>
      </c>
      <c r="Z176" s="81">
        <v>14447</v>
      </c>
      <c r="AA176" s="81">
        <v>4984</v>
      </c>
      <c r="AB176" s="81">
        <v>22242</v>
      </c>
      <c r="AC176" s="81">
        <v>0</v>
      </c>
      <c r="AD176" s="81">
        <v>3.6846031962514978</v>
      </c>
      <c r="AE176" s="82"/>
      <c r="AF176" s="81">
        <v>2439788.7934891372</v>
      </c>
      <c r="AG176" s="81">
        <v>1848102.7561964891</v>
      </c>
      <c r="AH176" s="81">
        <v>6825220.9492765144</v>
      </c>
      <c r="AI176" s="81">
        <v>49869741.875682823</v>
      </c>
      <c r="AJ176" s="81">
        <v>43241302.401657186</v>
      </c>
      <c r="AK176" s="81">
        <v>0</v>
      </c>
      <c r="AL176" s="81">
        <v>0</v>
      </c>
      <c r="AM176" s="81">
        <v>3029192.962313646</v>
      </c>
      <c r="AN176" s="81">
        <v>0</v>
      </c>
      <c r="AO176" s="81">
        <v>0</v>
      </c>
      <c r="AP176" s="82"/>
      <c r="AQ176" s="81">
        <v>152</v>
      </c>
      <c r="AR176" s="81">
        <v>54</v>
      </c>
      <c r="AS176" s="81">
        <v>1</v>
      </c>
      <c r="AT176" s="81">
        <v>0</v>
      </c>
      <c r="AU176" s="81">
        <v>0</v>
      </c>
      <c r="AV176" s="81">
        <v>0</v>
      </c>
      <c r="AW176" s="81" t="s">
        <v>564</v>
      </c>
      <c r="AX176" s="82"/>
      <c r="AY176" s="81">
        <v>794.82899999999995</v>
      </c>
      <c r="AZ176" s="81">
        <v>21286.2</v>
      </c>
      <c r="BA176" s="81">
        <v>19.8</v>
      </c>
      <c r="BB176" s="81">
        <v>0</v>
      </c>
      <c r="BC176" s="81">
        <v>0</v>
      </c>
      <c r="BD176" s="81">
        <v>0</v>
      </c>
      <c r="BE176" s="81" t="s">
        <v>564</v>
      </c>
      <c r="BF176" s="82"/>
      <c r="BG176" s="81">
        <v>0</v>
      </c>
      <c r="BH176" s="81">
        <v>0</v>
      </c>
      <c r="BI176" s="81">
        <v>0</v>
      </c>
      <c r="BJ176" s="81">
        <v>0</v>
      </c>
      <c r="BK176" s="81">
        <v>7.3280000000000003</v>
      </c>
      <c r="BL176" s="81">
        <v>0</v>
      </c>
      <c r="BM176" s="82"/>
      <c r="BN176" s="81">
        <v>0</v>
      </c>
      <c r="BO176" s="81">
        <v>0</v>
      </c>
      <c r="BP176" s="81">
        <v>0</v>
      </c>
      <c r="BQ176" s="81">
        <v>0</v>
      </c>
      <c r="BR176" s="81">
        <v>1</v>
      </c>
      <c r="BS176" s="81">
        <v>0</v>
      </c>
      <c r="BT176"/>
      <c r="BU176" s="80">
        <v>7.3280000000000003</v>
      </c>
      <c r="BV176" s="80">
        <v>0</v>
      </c>
      <c r="BW176" s="80">
        <v>0</v>
      </c>
      <c r="BX176" s="80">
        <v>0</v>
      </c>
      <c r="BY176" s="80">
        <v>0</v>
      </c>
      <c r="BZ176" s="80">
        <v>0</v>
      </c>
      <c r="CA176" s="80">
        <v>0</v>
      </c>
      <c r="CB176" s="80">
        <v>0</v>
      </c>
      <c r="CC176" s="80">
        <v>0</v>
      </c>
    </row>
    <row r="177" spans="1:81">
      <c r="A177" s="80" t="s">
        <v>1862</v>
      </c>
      <c r="B177" s="80">
        <v>493</v>
      </c>
      <c r="C177" s="80">
        <v>17</v>
      </c>
      <c r="D177" s="80">
        <v>29</v>
      </c>
      <c r="E177" s="80">
        <v>2020</v>
      </c>
      <c r="F177" s="80" t="s">
        <v>218</v>
      </c>
      <c r="G177" s="80" t="s">
        <v>1659</v>
      </c>
      <c r="H177" s="80" t="s">
        <v>1660</v>
      </c>
      <c r="I177" s="177"/>
      <c r="J177" s="81">
        <v>6.8987357412682524</v>
      </c>
      <c r="K177" s="81">
        <v>2.781872381058947</v>
      </c>
      <c r="L177" s="81">
        <v>47.470291666684311</v>
      </c>
      <c r="M177" s="81">
        <v>32.649218206527998</v>
      </c>
      <c r="N177" s="81">
        <v>51.420255711079605</v>
      </c>
      <c r="O177" s="81">
        <v>20.184034860065665</v>
      </c>
      <c r="P177" s="81">
        <v>23.155829406393515</v>
      </c>
      <c r="Q177" s="81">
        <v>1.2896424772536756</v>
      </c>
      <c r="R177" s="81">
        <v>0</v>
      </c>
      <c r="S177" s="81">
        <v>4.5206260707818187</v>
      </c>
      <c r="T177" s="82"/>
      <c r="U177" s="81">
        <v>321291</v>
      </c>
      <c r="V177" s="81">
        <v>956</v>
      </c>
      <c r="W177" s="81">
        <v>977</v>
      </c>
      <c r="X177" s="81">
        <v>7316</v>
      </c>
      <c r="Y177" s="81">
        <v>11567</v>
      </c>
      <c r="Z177" s="81">
        <v>14423</v>
      </c>
      <c r="AA177" s="81">
        <v>5224</v>
      </c>
      <c r="AB177" s="81">
        <v>21872</v>
      </c>
      <c r="AC177" s="81">
        <v>0</v>
      </c>
      <c r="AD177" s="81">
        <v>4.5206260707818187</v>
      </c>
      <c r="AE177" s="82"/>
      <c r="AF177" s="81">
        <v>2508610.387440742</v>
      </c>
      <c r="AG177" s="81">
        <v>1782347.2923697187</v>
      </c>
      <c r="AH177" s="81">
        <v>6961437.0075902957</v>
      </c>
      <c r="AI177" s="81">
        <v>42006143.010398641</v>
      </c>
      <c r="AJ177" s="81">
        <v>43822958.561676189</v>
      </c>
      <c r="AK177" s="81"/>
      <c r="AL177" s="81"/>
      <c r="AM177" s="81">
        <v>2854539.0029883245</v>
      </c>
      <c r="AN177" s="81"/>
      <c r="AO177" s="81"/>
      <c r="AP177" s="82"/>
      <c r="AQ177" s="81">
        <v>157</v>
      </c>
      <c r="AR177" s="81">
        <v>62</v>
      </c>
      <c r="AS177" s="81">
        <v>1</v>
      </c>
      <c r="AT177" s="81">
        <v>0</v>
      </c>
      <c r="AU177" s="81">
        <v>0</v>
      </c>
      <c r="AV177" s="81">
        <v>0</v>
      </c>
      <c r="AW177" s="81">
        <v>1</v>
      </c>
      <c r="AX177" s="82"/>
      <c r="AY177" s="81">
        <v>826.82899999999995</v>
      </c>
      <c r="AZ177" s="81">
        <v>21660.6</v>
      </c>
      <c r="BA177" s="81">
        <v>19.8</v>
      </c>
      <c r="BB177" s="81">
        <v>0</v>
      </c>
      <c r="BC177" s="81">
        <v>0</v>
      </c>
      <c r="BD177" s="81">
        <v>0</v>
      </c>
      <c r="BE177" s="81">
        <v>19.8</v>
      </c>
      <c r="BF177" s="82"/>
      <c r="BG177" s="81">
        <v>0</v>
      </c>
      <c r="BH177" s="81">
        <v>0</v>
      </c>
      <c r="BI177" s="81">
        <v>0</v>
      </c>
      <c r="BJ177" s="81">
        <v>0</v>
      </c>
      <c r="BK177" s="81">
        <v>7.077</v>
      </c>
      <c r="BL177" s="81">
        <v>0</v>
      </c>
      <c r="BM177" s="82"/>
      <c r="BN177" s="81">
        <v>0</v>
      </c>
      <c r="BO177" s="81">
        <v>0</v>
      </c>
      <c r="BP177" s="81">
        <v>0</v>
      </c>
      <c r="BQ177" s="81">
        <v>0</v>
      </c>
      <c r="BR177" s="81">
        <v>1</v>
      </c>
      <c r="BS177" s="81">
        <v>0</v>
      </c>
      <c r="BT177"/>
      <c r="BU177" s="80">
        <v>7.077</v>
      </c>
      <c r="BV177" s="80">
        <v>0</v>
      </c>
      <c r="BW177" s="80">
        <v>0</v>
      </c>
      <c r="BX177" s="80">
        <v>0</v>
      </c>
      <c r="BY177" s="80">
        <v>0</v>
      </c>
      <c r="BZ177" s="80">
        <v>0</v>
      </c>
      <c r="CA177" s="80">
        <v>0</v>
      </c>
      <c r="CB177" s="80">
        <v>0</v>
      </c>
      <c r="CC177" s="80">
        <v>0</v>
      </c>
    </row>
    <row r="178" spans="1:81">
      <c r="A178" s="80" t="s">
        <v>1661</v>
      </c>
      <c r="B178" s="80">
        <v>493</v>
      </c>
      <c r="C178" s="80">
        <v>18</v>
      </c>
      <c r="D178" s="80">
        <v>29</v>
      </c>
      <c r="E178" s="80">
        <v>2021</v>
      </c>
      <c r="F178" s="80" t="s">
        <v>75</v>
      </c>
      <c r="G178" s="174" t="s">
        <v>1659</v>
      </c>
      <c r="H178" s="80" t="s">
        <v>1660</v>
      </c>
      <c r="I178" s="177"/>
      <c r="J178" s="81">
        <v>7.1821168392264294</v>
      </c>
      <c r="K178" s="81">
        <v>2.67971530325568</v>
      </c>
      <c r="L178" s="81">
        <v>43.320863331782689</v>
      </c>
      <c r="M178" s="81">
        <v>32.976748462257362</v>
      </c>
      <c r="N178" s="81">
        <v>48.358884998633876</v>
      </c>
      <c r="O178" s="81">
        <v>19.405071632411989</v>
      </c>
      <c r="P178" s="81">
        <v>23.862782536848233</v>
      </c>
      <c r="Q178" s="81">
        <v>1.2762385767205877</v>
      </c>
      <c r="R178" s="81">
        <v>0</v>
      </c>
      <c r="S178" s="81">
        <v>2.926128316313616</v>
      </c>
      <c r="T178" s="82"/>
      <c r="U178" s="81">
        <v>343497</v>
      </c>
      <c r="V178" s="81">
        <v>956</v>
      </c>
      <c r="W178" s="81">
        <v>977</v>
      </c>
      <c r="X178" s="81">
        <v>7316</v>
      </c>
      <c r="Y178" s="81">
        <v>11452</v>
      </c>
      <c r="Z178" s="81">
        <v>14278</v>
      </c>
      <c r="AA178" s="81">
        <v>5250</v>
      </c>
      <c r="AB178" s="81">
        <v>21388</v>
      </c>
      <c r="AC178" s="81">
        <v>0</v>
      </c>
      <c r="AD178" s="81">
        <v>2.926128316313616</v>
      </c>
      <c r="AE178" s="82"/>
      <c r="AF178" s="81">
        <v>2631039.16667624</v>
      </c>
      <c r="AG178" s="81">
        <v>1813125.632421758</v>
      </c>
      <c r="AH178" s="81">
        <v>6241333.4077444291</v>
      </c>
      <c r="AI178" s="81">
        <v>45834907.786903828</v>
      </c>
      <c r="AJ178" s="81">
        <v>42281914.32153707</v>
      </c>
      <c r="AK178" s="81">
        <v>0</v>
      </c>
      <c r="AL178" s="81">
        <v>0</v>
      </c>
      <c r="AM178" s="81">
        <v>2807472.0324332886</v>
      </c>
      <c r="AN178" s="81">
        <v>0</v>
      </c>
      <c r="AO178" s="81">
        <v>0</v>
      </c>
      <c r="AP178" s="82"/>
      <c r="AQ178" s="81">
        <v>169</v>
      </c>
      <c r="AR178" s="81">
        <v>70</v>
      </c>
      <c r="AS178" s="81">
        <v>1</v>
      </c>
      <c r="AT178" s="81">
        <v>0</v>
      </c>
      <c r="AU178" s="81">
        <v>0</v>
      </c>
      <c r="AV178" s="81">
        <v>0</v>
      </c>
      <c r="AW178" s="81"/>
      <c r="AX178" s="82"/>
      <c r="AY178" s="81">
        <v>919.42899999999986</v>
      </c>
      <c r="AZ178" s="81">
        <v>22056.6</v>
      </c>
      <c r="BA178" s="81">
        <v>19.8</v>
      </c>
      <c r="BB178" s="81">
        <v>0</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1658</v>
      </c>
      <c r="B179" s="80">
        <v>493</v>
      </c>
      <c r="C179" s="80">
        <v>19</v>
      </c>
      <c r="D179" s="80">
        <v>29</v>
      </c>
      <c r="E179" s="80">
        <v>2022</v>
      </c>
      <c r="F179" s="80" t="s">
        <v>568</v>
      </c>
      <c r="G179" s="174" t="s">
        <v>1659</v>
      </c>
      <c r="H179" s="80" t="s">
        <v>1660</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183</v>
      </c>
      <c r="AR179" s="81">
        <v>71</v>
      </c>
      <c r="AS179" s="81">
        <v>1</v>
      </c>
      <c r="AT179" s="81">
        <v>0</v>
      </c>
      <c r="AU179" s="81">
        <v>0</v>
      </c>
      <c r="AV179" s="81">
        <v>0</v>
      </c>
      <c r="AW179" s="81"/>
      <c r="AX179" s="82"/>
      <c r="AY179" s="81">
        <v>1013.4289999999999</v>
      </c>
      <c r="AZ179" s="81">
        <v>22106.1</v>
      </c>
      <c r="BA179" s="81">
        <v>19.8</v>
      </c>
      <c r="BB179" s="81">
        <v>0</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1863</v>
      </c>
      <c r="B180" s="80">
        <v>256</v>
      </c>
      <c r="C180" s="80">
        <v>1</v>
      </c>
      <c r="D180" s="80">
        <v>16</v>
      </c>
      <c r="E180" s="80">
        <v>1990</v>
      </c>
      <c r="F180" s="80" t="s">
        <v>562</v>
      </c>
      <c r="G180" s="80" t="s">
        <v>1864</v>
      </c>
      <c r="H180" s="80" t="s">
        <v>1865</v>
      </c>
      <c r="I180" s="177"/>
      <c r="J180" s="81">
        <v>64.038820924698271</v>
      </c>
      <c r="K180" s="81">
        <v>2.4194860793990824</v>
      </c>
      <c r="L180" s="81">
        <v>7.6996082656810225</v>
      </c>
      <c r="M180" s="81">
        <v>11.562394832143063</v>
      </c>
      <c r="N180" s="81">
        <v>16.769283890446808</v>
      </c>
      <c r="O180" s="81">
        <v>17.72378493224663</v>
      </c>
      <c r="P180" s="81">
        <v>25.773122273608941</v>
      </c>
      <c r="Q180" s="81">
        <v>1.379044602194698</v>
      </c>
      <c r="R180" s="81">
        <v>0</v>
      </c>
      <c r="S180" s="81">
        <v>1.1680114983831134</v>
      </c>
      <c r="T180" s="82"/>
      <c r="U180" s="81">
        <v>8733628</v>
      </c>
      <c r="V180" s="81">
        <v>848</v>
      </c>
      <c r="W180" s="81">
        <v>83</v>
      </c>
      <c r="X180" s="81">
        <v>4524</v>
      </c>
      <c r="Y180" s="81">
        <v>5676</v>
      </c>
      <c r="Z180" s="81">
        <v>7290</v>
      </c>
      <c r="AA180" s="81">
        <v>6258</v>
      </c>
      <c r="AB180" s="81">
        <v>22391</v>
      </c>
      <c r="AC180" s="81">
        <v>0</v>
      </c>
      <c r="AD180" s="81">
        <v>1.1680114983831134</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1866</v>
      </c>
      <c r="B181" s="80">
        <v>257</v>
      </c>
      <c r="C181" s="80">
        <v>2</v>
      </c>
      <c r="D181" s="80">
        <v>16</v>
      </c>
      <c r="E181" s="80">
        <v>2005</v>
      </c>
      <c r="F181" s="80" t="s">
        <v>565</v>
      </c>
      <c r="G181" s="80" t="s">
        <v>1864</v>
      </c>
      <c r="H181" s="80" t="s">
        <v>1865</v>
      </c>
      <c r="I181" s="177"/>
      <c r="J181" s="81">
        <v>134.35387534574585</v>
      </c>
      <c r="K181" s="81">
        <v>1.256909385611231</v>
      </c>
      <c r="L181" s="81">
        <v>5.8559788018501999</v>
      </c>
      <c r="M181" s="81">
        <v>21.775426242733896</v>
      </c>
      <c r="N181" s="81">
        <v>25.03209272543581</v>
      </c>
      <c r="O181" s="81">
        <v>28.699525669130246</v>
      </c>
      <c r="P181" s="81">
        <v>28.024741730274712</v>
      </c>
      <c r="Q181" s="81">
        <v>1.3569846550474938</v>
      </c>
      <c r="R181" s="81">
        <v>0</v>
      </c>
      <c r="S181" s="81">
        <v>1.9714949299839131</v>
      </c>
      <c r="T181" s="82"/>
      <c r="U181" s="81">
        <v>20404983</v>
      </c>
      <c r="V181" s="81">
        <v>599</v>
      </c>
      <c r="W181" s="81">
        <v>70</v>
      </c>
      <c r="X181" s="81">
        <v>4447</v>
      </c>
      <c r="Y181" s="81">
        <v>7160</v>
      </c>
      <c r="Z181" s="81">
        <v>13660</v>
      </c>
      <c r="AA181" s="81">
        <v>5573</v>
      </c>
      <c r="AB181" s="81">
        <v>23033</v>
      </c>
      <c r="AC181" s="81">
        <v>0</v>
      </c>
      <c r="AD181" s="81">
        <v>1.9714949299839131</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1867</v>
      </c>
      <c r="B182" s="80">
        <v>258</v>
      </c>
      <c r="C182" s="80">
        <v>3</v>
      </c>
      <c r="D182" s="80">
        <v>16</v>
      </c>
      <c r="E182" s="80">
        <v>2006</v>
      </c>
      <c r="F182" s="80" t="s">
        <v>566</v>
      </c>
      <c r="G182" s="80" t="s">
        <v>1864</v>
      </c>
      <c r="H182" s="80" t="s">
        <v>1865</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1868</v>
      </c>
      <c r="B183" s="80">
        <v>259</v>
      </c>
      <c r="C183" s="80">
        <v>4</v>
      </c>
      <c r="D183" s="80">
        <v>16</v>
      </c>
      <c r="E183" s="80">
        <v>2007</v>
      </c>
      <c r="F183" s="80" t="s">
        <v>567</v>
      </c>
      <c r="G183" s="80" t="s">
        <v>1864</v>
      </c>
      <c r="H183" s="80" t="s">
        <v>1865</v>
      </c>
      <c r="I183" s="177"/>
      <c r="J183" s="81">
        <v>174.59244228494552</v>
      </c>
      <c r="K183" s="81">
        <v>1.4277920270228543</v>
      </c>
      <c r="L183" s="81">
        <v>9.9251494875118347</v>
      </c>
      <c r="M183" s="81">
        <v>23.306422487331407</v>
      </c>
      <c r="N183" s="81">
        <v>25.804216230779641</v>
      </c>
      <c r="O183" s="81">
        <v>28.939475251449924</v>
      </c>
      <c r="P183" s="81">
        <v>28.090864258543203</v>
      </c>
      <c r="Q183" s="81">
        <v>1.4215595904317437</v>
      </c>
      <c r="R183" s="81">
        <v>0</v>
      </c>
      <c r="S183" s="81">
        <v>3.1076559900599561</v>
      </c>
      <c r="T183" s="82"/>
      <c r="U183" s="81">
        <v>28448621</v>
      </c>
      <c r="V183" s="81">
        <v>652</v>
      </c>
      <c r="W183" s="81">
        <v>112</v>
      </c>
      <c r="X183" s="81">
        <v>5591</v>
      </c>
      <c r="Y183" s="81">
        <v>7490</v>
      </c>
      <c r="Z183" s="81">
        <v>14319</v>
      </c>
      <c r="AA183" s="81">
        <v>5501</v>
      </c>
      <c r="AB183" s="81">
        <v>22853</v>
      </c>
      <c r="AC183" s="81">
        <v>0</v>
      </c>
      <c r="AD183" s="81">
        <v>3.1076559900599561</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1869</v>
      </c>
      <c r="B184" s="80">
        <v>260</v>
      </c>
      <c r="C184" s="80">
        <v>5</v>
      </c>
      <c r="D184" s="80">
        <v>16</v>
      </c>
      <c r="E184" s="80">
        <v>2008</v>
      </c>
      <c r="F184" s="80" t="s">
        <v>84</v>
      </c>
      <c r="G184" s="80" t="s">
        <v>1864</v>
      </c>
      <c r="H184" s="80" t="s">
        <v>1865</v>
      </c>
      <c r="I184" s="177"/>
      <c r="J184" s="81">
        <v>145.16957656611663</v>
      </c>
      <c r="K184" s="81">
        <v>1.0702016988462459</v>
      </c>
      <c r="L184" s="81">
        <v>8.5165037898244975</v>
      </c>
      <c r="M184" s="81">
        <v>24.452179458671722</v>
      </c>
      <c r="N184" s="81">
        <v>25.80481928371902</v>
      </c>
      <c r="O184" s="81">
        <v>28.270595564660773</v>
      </c>
      <c r="P184" s="81">
        <v>26.885693747567768</v>
      </c>
      <c r="Q184" s="81">
        <v>1.3954567847204957</v>
      </c>
      <c r="R184" s="81">
        <v>0</v>
      </c>
      <c r="S184" s="81">
        <v>3.2714871068593094</v>
      </c>
      <c r="T184" s="82"/>
      <c r="U184" s="81">
        <v>27733303</v>
      </c>
      <c r="V184" s="81">
        <v>652</v>
      </c>
      <c r="W184" s="81">
        <v>112</v>
      </c>
      <c r="X184" s="81">
        <v>5591</v>
      </c>
      <c r="Y184" s="81">
        <v>7552</v>
      </c>
      <c r="Z184" s="81">
        <v>14479</v>
      </c>
      <c r="AA184" s="81">
        <v>5271</v>
      </c>
      <c r="AB184" s="81">
        <v>22802</v>
      </c>
      <c r="AC184" s="81">
        <v>0</v>
      </c>
      <c r="AD184" s="81">
        <v>3.2714871068593094</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1870</v>
      </c>
      <c r="B185" s="80">
        <v>261</v>
      </c>
      <c r="C185" s="80">
        <v>6</v>
      </c>
      <c r="D185" s="80">
        <v>16</v>
      </c>
      <c r="E185" s="80">
        <v>2009</v>
      </c>
      <c r="F185" s="80" t="s">
        <v>85</v>
      </c>
      <c r="G185" s="80" t="s">
        <v>1864</v>
      </c>
      <c r="H185" s="80" t="s">
        <v>1865</v>
      </c>
      <c r="I185" s="177"/>
      <c r="J185" s="81">
        <v>118.49453812904315</v>
      </c>
      <c r="K185" s="81">
        <v>0.94240686459714096</v>
      </c>
      <c r="L185" s="81">
        <v>8.6701046283317833</v>
      </c>
      <c r="M185" s="81">
        <v>21.965474680673626</v>
      </c>
      <c r="N185" s="81">
        <v>21.504747665838014</v>
      </c>
      <c r="O185" s="81">
        <v>28.692975668129876</v>
      </c>
      <c r="P185" s="81">
        <v>25.602458294286848</v>
      </c>
      <c r="Q185" s="81">
        <v>1.3232529443954806</v>
      </c>
      <c r="R185" s="81">
        <v>0</v>
      </c>
      <c r="S185" s="81">
        <v>2.1593668743648</v>
      </c>
      <c r="T185" s="82"/>
      <c r="U185" s="81">
        <v>21320750</v>
      </c>
      <c r="V185" s="81">
        <v>634</v>
      </c>
      <c r="W185" s="81">
        <v>155</v>
      </c>
      <c r="X185" s="81">
        <v>6202</v>
      </c>
      <c r="Y185" s="81">
        <v>7569</v>
      </c>
      <c r="Z185" s="81">
        <v>14505</v>
      </c>
      <c r="AA185" s="81">
        <v>5153</v>
      </c>
      <c r="AB185" s="81">
        <v>22698</v>
      </c>
      <c r="AC185" s="81">
        <v>0</v>
      </c>
      <c r="AD185" s="81">
        <v>2.1593668743648</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75.980999999999995</v>
      </c>
      <c r="BJ185" s="81">
        <v>0</v>
      </c>
      <c r="BK185" s="81">
        <v>0</v>
      </c>
      <c r="BL185" s="81">
        <v>0</v>
      </c>
      <c r="BM185" s="82"/>
      <c r="BN185" s="81">
        <v>0</v>
      </c>
      <c r="BO185" s="81">
        <v>0</v>
      </c>
      <c r="BP185" s="81">
        <v>10</v>
      </c>
      <c r="BQ185" s="81">
        <v>0</v>
      </c>
      <c r="BR185" s="81">
        <v>0</v>
      </c>
      <c r="BS185" s="81">
        <v>0</v>
      </c>
      <c r="BT185"/>
      <c r="BU185" s="80"/>
      <c r="BV185" s="80"/>
      <c r="BW185" s="80"/>
      <c r="BX185" s="80"/>
      <c r="BY185" s="80"/>
      <c r="BZ185" s="80"/>
      <c r="CA185" s="80"/>
      <c r="CB185" s="80"/>
      <c r="CC185" s="80"/>
    </row>
    <row r="186" spans="1:81">
      <c r="A186" s="80" t="s">
        <v>1871</v>
      </c>
      <c r="B186" s="80">
        <v>262</v>
      </c>
      <c r="C186" s="80">
        <v>7</v>
      </c>
      <c r="D186" s="80">
        <v>16</v>
      </c>
      <c r="E186" s="80">
        <v>2010</v>
      </c>
      <c r="F186" s="80" t="s">
        <v>86</v>
      </c>
      <c r="G186" s="80" t="s">
        <v>1864</v>
      </c>
      <c r="H186" s="80" t="s">
        <v>1865</v>
      </c>
      <c r="I186" s="177"/>
      <c r="J186" s="81">
        <v>114.01347468311998</v>
      </c>
      <c r="K186" s="81">
        <v>1.071480113390036</v>
      </c>
      <c r="L186" s="81">
        <v>8.3012473407236218</v>
      </c>
      <c r="M186" s="81">
        <v>23.729387588121661</v>
      </c>
      <c r="N186" s="81">
        <v>24.339099847915591</v>
      </c>
      <c r="O186" s="81">
        <v>28.759130277736599</v>
      </c>
      <c r="P186" s="81">
        <v>26.028915796022233</v>
      </c>
      <c r="Q186" s="81">
        <v>1.3705105286744101</v>
      </c>
      <c r="R186" s="81">
        <v>0</v>
      </c>
      <c r="S186" s="81">
        <v>2.8285890331931149</v>
      </c>
      <c r="T186" s="82"/>
      <c r="U186" s="81">
        <v>20999371</v>
      </c>
      <c r="V186" s="81">
        <v>634</v>
      </c>
      <c r="W186" s="81">
        <v>155</v>
      </c>
      <c r="X186" s="81">
        <v>6202</v>
      </c>
      <c r="Y186" s="81">
        <v>7585</v>
      </c>
      <c r="Z186" s="81">
        <v>14606</v>
      </c>
      <c r="AA186" s="81">
        <v>5108</v>
      </c>
      <c r="AB186" s="81">
        <v>22526</v>
      </c>
      <c r="AC186" s="81">
        <v>0</v>
      </c>
      <c r="AD186" s="81">
        <v>2.8285890331931149</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75.846000000000004</v>
      </c>
      <c r="BJ186" s="81">
        <v>0</v>
      </c>
      <c r="BK186" s="81">
        <v>0</v>
      </c>
      <c r="BL186" s="81">
        <v>0</v>
      </c>
      <c r="BM186" s="82"/>
      <c r="BN186" s="81">
        <v>0</v>
      </c>
      <c r="BO186" s="81">
        <v>0</v>
      </c>
      <c r="BP186" s="81">
        <v>10</v>
      </c>
      <c r="BQ186" s="81">
        <v>0</v>
      </c>
      <c r="BR186" s="81">
        <v>0</v>
      </c>
      <c r="BS186" s="81">
        <v>0</v>
      </c>
      <c r="BT186"/>
      <c r="BU186" s="80">
        <v>75.846000000000004</v>
      </c>
      <c r="BV186" s="80">
        <v>0</v>
      </c>
      <c r="BW186" s="80">
        <v>0</v>
      </c>
      <c r="BX186" s="80">
        <v>0</v>
      </c>
      <c r="BY186" s="80">
        <v>0</v>
      </c>
      <c r="BZ186" s="80">
        <v>0</v>
      </c>
      <c r="CA186" s="80">
        <v>0</v>
      </c>
      <c r="CB186" s="80">
        <v>0</v>
      </c>
      <c r="CC186" s="80">
        <v>0</v>
      </c>
    </row>
    <row r="187" spans="1:81">
      <c r="A187" s="80" t="s">
        <v>1872</v>
      </c>
      <c r="B187" s="80">
        <v>263</v>
      </c>
      <c r="C187" s="80">
        <v>8</v>
      </c>
      <c r="D187" s="80">
        <v>16</v>
      </c>
      <c r="E187" s="80">
        <v>2011</v>
      </c>
      <c r="F187" s="80" t="s">
        <v>87</v>
      </c>
      <c r="G187" s="80" t="s">
        <v>1864</v>
      </c>
      <c r="H187" s="80" t="s">
        <v>1865</v>
      </c>
      <c r="I187" s="177"/>
      <c r="J187" s="81">
        <v>129.47535199708909</v>
      </c>
      <c r="K187" s="81">
        <v>1.5101168681520365</v>
      </c>
      <c r="L187" s="81">
        <v>6.6627818776472578</v>
      </c>
      <c r="M187" s="81">
        <v>30.01477980232972</v>
      </c>
      <c r="N187" s="81">
        <v>26.97925400844618</v>
      </c>
      <c r="O187" s="81">
        <v>28.46174482756556</v>
      </c>
      <c r="P187" s="81">
        <v>24.989710291558705</v>
      </c>
      <c r="Q187" s="81">
        <v>1.5722749865355676</v>
      </c>
      <c r="R187" s="81">
        <v>0</v>
      </c>
      <c r="S187" s="81">
        <v>2.4543753980638154</v>
      </c>
      <c r="T187" s="82"/>
      <c r="U187" s="81">
        <v>19446669</v>
      </c>
      <c r="V187" s="81">
        <v>634</v>
      </c>
      <c r="W187" s="81">
        <v>155</v>
      </c>
      <c r="X187" s="81">
        <v>6202</v>
      </c>
      <c r="Y187" s="81">
        <v>7638</v>
      </c>
      <c r="Z187" s="81">
        <v>14769</v>
      </c>
      <c r="AA187" s="81">
        <v>5050</v>
      </c>
      <c r="AB187" s="81">
        <v>22404</v>
      </c>
      <c r="AC187" s="81">
        <v>0</v>
      </c>
      <c r="AD187" s="81">
        <v>2.4543753980638154</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74.852999999999994</v>
      </c>
      <c r="BJ187" s="81">
        <v>0</v>
      </c>
      <c r="BK187" s="81">
        <v>0</v>
      </c>
      <c r="BL187" s="81">
        <v>0</v>
      </c>
      <c r="BM187" s="82"/>
      <c r="BN187" s="81">
        <v>0</v>
      </c>
      <c r="BO187" s="81">
        <v>0</v>
      </c>
      <c r="BP187" s="81">
        <v>10</v>
      </c>
      <c r="BQ187" s="81">
        <v>0</v>
      </c>
      <c r="BR187" s="81">
        <v>0</v>
      </c>
      <c r="BS187" s="81">
        <v>0</v>
      </c>
      <c r="BT187"/>
      <c r="BU187" s="80">
        <v>74.852999999999994</v>
      </c>
      <c r="BV187" s="80">
        <v>0</v>
      </c>
      <c r="BW187" s="80">
        <v>0</v>
      </c>
      <c r="BX187" s="80">
        <v>0</v>
      </c>
      <c r="BY187" s="80">
        <v>0</v>
      </c>
      <c r="BZ187" s="80">
        <v>0</v>
      </c>
      <c r="CA187" s="80">
        <v>0</v>
      </c>
      <c r="CB187" s="80">
        <v>0</v>
      </c>
      <c r="CC187" s="80">
        <v>0</v>
      </c>
    </row>
    <row r="188" spans="1:81">
      <c r="A188" s="80" t="s">
        <v>1873</v>
      </c>
      <c r="B188" s="80">
        <v>264</v>
      </c>
      <c r="C188" s="80">
        <v>9</v>
      </c>
      <c r="D188" s="80">
        <v>16</v>
      </c>
      <c r="E188" s="80">
        <v>2012</v>
      </c>
      <c r="F188" s="80" t="s">
        <v>88</v>
      </c>
      <c r="G188" s="80" t="s">
        <v>1864</v>
      </c>
      <c r="H188" s="80" t="s">
        <v>1865</v>
      </c>
      <c r="I188" s="177"/>
      <c r="J188" s="81">
        <v>182.27089982827701</v>
      </c>
      <c r="K188" s="81">
        <v>1.4676039654899369</v>
      </c>
      <c r="L188" s="81">
        <v>6.5948181840381093</v>
      </c>
      <c r="M188" s="81">
        <v>30.812880280308203</v>
      </c>
      <c r="N188" s="81">
        <v>31.774796316668986</v>
      </c>
      <c r="O188" s="81">
        <v>28.616342460788172</v>
      </c>
      <c r="P188" s="81">
        <v>24.79348272814325</v>
      </c>
      <c r="Q188" s="81">
        <v>1.7174650870926413</v>
      </c>
      <c r="R188" s="81">
        <v>0</v>
      </c>
      <c r="S188" s="81">
        <v>3.5601351648633788</v>
      </c>
      <c r="T188" s="82"/>
      <c r="U188" s="81">
        <v>22477370</v>
      </c>
      <c r="V188" s="81">
        <v>634</v>
      </c>
      <c r="W188" s="81">
        <v>155</v>
      </c>
      <c r="X188" s="81">
        <v>6202</v>
      </c>
      <c r="Y188" s="81">
        <v>7828</v>
      </c>
      <c r="Z188" s="81">
        <v>14967</v>
      </c>
      <c r="AA188" s="81">
        <v>4982</v>
      </c>
      <c r="AB188" s="81">
        <v>22525</v>
      </c>
      <c r="AC188" s="81">
        <v>0</v>
      </c>
      <c r="AD188" s="81">
        <v>3.5601351648633788</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89.543000000000006</v>
      </c>
      <c r="BJ188" s="81">
        <v>0</v>
      </c>
      <c r="BK188" s="81">
        <v>0</v>
      </c>
      <c r="BL188" s="81">
        <v>0</v>
      </c>
      <c r="BM188" s="82"/>
      <c r="BN188" s="81">
        <v>0</v>
      </c>
      <c r="BO188" s="81">
        <v>0</v>
      </c>
      <c r="BP188" s="81">
        <v>10</v>
      </c>
      <c r="BQ188" s="81">
        <v>0</v>
      </c>
      <c r="BR188" s="81">
        <v>0</v>
      </c>
      <c r="BS188" s="81">
        <v>0</v>
      </c>
      <c r="BT188"/>
      <c r="BU188" s="80">
        <v>89.543000000000006</v>
      </c>
      <c r="BV188" s="80">
        <v>0</v>
      </c>
      <c r="BW188" s="80">
        <v>0</v>
      </c>
      <c r="BX188" s="80">
        <v>0</v>
      </c>
      <c r="BY188" s="80">
        <v>0</v>
      </c>
      <c r="BZ188" s="80">
        <v>0</v>
      </c>
      <c r="CA188" s="80">
        <v>0</v>
      </c>
      <c r="CB188" s="80">
        <v>0</v>
      </c>
      <c r="CC188" s="80">
        <v>0</v>
      </c>
    </row>
    <row r="189" spans="1:81">
      <c r="A189" s="80" t="s">
        <v>1874</v>
      </c>
      <c r="B189" s="80">
        <v>265</v>
      </c>
      <c r="C189" s="80">
        <v>10</v>
      </c>
      <c r="D189" s="80">
        <v>16</v>
      </c>
      <c r="E189" s="80">
        <v>2013</v>
      </c>
      <c r="F189" s="80" t="s">
        <v>89</v>
      </c>
      <c r="G189" s="80" t="s">
        <v>1864</v>
      </c>
      <c r="H189" s="80" t="s">
        <v>1865</v>
      </c>
      <c r="I189" s="177"/>
      <c r="J189" s="81">
        <v>167.88335981470328</v>
      </c>
      <c r="K189" s="81">
        <v>1.1956265519956784</v>
      </c>
      <c r="L189" s="81">
        <v>6.8247790830693091</v>
      </c>
      <c r="M189" s="81">
        <v>31.545896005612885</v>
      </c>
      <c r="N189" s="81">
        <v>34.281766412046515</v>
      </c>
      <c r="O189" s="81">
        <v>27.726387424797338</v>
      </c>
      <c r="P189" s="81">
        <v>24.492268172818171</v>
      </c>
      <c r="Q189" s="81">
        <v>1.7327792301306402</v>
      </c>
      <c r="R189" s="81">
        <v>0</v>
      </c>
      <c r="S189" s="81">
        <v>3.5206800454761291</v>
      </c>
      <c r="T189" s="82"/>
      <c r="U189" s="81">
        <v>21620060</v>
      </c>
      <c r="V189" s="81">
        <v>634</v>
      </c>
      <c r="W189" s="81">
        <v>155</v>
      </c>
      <c r="X189" s="81">
        <v>6202</v>
      </c>
      <c r="Y189" s="81">
        <v>7859</v>
      </c>
      <c r="Z189" s="81">
        <v>15149</v>
      </c>
      <c r="AA189" s="81">
        <v>4903</v>
      </c>
      <c r="AB189" s="81">
        <v>22400</v>
      </c>
      <c r="AC189" s="81">
        <v>0</v>
      </c>
      <c r="AD189" s="81">
        <v>3.5206800454761291</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95.066000000000003</v>
      </c>
      <c r="BJ189" s="81">
        <v>0</v>
      </c>
      <c r="BK189" s="81">
        <v>0</v>
      </c>
      <c r="BL189" s="81">
        <v>0</v>
      </c>
      <c r="BM189" s="82"/>
      <c r="BN189" s="81">
        <v>0</v>
      </c>
      <c r="BO189" s="81">
        <v>0</v>
      </c>
      <c r="BP189" s="81">
        <v>10</v>
      </c>
      <c r="BQ189" s="81">
        <v>0</v>
      </c>
      <c r="BR189" s="81">
        <v>0</v>
      </c>
      <c r="BS189" s="81">
        <v>0</v>
      </c>
      <c r="BT189"/>
      <c r="BU189" s="80">
        <v>95.066000000000003</v>
      </c>
      <c r="BV189" s="80">
        <v>0</v>
      </c>
      <c r="BW189" s="80">
        <v>0</v>
      </c>
      <c r="BX189" s="80">
        <v>0</v>
      </c>
      <c r="BY189" s="80">
        <v>0</v>
      </c>
      <c r="BZ189" s="80">
        <v>0</v>
      </c>
      <c r="CA189" s="80">
        <v>0</v>
      </c>
      <c r="CB189" s="80">
        <v>0</v>
      </c>
      <c r="CC189" s="80">
        <v>0</v>
      </c>
    </row>
    <row r="190" spans="1:81">
      <c r="A190" s="80" t="s">
        <v>1875</v>
      </c>
      <c r="B190" s="80">
        <v>266</v>
      </c>
      <c r="C190" s="80">
        <v>11</v>
      </c>
      <c r="D190" s="80">
        <v>16</v>
      </c>
      <c r="E190" s="80">
        <v>2014</v>
      </c>
      <c r="F190" s="80" t="s">
        <v>90</v>
      </c>
      <c r="G190" s="80" t="s">
        <v>1864</v>
      </c>
      <c r="H190" s="80" t="s">
        <v>1865</v>
      </c>
      <c r="I190" s="177"/>
      <c r="J190" s="81">
        <v>179.53211340856504</v>
      </c>
      <c r="K190" s="81">
        <v>1.2311958455985499</v>
      </c>
      <c r="L190" s="81">
        <v>5.1179459366650724</v>
      </c>
      <c r="M190" s="81">
        <v>30.692038132955748</v>
      </c>
      <c r="N190" s="81">
        <v>34.162378260109797</v>
      </c>
      <c r="O190" s="81">
        <v>26.525415880032114</v>
      </c>
      <c r="P190" s="81">
        <v>24.579483778211252</v>
      </c>
      <c r="Q190" s="81">
        <v>1.6518357757368789</v>
      </c>
      <c r="R190" s="81">
        <v>0</v>
      </c>
      <c r="S190" s="81">
        <v>3.198536919494285</v>
      </c>
      <c r="T190" s="82"/>
      <c r="U190" s="81">
        <v>23186452</v>
      </c>
      <c r="V190" s="81">
        <v>551</v>
      </c>
      <c r="W190" s="81">
        <v>129</v>
      </c>
      <c r="X190" s="81">
        <v>6243</v>
      </c>
      <c r="Y190" s="81">
        <v>7904</v>
      </c>
      <c r="Z190" s="81">
        <v>15264</v>
      </c>
      <c r="AA190" s="81">
        <v>4895</v>
      </c>
      <c r="AB190" s="81">
        <v>22256</v>
      </c>
      <c r="AC190" s="81">
        <v>0</v>
      </c>
      <c r="AD190" s="81">
        <v>3.198536919494285</v>
      </c>
      <c r="AE190" s="82"/>
      <c r="AF190" s="81">
        <v>214873571.28448561</v>
      </c>
      <c r="AG190" s="81">
        <v>1030810.3563623423</v>
      </c>
      <c r="AH190" s="81">
        <v>1262123.6076401107</v>
      </c>
      <c r="AI190" s="81">
        <v>40588747.752389014</v>
      </c>
      <c r="AJ190" s="81">
        <v>48250482.381861106</v>
      </c>
      <c r="AK190" s="81">
        <v>0</v>
      </c>
      <c r="AL190" s="81">
        <v>0</v>
      </c>
      <c r="AM190" s="81">
        <v>3055416.2238076827</v>
      </c>
      <c r="AN190" s="81">
        <v>0</v>
      </c>
      <c r="AO190" s="81">
        <v>0</v>
      </c>
      <c r="AP190" s="82"/>
      <c r="AQ190" s="81">
        <v>570</v>
      </c>
      <c r="AR190" s="81">
        <v>172</v>
      </c>
      <c r="AS190" s="81">
        <v>0</v>
      </c>
      <c r="AT190" s="81">
        <v>0</v>
      </c>
      <c r="AU190" s="81">
        <v>0</v>
      </c>
      <c r="AV190" s="81">
        <v>1</v>
      </c>
      <c r="AW190" s="81" t="s">
        <v>564</v>
      </c>
      <c r="AX190" s="82"/>
      <c r="AY190" s="81">
        <v>2408.8999999999996</v>
      </c>
      <c r="AZ190" s="81">
        <v>14426</v>
      </c>
      <c r="BA190" s="81">
        <v>0</v>
      </c>
      <c r="BB190" s="81">
        <v>0</v>
      </c>
      <c r="BC190" s="81">
        <v>0</v>
      </c>
      <c r="BD190" s="81">
        <v>1176</v>
      </c>
      <c r="BE190" s="81" t="s">
        <v>564</v>
      </c>
      <c r="BF190" s="82"/>
      <c r="BG190" s="81">
        <v>0</v>
      </c>
      <c r="BH190" s="81">
        <v>0</v>
      </c>
      <c r="BI190" s="81">
        <v>94.126999999999995</v>
      </c>
      <c r="BJ190" s="81">
        <v>0</v>
      </c>
      <c r="BK190" s="81">
        <v>0</v>
      </c>
      <c r="BL190" s="81">
        <v>0</v>
      </c>
      <c r="BM190" s="82"/>
      <c r="BN190" s="81">
        <v>0</v>
      </c>
      <c r="BO190" s="81">
        <v>0</v>
      </c>
      <c r="BP190" s="81">
        <v>10</v>
      </c>
      <c r="BQ190" s="81">
        <v>0</v>
      </c>
      <c r="BR190" s="81">
        <v>0</v>
      </c>
      <c r="BS190" s="81">
        <v>0</v>
      </c>
      <c r="BT190"/>
      <c r="BU190" s="80">
        <v>94.126999999999995</v>
      </c>
      <c r="BV190" s="80">
        <v>0</v>
      </c>
      <c r="BW190" s="80">
        <v>0</v>
      </c>
      <c r="BX190" s="80">
        <v>0</v>
      </c>
      <c r="BY190" s="80">
        <v>0</v>
      </c>
      <c r="BZ190" s="80">
        <v>0</v>
      </c>
      <c r="CA190" s="80">
        <v>0</v>
      </c>
      <c r="CB190" s="80">
        <v>0</v>
      </c>
      <c r="CC190" s="80">
        <v>0</v>
      </c>
    </row>
    <row r="191" spans="1:81">
      <c r="A191" s="80" t="s">
        <v>1876</v>
      </c>
      <c r="B191" s="80">
        <v>267</v>
      </c>
      <c r="C191" s="80">
        <v>12</v>
      </c>
      <c r="D191" s="80">
        <v>16</v>
      </c>
      <c r="E191" s="80">
        <v>2015</v>
      </c>
      <c r="F191" s="80" t="s">
        <v>91</v>
      </c>
      <c r="G191" s="80" t="s">
        <v>1864</v>
      </c>
      <c r="H191" s="80" t="s">
        <v>1865</v>
      </c>
      <c r="I191" s="177"/>
      <c r="J191" s="81">
        <v>161.08684272183714</v>
      </c>
      <c r="K191" s="81">
        <v>1.1798220420271126</v>
      </c>
      <c r="L191" s="81">
        <v>5.2582777555354108</v>
      </c>
      <c r="M191" s="81">
        <v>30.576129126760939</v>
      </c>
      <c r="N191" s="81">
        <v>29.132898565757607</v>
      </c>
      <c r="O191" s="81">
        <v>26.36695427548235</v>
      </c>
      <c r="P191" s="81">
        <v>24.628975103813957</v>
      </c>
      <c r="Q191" s="81">
        <v>1.6038415574153728</v>
      </c>
      <c r="R191" s="81">
        <v>0</v>
      </c>
      <c r="S191" s="81">
        <v>3.4900848485251532</v>
      </c>
      <c r="T191" s="82"/>
      <c r="U191" s="81">
        <v>26809226</v>
      </c>
      <c r="V191" s="81">
        <v>551</v>
      </c>
      <c r="W191" s="81">
        <v>129</v>
      </c>
      <c r="X191" s="81">
        <v>6243</v>
      </c>
      <c r="Y191" s="81">
        <v>7914</v>
      </c>
      <c r="Z191" s="81">
        <v>15319</v>
      </c>
      <c r="AA191" s="81">
        <v>4901</v>
      </c>
      <c r="AB191" s="81">
        <v>22074</v>
      </c>
      <c r="AC191" s="81">
        <v>0</v>
      </c>
      <c r="AD191" s="81">
        <v>3.4900848485251532</v>
      </c>
      <c r="AE191" s="82"/>
      <c r="AF191" s="81">
        <v>195848600.09354854</v>
      </c>
      <c r="AG191" s="81">
        <v>913308.82469701569</v>
      </c>
      <c r="AH191" s="81">
        <v>1048392.1255339152</v>
      </c>
      <c r="AI191" s="81">
        <v>42040147.714857325</v>
      </c>
      <c r="AJ191" s="81">
        <v>43590572.944688857</v>
      </c>
      <c r="AK191" s="81">
        <v>0</v>
      </c>
      <c r="AL191" s="81">
        <v>0</v>
      </c>
      <c r="AM191" s="81">
        <v>3025149.1030526375</v>
      </c>
      <c r="AN191" s="81">
        <v>0</v>
      </c>
      <c r="AO191" s="81">
        <v>0</v>
      </c>
      <c r="AP191" s="82"/>
      <c r="AQ191" s="81">
        <v>623</v>
      </c>
      <c r="AR191" s="81">
        <v>270</v>
      </c>
      <c r="AS191" s="81">
        <v>0</v>
      </c>
      <c r="AT191" s="81">
        <v>0</v>
      </c>
      <c r="AU191" s="81">
        <v>0</v>
      </c>
      <c r="AV191" s="81">
        <v>1</v>
      </c>
      <c r="AW191" s="81" t="s">
        <v>564</v>
      </c>
      <c r="AX191" s="82"/>
      <c r="AY191" s="81">
        <v>2665</v>
      </c>
      <c r="AZ191" s="81">
        <v>21573.5</v>
      </c>
      <c r="BA191" s="81">
        <v>0</v>
      </c>
      <c r="BB191" s="81">
        <v>0</v>
      </c>
      <c r="BC191" s="81">
        <v>0</v>
      </c>
      <c r="BD191" s="81">
        <v>1176</v>
      </c>
      <c r="BE191" s="81" t="s">
        <v>564</v>
      </c>
      <c r="BF191" s="82"/>
      <c r="BG191" s="81">
        <v>0</v>
      </c>
      <c r="BH191" s="81">
        <v>0</v>
      </c>
      <c r="BI191" s="81">
        <v>93.716999999999999</v>
      </c>
      <c r="BJ191" s="81">
        <v>0</v>
      </c>
      <c r="BK191" s="81">
        <v>0</v>
      </c>
      <c r="BL191" s="81">
        <v>0</v>
      </c>
      <c r="BM191" s="82"/>
      <c r="BN191" s="81">
        <v>0</v>
      </c>
      <c r="BO191" s="81">
        <v>0</v>
      </c>
      <c r="BP191" s="81">
        <v>10</v>
      </c>
      <c r="BQ191" s="81">
        <v>0</v>
      </c>
      <c r="BR191" s="81">
        <v>0</v>
      </c>
      <c r="BS191" s="81">
        <v>0</v>
      </c>
      <c r="BT191"/>
      <c r="BU191" s="80">
        <v>93.716999999999999</v>
      </c>
      <c r="BV191" s="80">
        <v>0</v>
      </c>
      <c r="BW191" s="80">
        <v>0</v>
      </c>
      <c r="BX191" s="80">
        <v>0</v>
      </c>
      <c r="BY191" s="80">
        <v>0</v>
      </c>
      <c r="BZ191" s="80">
        <v>0</v>
      </c>
      <c r="CA191" s="80">
        <v>0</v>
      </c>
      <c r="CB191" s="80">
        <v>0</v>
      </c>
      <c r="CC191" s="80">
        <v>0</v>
      </c>
    </row>
    <row r="192" spans="1:81">
      <c r="A192" s="80" t="s">
        <v>1877</v>
      </c>
      <c r="B192" s="80">
        <v>268</v>
      </c>
      <c r="C192" s="80">
        <v>13</v>
      </c>
      <c r="D192" s="80">
        <v>16</v>
      </c>
      <c r="E192" s="80">
        <v>2016</v>
      </c>
      <c r="F192" s="80" t="s">
        <v>92</v>
      </c>
      <c r="G192" s="80" t="s">
        <v>1864</v>
      </c>
      <c r="H192" s="80" t="s">
        <v>1865</v>
      </c>
      <c r="I192" s="177"/>
      <c r="J192" s="81">
        <v>176.95581249149271</v>
      </c>
      <c r="K192" s="81">
        <v>1.1571235606477501</v>
      </c>
      <c r="L192" s="81">
        <v>5.9242288764338564</v>
      </c>
      <c r="M192" s="81">
        <v>28.715494285152598</v>
      </c>
      <c r="N192" s="81">
        <v>31.192547763456869</v>
      </c>
      <c r="O192" s="81">
        <v>25.951552234165362</v>
      </c>
      <c r="P192" s="81">
        <v>23.759150257556914</v>
      </c>
      <c r="Q192" s="81">
        <v>1.5427447523282274</v>
      </c>
      <c r="R192" s="81">
        <v>0</v>
      </c>
      <c r="S192" s="81">
        <v>3.4642238407758863</v>
      </c>
      <c r="T192" s="82"/>
      <c r="U192" s="81">
        <v>29359114</v>
      </c>
      <c r="V192" s="81">
        <v>551</v>
      </c>
      <c r="W192" s="81">
        <v>129</v>
      </c>
      <c r="X192" s="81">
        <v>6243</v>
      </c>
      <c r="Y192" s="81">
        <v>7965</v>
      </c>
      <c r="Z192" s="81">
        <v>15263</v>
      </c>
      <c r="AA192" s="81">
        <v>4890</v>
      </c>
      <c r="AB192" s="81">
        <v>21842</v>
      </c>
      <c r="AC192" s="81">
        <v>0</v>
      </c>
      <c r="AD192" s="81">
        <v>3.4642238407758859</v>
      </c>
      <c r="AE192" s="82"/>
      <c r="AF192" s="81">
        <v>215161259.29626241</v>
      </c>
      <c r="AG192" s="81">
        <v>850879.63912990596</v>
      </c>
      <c r="AH192" s="81">
        <v>1115047.8215797809</v>
      </c>
      <c r="AI192" s="81">
        <v>43938888.768505573</v>
      </c>
      <c r="AJ192" s="81">
        <v>44214288.03216403</v>
      </c>
      <c r="AK192" s="81">
        <v>0</v>
      </c>
      <c r="AL192" s="81">
        <v>0</v>
      </c>
      <c r="AM192" s="81">
        <v>2995680.0189787769</v>
      </c>
      <c r="AN192" s="81">
        <v>0</v>
      </c>
      <c r="AO192" s="81">
        <v>0</v>
      </c>
      <c r="AP192" s="82"/>
      <c r="AQ192" s="81">
        <v>666</v>
      </c>
      <c r="AR192" s="81">
        <v>337</v>
      </c>
      <c r="AS192" s="81">
        <v>0</v>
      </c>
      <c r="AT192" s="81">
        <v>0</v>
      </c>
      <c r="AU192" s="81">
        <v>0</v>
      </c>
      <c r="AV192" s="81">
        <v>1</v>
      </c>
      <c r="AW192" s="81" t="s">
        <v>564</v>
      </c>
      <c r="AX192" s="82"/>
      <c r="AY192" s="81">
        <v>2890.4</v>
      </c>
      <c r="AZ192" s="81">
        <v>27626.5</v>
      </c>
      <c r="BA192" s="81">
        <v>0</v>
      </c>
      <c r="BB192" s="81">
        <v>0</v>
      </c>
      <c r="BC192" s="81">
        <v>0</v>
      </c>
      <c r="BD192" s="81">
        <v>1176</v>
      </c>
      <c r="BE192" s="81" t="s">
        <v>564</v>
      </c>
      <c r="BF192" s="82"/>
      <c r="BG192" s="81">
        <v>0</v>
      </c>
      <c r="BH192" s="81">
        <v>0</v>
      </c>
      <c r="BI192" s="81">
        <v>88.813999999999993</v>
      </c>
      <c r="BJ192" s="81">
        <v>0</v>
      </c>
      <c r="BK192" s="81">
        <v>0</v>
      </c>
      <c r="BL192" s="81">
        <v>0</v>
      </c>
      <c r="BM192" s="82"/>
      <c r="BN192" s="81">
        <v>0</v>
      </c>
      <c r="BO192" s="81">
        <v>0</v>
      </c>
      <c r="BP192" s="81">
        <v>10</v>
      </c>
      <c r="BQ192" s="81">
        <v>0</v>
      </c>
      <c r="BR192" s="81">
        <v>0</v>
      </c>
      <c r="BS192" s="81">
        <v>0</v>
      </c>
      <c r="BT192"/>
      <c r="BU192" s="80">
        <v>88.813999999999993</v>
      </c>
      <c r="BV192" s="80">
        <v>0</v>
      </c>
      <c r="BW192" s="80">
        <v>0</v>
      </c>
      <c r="BX192" s="80">
        <v>0</v>
      </c>
      <c r="BY192" s="80">
        <v>0</v>
      </c>
      <c r="BZ192" s="80">
        <v>0</v>
      </c>
      <c r="CA192" s="80">
        <v>0</v>
      </c>
      <c r="CB192" s="80">
        <v>0</v>
      </c>
      <c r="CC192" s="80">
        <v>0</v>
      </c>
    </row>
    <row r="193" spans="1:81">
      <c r="A193" s="80" t="s">
        <v>1878</v>
      </c>
      <c r="B193" s="80">
        <v>269</v>
      </c>
      <c r="C193" s="80">
        <v>14</v>
      </c>
      <c r="D193" s="80">
        <v>16</v>
      </c>
      <c r="E193" s="80">
        <v>2017</v>
      </c>
      <c r="F193" s="80" t="s">
        <v>71</v>
      </c>
      <c r="G193" s="80" t="s">
        <v>1864</v>
      </c>
      <c r="H193" s="80" t="s">
        <v>1865</v>
      </c>
      <c r="I193" s="177"/>
      <c r="J193" s="81">
        <v>166.6231261769762</v>
      </c>
      <c r="K193" s="81">
        <v>1.1292589520955152</v>
      </c>
      <c r="L193" s="81">
        <v>4.7073864887406254</v>
      </c>
      <c r="M193" s="81">
        <v>23.081639701289689</v>
      </c>
      <c r="N193" s="81">
        <v>29.128175924351915</v>
      </c>
      <c r="O193" s="81">
        <v>25.603349352240752</v>
      </c>
      <c r="P193" s="81">
        <v>23.830729933378631</v>
      </c>
      <c r="Q193" s="81">
        <v>1.481919395403662</v>
      </c>
      <c r="R193" s="81">
        <v>0</v>
      </c>
      <c r="S193" s="81">
        <v>4.3863947932436833</v>
      </c>
      <c r="T193" s="82"/>
      <c r="U193" s="81">
        <v>31871145</v>
      </c>
      <c r="V193" s="81">
        <v>551</v>
      </c>
      <c r="W193" s="81">
        <v>129</v>
      </c>
      <c r="X193" s="81">
        <v>6243</v>
      </c>
      <c r="Y193" s="81">
        <v>8080</v>
      </c>
      <c r="Z193" s="81">
        <v>15308</v>
      </c>
      <c r="AA193" s="81">
        <v>4936</v>
      </c>
      <c r="AB193" s="81">
        <v>21697</v>
      </c>
      <c r="AC193" s="81">
        <v>0</v>
      </c>
      <c r="AD193" s="81">
        <v>4.3863947932436833</v>
      </c>
      <c r="AE193" s="82"/>
      <c r="AF193" s="81">
        <v>225747874.27925089</v>
      </c>
      <c r="AG193" s="81">
        <v>880439.23244701768</v>
      </c>
      <c r="AH193" s="81">
        <v>1185697.5518617979</v>
      </c>
      <c r="AI193" s="81">
        <v>40238378.066803053</v>
      </c>
      <c r="AJ193" s="81">
        <v>49015051.489922933</v>
      </c>
      <c r="AK193" s="81">
        <v>0</v>
      </c>
      <c r="AL193" s="81">
        <v>0</v>
      </c>
      <c r="AM193" s="81">
        <v>2980449.2425602842</v>
      </c>
      <c r="AN193" s="81">
        <v>0</v>
      </c>
      <c r="AO193" s="81">
        <v>0</v>
      </c>
      <c r="AP193" s="82"/>
      <c r="AQ193" s="81">
        <v>694</v>
      </c>
      <c r="AR193" s="81">
        <v>386</v>
      </c>
      <c r="AS193" s="81">
        <v>0</v>
      </c>
      <c r="AT193" s="81">
        <v>0</v>
      </c>
      <c r="AU193" s="81">
        <v>0</v>
      </c>
      <c r="AV193" s="81">
        <v>1</v>
      </c>
      <c r="AW193" s="81" t="s">
        <v>564</v>
      </c>
      <c r="AX193" s="82"/>
      <c r="AY193" s="81">
        <v>3034.2</v>
      </c>
      <c r="AZ193" s="81">
        <v>30407.69999999999</v>
      </c>
      <c r="BA193" s="81">
        <v>0</v>
      </c>
      <c r="BB193" s="81">
        <v>0</v>
      </c>
      <c r="BC193" s="81">
        <v>0</v>
      </c>
      <c r="BD193" s="81">
        <v>1176</v>
      </c>
      <c r="BE193" s="81" t="s">
        <v>564</v>
      </c>
      <c r="BF193" s="82"/>
      <c r="BG193" s="81">
        <v>0</v>
      </c>
      <c r="BH193" s="81">
        <v>0</v>
      </c>
      <c r="BI193" s="81">
        <v>96.936000000000007</v>
      </c>
      <c r="BJ193" s="81">
        <v>0</v>
      </c>
      <c r="BK193" s="81">
        <v>0</v>
      </c>
      <c r="BL193" s="81">
        <v>0</v>
      </c>
      <c r="BM193" s="82"/>
      <c r="BN193" s="81">
        <v>0</v>
      </c>
      <c r="BO193" s="81">
        <v>0</v>
      </c>
      <c r="BP193" s="81">
        <v>10</v>
      </c>
      <c r="BQ193" s="81">
        <v>0</v>
      </c>
      <c r="BR193" s="81">
        <v>0</v>
      </c>
      <c r="BS193" s="81">
        <v>0</v>
      </c>
      <c r="BT193"/>
      <c r="BU193" s="80">
        <v>96.936000000000007</v>
      </c>
      <c r="BV193" s="80">
        <v>0</v>
      </c>
      <c r="BW193" s="80">
        <v>0</v>
      </c>
      <c r="BX193" s="80">
        <v>0</v>
      </c>
      <c r="BY193" s="80">
        <v>0</v>
      </c>
      <c r="BZ193" s="80">
        <v>0</v>
      </c>
      <c r="CA193" s="80">
        <v>0</v>
      </c>
      <c r="CB193" s="80">
        <v>0</v>
      </c>
      <c r="CC193" s="80">
        <v>0</v>
      </c>
    </row>
    <row r="194" spans="1:81">
      <c r="A194" s="80" t="s">
        <v>1879</v>
      </c>
      <c r="B194" s="80">
        <v>270</v>
      </c>
      <c r="C194" s="80">
        <v>15</v>
      </c>
      <c r="D194" s="80">
        <v>16</v>
      </c>
      <c r="E194" s="80">
        <v>2018</v>
      </c>
      <c r="F194" s="80" t="s">
        <v>93</v>
      </c>
      <c r="G194" s="80" t="s">
        <v>1864</v>
      </c>
      <c r="H194" s="80" t="s">
        <v>1865</v>
      </c>
      <c r="I194" s="177"/>
      <c r="J194" s="81">
        <v>146.78940691696479</v>
      </c>
      <c r="K194" s="81">
        <v>1.0924439965575219</v>
      </c>
      <c r="L194" s="81">
        <v>4.2505236530296511</v>
      </c>
      <c r="M194" s="81">
        <v>21.637559272102695</v>
      </c>
      <c r="N194" s="81">
        <v>21.23920902237899</v>
      </c>
      <c r="O194" s="81">
        <v>25.204374469983456</v>
      </c>
      <c r="P194" s="81">
        <v>23.545714339549637</v>
      </c>
      <c r="Q194" s="81">
        <v>1.3613296674900572</v>
      </c>
      <c r="R194" s="81">
        <v>0</v>
      </c>
      <c r="S194" s="81">
        <v>3.9895995724032391</v>
      </c>
      <c r="T194" s="82"/>
      <c r="U194" s="81">
        <v>35863137</v>
      </c>
      <c r="V194" s="81">
        <v>551</v>
      </c>
      <c r="W194" s="81">
        <v>129</v>
      </c>
      <c r="X194" s="81">
        <v>6243</v>
      </c>
      <c r="Y194" s="81">
        <v>8139</v>
      </c>
      <c r="Z194" s="81">
        <v>15358</v>
      </c>
      <c r="AA194" s="81">
        <v>4926</v>
      </c>
      <c r="AB194" s="81">
        <v>21479</v>
      </c>
      <c r="AC194" s="81">
        <v>0</v>
      </c>
      <c r="AD194" s="81">
        <v>3.9895995724032391</v>
      </c>
      <c r="AE194" s="82"/>
      <c r="AF194" s="81">
        <v>222347262.8314223</v>
      </c>
      <c r="AG194" s="81">
        <v>876569.91998598829</v>
      </c>
      <c r="AH194" s="81">
        <v>1118750.7340281419</v>
      </c>
      <c r="AI194" s="81">
        <v>42345665.090118296</v>
      </c>
      <c r="AJ194" s="81">
        <v>42215061.715252496</v>
      </c>
      <c r="AK194" s="81">
        <v>0</v>
      </c>
      <c r="AL194" s="81">
        <v>0</v>
      </c>
      <c r="AM194" s="81">
        <v>2956608.2069755062</v>
      </c>
      <c r="AN194" s="81">
        <v>0</v>
      </c>
      <c r="AO194" s="81">
        <v>0</v>
      </c>
      <c r="AP194" s="82"/>
      <c r="AQ194" s="81">
        <v>726</v>
      </c>
      <c r="AR194" s="81">
        <v>430</v>
      </c>
      <c r="AS194" s="81">
        <v>0</v>
      </c>
      <c r="AT194" s="81">
        <v>0</v>
      </c>
      <c r="AU194" s="81">
        <v>0</v>
      </c>
      <c r="AV194" s="81">
        <v>1</v>
      </c>
      <c r="AW194" s="81" t="s">
        <v>564</v>
      </c>
      <c r="AX194" s="82"/>
      <c r="AY194" s="81">
        <v>3212.3999999999992</v>
      </c>
      <c r="AZ194" s="81">
        <v>34558</v>
      </c>
      <c r="BA194" s="81">
        <v>0</v>
      </c>
      <c r="BB194" s="81">
        <v>0</v>
      </c>
      <c r="BC194" s="81">
        <v>0</v>
      </c>
      <c r="BD194" s="81">
        <v>1176</v>
      </c>
      <c r="BE194" s="81" t="s">
        <v>564</v>
      </c>
      <c r="BF194" s="82"/>
      <c r="BG194" s="81">
        <v>0</v>
      </c>
      <c r="BH194" s="81">
        <v>0</v>
      </c>
      <c r="BI194" s="81">
        <v>83.695999999999998</v>
      </c>
      <c r="BJ194" s="81">
        <v>0</v>
      </c>
      <c r="BK194" s="81">
        <v>0</v>
      </c>
      <c r="BL194" s="81">
        <v>0</v>
      </c>
      <c r="BM194" s="82"/>
      <c r="BN194" s="81">
        <v>0</v>
      </c>
      <c r="BO194" s="81">
        <v>0</v>
      </c>
      <c r="BP194" s="81">
        <v>10</v>
      </c>
      <c r="BQ194" s="81">
        <v>0</v>
      </c>
      <c r="BR194" s="81">
        <v>0</v>
      </c>
      <c r="BS194" s="81">
        <v>0</v>
      </c>
      <c r="BT194"/>
      <c r="BU194" s="80">
        <v>83.695999999999998</v>
      </c>
      <c r="BV194" s="80">
        <v>0</v>
      </c>
      <c r="BW194" s="80">
        <v>0</v>
      </c>
      <c r="BX194" s="80">
        <v>0</v>
      </c>
      <c r="BY194" s="80">
        <v>0</v>
      </c>
      <c r="BZ194" s="80">
        <v>0</v>
      </c>
      <c r="CA194" s="80">
        <v>0</v>
      </c>
      <c r="CB194" s="80">
        <v>0</v>
      </c>
      <c r="CC194" s="80">
        <v>0</v>
      </c>
    </row>
    <row r="195" spans="1:81">
      <c r="A195" s="80" t="s">
        <v>1880</v>
      </c>
      <c r="B195" s="80">
        <v>271</v>
      </c>
      <c r="C195" s="80">
        <v>16</v>
      </c>
      <c r="D195" s="80">
        <v>16</v>
      </c>
      <c r="E195" s="80">
        <v>2019</v>
      </c>
      <c r="F195" s="80" t="s">
        <v>73</v>
      </c>
      <c r="G195" s="80" t="s">
        <v>1864</v>
      </c>
      <c r="H195" s="80" t="s">
        <v>1865</v>
      </c>
      <c r="I195" s="177"/>
      <c r="J195" s="81">
        <v>139.17487878719419</v>
      </c>
      <c r="K195" s="81">
        <v>1.0015493863803335</v>
      </c>
      <c r="L195" s="81">
        <v>4.283634212621358</v>
      </c>
      <c r="M195" s="81">
        <v>19.514700482350854</v>
      </c>
      <c r="N195" s="81">
        <v>20.316079713084665</v>
      </c>
      <c r="O195" s="81">
        <v>24.604335555004592</v>
      </c>
      <c r="P195" s="81">
        <v>23.424682284756848</v>
      </c>
      <c r="Q195" s="81">
        <v>1.326307021767575</v>
      </c>
      <c r="R195" s="81">
        <v>0</v>
      </c>
      <c r="S195" s="81">
        <v>4.057165085667191</v>
      </c>
      <c r="T195" s="82"/>
      <c r="U195" s="81">
        <v>35098246</v>
      </c>
      <c r="V195" s="81">
        <v>551</v>
      </c>
      <c r="W195" s="81">
        <v>129</v>
      </c>
      <c r="X195" s="81">
        <v>6243</v>
      </c>
      <c r="Y195" s="81">
        <v>8349</v>
      </c>
      <c r="Z195" s="81">
        <v>15404</v>
      </c>
      <c r="AA195" s="81">
        <v>4864</v>
      </c>
      <c r="AB195" s="81">
        <v>21493</v>
      </c>
      <c r="AC195" s="81">
        <v>0</v>
      </c>
      <c r="AD195" s="81">
        <v>4.057165085667191</v>
      </c>
      <c r="AE195" s="82"/>
      <c r="AF195" s="81">
        <v>223083940.1637809</v>
      </c>
      <c r="AG195" s="81">
        <v>846005.91132514307</v>
      </c>
      <c r="AH195" s="81">
        <v>1198174.076178327</v>
      </c>
      <c r="AI195" s="81">
        <v>40518829.832589619</v>
      </c>
      <c r="AJ195" s="81">
        <v>38725201.738063879</v>
      </c>
      <c r="AK195" s="81">
        <v>0</v>
      </c>
      <c r="AL195" s="81">
        <v>0</v>
      </c>
      <c r="AM195" s="81">
        <v>2927184.800782627</v>
      </c>
      <c r="AN195" s="81">
        <v>0</v>
      </c>
      <c r="AO195" s="81">
        <v>0</v>
      </c>
      <c r="AP195" s="82"/>
      <c r="AQ195" s="81">
        <v>748</v>
      </c>
      <c r="AR195" s="81">
        <v>463</v>
      </c>
      <c r="AS195" s="81">
        <v>0</v>
      </c>
      <c r="AT195" s="81">
        <v>0</v>
      </c>
      <c r="AU195" s="81">
        <v>0</v>
      </c>
      <c r="AV195" s="81">
        <v>1</v>
      </c>
      <c r="AW195" s="81" t="s">
        <v>564</v>
      </c>
      <c r="AX195" s="82"/>
      <c r="AY195" s="81">
        <v>3344.400000000001</v>
      </c>
      <c r="AZ195" s="81">
        <v>37142.10000000002</v>
      </c>
      <c r="BA195" s="81">
        <v>0</v>
      </c>
      <c r="BB195" s="81">
        <v>0</v>
      </c>
      <c r="BC195" s="81">
        <v>0</v>
      </c>
      <c r="BD195" s="81">
        <v>1176</v>
      </c>
      <c r="BE195" s="81" t="s">
        <v>564</v>
      </c>
      <c r="BF195" s="82"/>
      <c r="BG195" s="81">
        <v>0</v>
      </c>
      <c r="BH195" s="81">
        <v>0</v>
      </c>
      <c r="BI195" s="81">
        <v>71.003</v>
      </c>
      <c r="BJ195" s="81">
        <v>0</v>
      </c>
      <c r="BK195" s="81">
        <v>0</v>
      </c>
      <c r="BL195" s="81">
        <v>0</v>
      </c>
      <c r="BM195" s="82"/>
      <c r="BN195" s="81">
        <v>0</v>
      </c>
      <c r="BO195" s="81">
        <v>0</v>
      </c>
      <c r="BP195" s="81">
        <v>10</v>
      </c>
      <c r="BQ195" s="81">
        <v>0</v>
      </c>
      <c r="BR195" s="81">
        <v>0</v>
      </c>
      <c r="BS195" s="81">
        <v>0</v>
      </c>
      <c r="BT195"/>
      <c r="BU195" s="80">
        <v>71.003</v>
      </c>
      <c r="BV195" s="80">
        <v>0</v>
      </c>
      <c r="BW195" s="80">
        <v>0</v>
      </c>
      <c r="BX195" s="80">
        <v>0</v>
      </c>
      <c r="BY195" s="80">
        <v>0</v>
      </c>
      <c r="BZ195" s="80">
        <v>0</v>
      </c>
      <c r="CA195" s="80">
        <v>0</v>
      </c>
      <c r="CB195" s="80">
        <v>0</v>
      </c>
      <c r="CC195" s="80">
        <v>0</v>
      </c>
    </row>
    <row r="196" spans="1:81">
      <c r="A196" s="80" t="s">
        <v>1881</v>
      </c>
      <c r="B196" s="80">
        <v>272</v>
      </c>
      <c r="C196" s="80">
        <v>17</v>
      </c>
      <c r="D196" s="80">
        <v>16</v>
      </c>
      <c r="E196" s="80">
        <v>2020</v>
      </c>
      <c r="F196" s="80" t="s">
        <v>218</v>
      </c>
      <c r="G196" s="80" t="s">
        <v>1864</v>
      </c>
      <c r="H196" s="80" t="s">
        <v>1865</v>
      </c>
      <c r="I196" s="177"/>
      <c r="J196" s="81">
        <v>159.3436238081805</v>
      </c>
      <c r="K196" s="81">
        <v>0.77795513912797631</v>
      </c>
      <c r="L196" s="81">
        <v>6.448285802143066</v>
      </c>
      <c r="M196" s="81">
        <v>19.249386856754651</v>
      </c>
      <c r="N196" s="81">
        <v>19.528589686123674</v>
      </c>
      <c r="O196" s="81">
        <v>21.617055153812267</v>
      </c>
      <c r="P196" s="81">
        <v>21.737401877671097</v>
      </c>
      <c r="Q196" s="81">
        <v>1.256092432924975</v>
      </c>
      <c r="R196" s="81">
        <v>0</v>
      </c>
      <c r="S196" s="81">
        <v>3.546717777675243</v>
      </c>
      <c r="T196" s="82"/>
      <c r="U196" s="81">
        <v>36000503</v>
      </c>
      <c r="V196" s="81">
        <v>367</v>
      </c>
      <c r="W196" s="81">
        <v>296</v>
      </c>
      <c r="X196" s="81">
        <v>5758</v>
      </c>
      <c r="Y196" s="81">
        <v>8437</v>
      </c>
      <c r="Z196" s="81">
        <v>15447</v>
      </c>
      <c r="AA196" s="81">
        <v>4904</v>
      </c>
      <c r="AB196" s="81">
        <v>21303</v>
      </c>
      <c r="AC196" s="81">
        <v>0</v>
      </c>
      <c r="AD196" s="81">
        <v>3.546717777675243</v>
      </c>
      <c r="AE196" s="82"/>
      <c r="AF196" s="81">
        <v>249719006.95671019</v>
      </c>
      <c r="AG196" s="81">
        <v>624700.16678310465</v>
      </c>
      <c r="AH196" s="81">
        <v>1924031.9323601376</v>
      </c>
      <c r="AI196" s="81">
        <v>38005163.271180354</v>
      </c>
      <c r="AJ196" s="81">
        <v>37294721.365227722</v>
      </c>
      <c r="AK196" s="81"/>
      <c r="AL196" s="81"/>
      <c r="AM196" s="81">
        <v>2780278.1812664722</v>
      </c>
      <c r="AN196" s="81"/>
      <c r="AO196" s="81"/>
      <c r="AP196" s="82"/>
      <c r="AQ196" s="81">
        <v>782</v>
      </c>
      <c r="AR196" s="81">
        <v>487</v>
      </c>
      <c r="AS196" s="81">
        <v>0</v>
      </c>
      <c r="AT196" s="81">
        <v>0</v>
      </c>
      <c r="AU196" s="81">
        <v>0</v>
      </c>
      <c r="AV196" s="81">
        <v>1</v>
      </c>
      <c r="AW196" s="81">
        <v>0</v>
      </c>
      <c r="AX196" s="82"/>
      <c r="AY196" s="81">
        <v>3575.200000000003</v>
      </c>
      <c r="AZ196" s="81">
        <v>38635.499999999964</v>
      </c>
      <c r="BA196" s="81">
        <v>0</v>
      </c>
      <c r="BB196" s="81">
        <v>0</v>
      </c>
      <c r="BC196" s="81">
        <v>0</v>
      </c>
      <c r="BD196" s="81">
        <v>1176</v>
      </c>
      <c r="BE196" s="81">
        <v>0</v>
      </c>
      <c r="BF196" s="82"/>
      <c r="BG196" s="81">
        <v>0</v>
      </c>
      <c r="BH196" s="81">
        <v>0</v>
      </c>
      <c r="BI196" s="81">
        <v>62.896000000000001</v>
      </c>
      <c r="BJ196" s="81">
        <v>0</v>
      </c>
      <c r="BK196" s="81">
        <v>0</v>
      </c>
      <c r="BL196" s="81">
        <v>0</v>
      </c>
      <c r="BM196" s="82"/>
      <c r="BN196" s="81">
        <v>0</v>
      </c>
      <c r="BO196" s="81">
        <v>0</v>
      </c>
      <c r="BP196" s="81">
        <v>9</v>
      </c>
      <c r="BQ196" s="81">
        <v>0</v>
      </c>
      <c r="BR196" s="81">
        <v>0</v>
      </c>
      <c r="BS196" s="81">
        <v>0</v>
      </c>
      <c r="BT196"/>
      <c r="BU196" s="80">
        <v>62.896000000000001</v>
      </c>
      <c r="BV196" s="80">
        <v>0</v>
      </c>
      <c r="BW196" s="80">
        <v>0</v>
      </c>
      <c r="BX196" s="80">
        <v>0</v>
      </c>
      <c r="BY196" s="80">
        <v>0</v>
      </c>
      <c r="BZ196" s="80">
        <v>0</v>
      </c>
      <c r="CA196" s="80">
        <v>0</v>
      </c>
      <c r="CB196" s="80">
        <v>0</v>
      </c>
      <c r="CC196" s="80">
        <v>0</v>
      </c>
    </row>
    <row r="197" spans="1:81">
      <c r="A197" s="80" t="s">
        <v>1882</v>
      </c>
      <c r="B197" s="80">
        <v>272</v>
      </c>
      <c r="C197" s="80">
        <v>18</v>
      </c>
      <c r="D197" s="80">
        <v>16</v>
      </c>
      <c r="E197" s="80">
        <v>2021</v>
      </c>
      <c r="F197" s="80" t="s">
        <v>75</v>
      </c>
      <c r="G197" s="174" t="s">
        <v>1864</v>
      </c>
      <c r="H197" s="80" t="s">
        <v>1865</v>
      </c>
      <c r="I197" s="177"/>
      <c r="J197" s="81">
        <v>136.79303913833238</v>
      </c>
      <c r="K197" s="81">
        <v>0.79457948731399719</v>
      </c>
      <c r="L197" s="81">
        <v>5.7628846830075595</v>
      </c>
      <c r="M197" s="81">
        <v>17.389745346792498</v>
      </c>
      <c r="N197" s="81">
        <v>18.986447357472819</v>
      </c>
      <c r="O197" s="81">
        <v>20.770955999310296</v>
      </c>
      <c r="P197" s="81">
        <v>22.262839783901452</v>
      </c>
      <c r="Q197" s="81">
        <v>1.2626336395833009</v>
      </c>
      <c r="R197" s="81">
        <v>0</v>
      </c>
      <c r="S197" s="81">
        <v>4.0853050396222947</v>
      </c>
      <c r="T197" s="82"/>
      <c r="U197" s="81">
        <v>39356387</v>
      </c>
      <c r="V197" s="81">
        <v>367</v>
      </c>
      <c r="W197" s="81">
        <v>296</v>
      </c>
      <c r="X197" s="81">
        <v>5758</v>
      </c>
      <c r="Y197" s="81">
        <v>8475</v>
      </c>
      <c r="Z197" s="81">
        <v>15283</v>
      </c>
      <c r="AA197" s="81">
        <v>4898</v>
      </c>
      <c r="AB197" s="81">
        <v>21160</v>
      </c>
      <c r="AC197" s="81">
        <v>0</v>
      </c>
      <c r="AD197" s="81">
        <v>4.0853050396222947</v>
      </c>
      <c r="AE197" s="82"/>
      <c r="AF197" s="81">
        <v>240174286.12621275</v>
      </c>
      <c r="AG197" s="81">
        <v>660567.43411060295</v>
      </c>
      <c r="AH197" s="81">
        <v>1614034.3870666567</v>
      </c>
      <c r="AI197" s="81">
        <v>39344048.416462071</v>
      </c>
      <c r="AJ197" s="81">
        <v>41449763.672734246</v>
      </c>
      <c r="AK197" s="81">
        <v>0</v>
      </c>
      <c r="AL197" s="81">
        <v>0</v>
      </c>
      <c r="AM197" s="81">
        <v>2777543.8660131097</v>
      </c>
      <c r="AN197" s="81">
        <v>0</v>
      </c>
      <c r="AO197" s="81">
        <v>0</v>
      </c>
      <c r="AP197" s="82"/>
      <c r="AQ197" s="81">
        <v>822</v>
      </c>
      <c r="AR197" s="81">
        <v>499</v>
      </c>
      <c r="AS197" s="81">
        <v>0</v>
      </c>
      <c r="AT197" s="81">
        <v>0</v>
      </c>
      <c r="AU197" s="81">
        <v>0</v>
      </c>
      <c r="AV197" s="81">
        <v>1</v>
      </c>
      <c r="AW197" s="81"/>
      <c r="AX197" s="82"/>
      <c r="AY197" s="81">
        <v>3846.2000000000039</v>
      </c>
      <c r="AZ197" s="81">
        <v>39539.299999999967</v>
      </c>
      <c r="BA197" s="81">
        <v>0</v>
      </c>
      <c r="BB197" s="81">
        <v>0</v>
      </c>
      <c r="BC197" s="81">
        <v>0</v>
      </c>
      <c r="BD197" s="81">
        <v>1176</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1883</v>
      </c>
      <c r="B198" s="80">
        <v>272</v>
      </c>
      <c r="C198" s="80">
        <v>19</v>
      </c>
      <c r="D198" s="80">
        <v>16</v>
      </c>
      <c r="E198" s="80">
        <v>2022</v>
      </c>
      <c r="F198" s="80" t="s">
        <v>568</v>
      </c>
      <c r="G198" s="174" t="s">
        <v>1864</v>
      </c>
      <c r="H198" s="80" t="s">
        <v>1865</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880</v>
      </c>
      <c r="AR198" s="81">
        <v>513</v>
      </c>
      <c r="AS198" s="81">
        <v>0</v>
      </c>
      <c r="AT198" s="81">
        <v>0</v>
      </c>
      <c r="AU198" s="81">
        <v>0</v>
      </c>
      <c r="AV198" s="81">
        <v>1</v>
      </c>
      <c r="AW198" s="81"/>
      <c r="AX198" s="82"/>
      <c r="AY198" s="81">
        <v>4230.400000000006</v>
      </c>
      <c r="AZ198" s="81">
        <v>40090.399999999965</v>
      </c>
      <c r="BA198" s="81">
        <v>0</v>
      </c>
      <c r="BB198" s="81">
        <v>0</v>
      </c>
      <c r="BC198" s="81">
        <v>0</v>
      </c>
      <c r="BD198" s="81">
        <v>1176</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1884</v>
      </c>
      <c r="B199" s="80">
        <v>69</v>
      </c>
      <c r="C199" s="80">
        <v>1</v>
      </c>
      <c r="D199" s="80">
        <v>5</v>
      </c>
      <c r="E199" s="80">
        <v>1990</v>
      </c>
      <c r="F199" s="80" t="s">
        <v>562</v>
      </c>
      <c r="G199" s="80" t="s">
        <v>1671</v>
      </c>
      <c r="H199" s="80" t="s">
        <v>1672</v>
      </c>
      <c r="I199" s="177"/>
      <c r="J199" s="81">
        <v>249.57708534305249</v>
      </c>
      <c r="K199" s="81">
        <v>8.4221410924571654</v>
      </c>
      <c r="L199" s="81">
        <v>31.547854160156138</v>
      </c>
      <c r="M199" s="81">
        <v>27.608971906607323</v>
      </c>
      <c r="N199" s="81">
        <v>55.000264086195045</v>
      </c>
      <c r="O199" s="81">
        <v>24.071768808528653</v>
      </c>
      <c r="P199" s="81">
        <v>27.58934901101091</v>
      </c>
      <c r="Q199" s="81">
        <v>1.9140703026665549</v>
      </c>
      <c r="R199" s="81">
        <v>4.2818608146159018</v>
      </c>
      <c r="S199" s="81">
        <v>1.5586508150208542</v>
      </c>
      <c r="T199" s="82"/>
      <c r="U199" s="81">
        <v>7007239</v>
      </c>
      <c r="V199" s="81">
        <v>1541</v>
      </c>
      <c r="W199" s="81">
        <v>369</v>
      </c>
      <c r="X199" s="81">
        <v>9258</v>
      </c>
      <c r="Y199" s="81">
        <v>11766</v>
      </c>
      <c r="Z199" s="81">
        <v>9901</v>
      </c>
      <c r="AA199" s="81">
        <v>6699</v>
      </c>
      <c r="AB199" s="81">
        <v>31078</v>
      </c>
      <c r="AC199" s="81">
        <v>741626</v>
      </c>
      <c r="AD199" s="81">
        <v>1.5586508150208542</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1885</v>
      </c>
      <c r="B200" s="80">
        <v>70</v>
      </c>
      <c r="C200" s="80">
        <v>2</v>
      </c>
      <c r="D200" s="80">
        <v>5</v>
      </c>
      <c r="E200" s="80">
        <v>2005</v>
      </c>
      <c r="F200" s="80" t="s">
        <v>565</v>
      </c>
      <c r="G200" s="80" t="s">
        <v>1671</v>
      </c>
      <c r="H200" s="80" t="s">
        <v>1672</v>
      </c>
      <c r="I200" s="177"/>
      <c r="J200" s="81">
        <v>139.60166767089686</v>
      </c>
      <c r="K200" s="81">
        <v>4.0388565593976331</v>
      </c>
      <c r="L200" s="81">
        <v>9.7974236064802636</v>
      </c>
      <c r="M200" s="81">
        <v>47.747153022609602</v>
      </c>
      <c r="N200" s="81">
        <v>60.393854013570483</v>
      </c>
      <c r="O200" s="81">
        <v>30.153410864081795</v>
      </c>
      <c r="P200" s="81">
        <v>27.451474090358811</v>
      </c>
      <c r="Q200" s="81">
        <v>1.5552329667843414</v>
      </c>
      <c r="R200" s="81">
        <v>3.2498687668112907</v>
      </c>
      <c r="S200" s="81">
        <v>0</v>
      </c>
      <c r="T200" s="82"/>
      <c r="U200" s="81">
        <v>4311650</v>
      </c>
      <c r="V200" s="81">
        <v>1232</v>
      </c>
      <c r="W200" s="81">
        <v>87</v>
      </c>
      <c r="X200" s="81">
        <v>7754</v>
      </c>
      <c r="Y200" s="81">
        <v>12313</v>
      </c>
      <c r="Z200" s="81">
        <v>14352</v>
      </c>
      <c r="AA200" s="81">
        <v>5459</v>
      </c>
      <c r="AB200" s="81">
        <v>26398</v>
      </c>
      <c r="AC200" s="81">
        <v>574672</v>
      </c>
      <c r="AD200" s="81">
        <v>0</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1886</v>
      </c>
      <c r="B201" s="80">
        <v>71</v>
      </c>
      <c r="C201" s="80">
        <v>3</v>
      </c>
      <c r="D201" s="80">
        <v>5</v>
      </c>
      <c r="E201" s="80">
        <v>2006</v>
      </c>
      <c r="F201" s="80" t="s">
        <v>566</v>
      </c>
      <c r="G201" s="80" t="s">
        <v>1671</v>
      </c>
      <c r="H201" s="80" t="s">
        <v>1672</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1887</v>
      </c>
      <c r="B202" s="80">
        <v>72</v>
      </c>
      <c r="C202" s="80">
        <v>4</v>
      </c>
      <c r="D202" s="80">
        <v>5</v>
      </c>
      <c r="E202" s="80">
        <v>2007</v>
      </c>
      <c r="F202" s="80" t="s">
        <v>567</v>
      </c>
      <c r="G202" s="80" t="s">
        <v>1671</v>
      </c>
      <c r="H202" s="80" t="s">
        <v>1672</v>
      </c>
      <c r="I202" s="177"/>
      <c r="J202" s="81">
        <v>135.46592457370784</v>
      </c>
      <c r="K202" s="81">
        <v>3.1919121608565022</v>
      </c>
      <c r="L202" s="81">
        <v>15.346868699540316</v>
      </c>
      <c r="M202" s="81">
        <v>45.282805235666238</v>
      </c>
      <c r="N202" s="81">
        <v>59.927146192770969</v>
      </c>
      <c r="O202" s="81">
        <v>28.262422090668046</v>
      </c>
      <c r="P202" s="81">
        <v>26.364866781832131</v>
      </c>
      <c r="Q202" s="81">
        <v>1.5972873217129619</v>
      </c>
      <c r="R202" s="81">
        <v>3.1777489044780056</v>
      </c>
      <c r="S202" s="81">
        <v>0</v>
      </c>
      <c r="T202" s="82"/>
      <c r="U202" s="81">
        <v>4448730</v>
      </c>
      <c r="V202" s="81">
        <v>1062</v>
      </c>
      <c r="W202" s="81">
        <v>187</v>
      </c>
      <c r="X202" s="81">
        <v>9211</v>
      </c>
      <c r="Y202" s="81">
        <v>12250</v>
      </c>
      <c r="Z202" s="81">
        <v>13984</v>
      </c>
      <c r="AA202" s="81">
        <v>5163</v>
      </c>
      <c r="AB202" s="81">
        <v>25678</v>
      </c>
      <c r="AC202" s="81">
        <v>578042</v>
      </c>
      <c r="AD202" s="81">
        <v>0</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1888</v>
      </c>
      <c r="B203" s="80">
        <v>73</v>
      </c>
      <c r="C203" s="80">
        <v>5</v>
      </c>
      <c r="D203" s="80">
        <v>5</v>
      </c>
      <c r="E203" s="80">
        <v>2008</v>
      </c>
      <c r="F203" s="80" t="s">
        <v>84</v>
      </c>
      <c r="G203" s="80" t="s">
        <v>1671</v>
      </c>
      <c r="H203" s="80" t="s">
        <v>1672</v>
      </c>
      <c r="I203" s="177"/>
      <c r="J203" s="81">
        <v>140.70396720072156</v>
      </c>
      <c r="K203" s="81">
        <v>2.8014055656991164</v>
      </c>
      <c r="L203" s="81">
        <v>13.251441901615612</v>
      </c>
      <c r="M203" s="81">
        <v>52.98526710769152</v>
      </c>
      <c r="N203" s="81">
        <v>60.356965540960829</v>
      </c>
      <c r="O203" s="81">
        <v>27.136179097842078</v>
      </c>
      <c r="P203" s="81">
        <v>25.19736807303828</v>
      </c>
      <c r="Q203" s="81">
        <v>1.5451492369363686</v>
      </c>
      <c r="R203" s="81">
        <v>2.3792627655343428</v>
      </c>
      <c r="S203" s="81">
        <v>0</v>
      </c>
      <c r="T203" s="82"/>
      <c r="U203" s="81">
        <v>4854973</v>
      </c>
      <c r="V203" s="81">
        <v>1062</v>
      </c>
      <c r="W203" s="81">
        <v>187</v>
      </c>
      <c r="X203" s="81">
        <v>9211</v>
      </c>
      <c r="Y203" s="81">
        <v>12174</v>
      </c>
      <c r="Z203" s="81">
        <v>13898</v>
      </c>
      <c r="AA203" s="81">
        <v>4940</v>
      </c>
      <c r="AB203" s="81">
        <v>25248</v>
      </c>
      <c r="AC203" s="81">
        <v>449410</v>
      </c>
      <c r="AD203" s="81">
        <v>0</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1889</v>
      </c>
      <c r="B204" s="80">
        <v>74</v>
      </c>
      <c r="C204" s="80">
        <v>6</v>
      </c>
      <c r="D204" s="80">
        <v>5</v>
      </c>
      <c r="E204" s="80">
        <v>2009</v>
      </c>
      <c r="F204" s="80" t="s">
        <v>85</v>
      </c>
      <c r="G204" s="80" t="s">
        <v>1671</v>
      </c>
      <c r="H204" s="80" t="s">
        <v>1672</v>
      </c>
      <c r="I204" s="177"/>
      <c r="J204" s="81">
        <v>129.70295100965515</v>
      </c>
      <c r="K204" s="81">
        <v>2.1322354259957126</v>
      </c>
      <c r="L204" s="81">
        <v>14.655960542711565</v>
      </c>
      <c r="M204" s="81">
        <v>39.695824377757404</v>
      </c>
      <c r="N204" s="81">
        <v>51.804035104695153</v>
      </c>
      <c r="O204" s="81">
        <v>27.585215145954574</v>
      </c>
      <c r="P204" s="81">
        <v>24.385186359083995</v>
      </c>
      <c r="Q204" s="81">
        <v>1.4523251982897265</v>
      </c>
      <c r="R204" s="81">
        <v>2.4403649440481923</v>
      </c>
      <c r="S204" s="81">
        <v>0</v>
      </c>
      <c r="T204" s="82"/>
      <c r="U204" s="81">
        <v>4519510</v>
      </c>
      <c r="V204" s="81">
        <v>990</v>
      </c>
      <c r="W204" s="81">
        <v>237</v>
      </c>
      <c r="X204" s="81">
        <v>8715</v>
      </c>
      <c r="Y204" s="81">
        <v>12165</v>
      </c>
      <c r="Z204" s="81">
        <v>13945</v>
      </c>
      <c r="AA204" s="81">
        <v>4908</v>
      </c>
      <c r="AB204" s="81">
        <v>24912</v>
      </c>
      <c r="AC204" s="81">
        <v>449695</v>
      </c>
      <c r="AD204" s="81">
        <v>0</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25.3</v>
      </c>
      <c r="BJ204" s="81">
        <v>0</v>
      </c>
      <c r="BK204" s="81">
        <v>0</v>
      </c>
      <c r="BL204" s="81">
        <v>0</v>
      </c>
      <c r="BM204" s="82"/>
      <c r="BN204" s="81">
        <v>0</v>
      </c>
      <c r="BO204" s="81">
        <v>0</v>
      </c>
      <c r="BP204" s="81">
        <v>1</v>
      </c>
      <c r="BQ204" s="81">
        <v>0</v>
      </c>
      <c r="BR204" s="81">
        <v>0</v>
      </c>
      <c r="BS204" s="81">
        <v>0</v>
      </c>
      <c r="BT204"/>
      <c r="BU204" s="80"/>
      <c r="BV204" s="80"/>
      <c r="BW204" s="80"/>
      <c r="BX204" s="80"/>
      <c r="BY204" s="80"/>
      <c r="BZ204" s="80"/>
      <c r="CA204" s="80"/>
      <c r="CB204" s="80"/>
      <c r="CC204" s="80"/>
    </row>
    <row r="205" spans="1:81">
      <c r="A205" s="80" t="s">
        <v>1890</v>
      </c>
      <c r="B205" s="80">
        <v>75</v>
      </c>
      <c r="C205" s="80">
        <v>7</v>
      </c>
      <c r="D205" s="80">
        <v>5</v>
      </c>
      <c r="E205" s="80">
        <v>2010</v>
      </c>
      <c r="F205" s="80" t="s">
        <v>86</v>
      </c>
      <c r="G205" s="80" t="s">
        <v>1671</v>
      </c>
      <c r="H205" s="80" t="s">
        <v>1672</v>
      </c>
      <c r="I205" s="177"/>
      <c r="J205" s="81">
        <v>112.97704360393688</v>
      </c>
      <c r="K205" s="81">
        <v>2.2237215981140137</v>
      </c>
      <c r="L205" s="81">
        <v>13.342819499636551</v>
      </c>
      <c r="M205" s="81">
        <v>35.53329910903247</v>
      </c>
      <c r="N205" s="81">
        <v>50.697834501297066</v>
      </c>
      <c r="O205" s="81">
        <v>27.449749089547165</v>
      </c>
      <c r="P205" s="81">
        <v>24.811039743702477</v>
      </c>
      <c r="Q205" s="81">
        <v>1.4944442029578946</v>
      </c>
      <c r="R205" s="81">
        <v>2.8071295065338235</v>
      </c>
      <c r="S205" s="81">
        <v>0</v>
      </c>
      <c r="T205" s="82"/>
      <c r="U205" s="81">
        <v>4406802</v>
      </c>
      <c r="V205" s="81">
        <v>990</v>
      </c>
      <c r="W205" s="81">
        <v>237</v>
      </c>
      <c r="X205" s="81">
        <v>8715</v>
      </c>
      <c r="Y205" s="81">
        <v>12108</v>
      </c>
      <c r="Z205" s="81">
        <v>13941</v>
      </c>
      <c r="AA205" s="81">
        <v>4869</v>
      </c>
      <c r="AB205" s="81">
        <v>24563</v>
      </c>
      <c r="AC205" s="81">
        <v>490205</v>
      </c>
      <c r="AD205" s="81">
        <v>0</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22.622</v>
      </c>
      <c r="BJ205" s="81">
        <v>0</v>
      </c>
      <c r="BK205" s="81">
        <v>0</v>
      </c>
      <c r="BL205" s="81">
        <v>0</v>
      </c>
      <c r="BM205" s="82"/>
      <c r="BN205" s="81">
        <v>0</v>
      </c>
      <c r="BO205" s="81">
        <v>0</v>
      </c>
      <c r="BP205" s="81">
        <v>1</v>
      </c>
      <c r="BQ205" s="81">
        <v>0</v>
      </c>
      <c r="BR205" s="81">
        <v>0</v>
      </c>
      <c r="BS205" s="81">
        <v>0</v>
      </c>
      <c r="BT205"/>
      <c r="BU205" s="80">
        <v>22.622</v>
      </c>
      <c r="BV205" s="80">
        <v>0</v>
      </c>
      <c r="BW205" s="80">
        <v>0</v>
      </c>
      <c r="BX205" s="80">
        <v>0</v>
      </c>
      <c r="BY205" s="80">
        <v>0</v>
      </c>
      <c r="BZ205" s="80">
        <v>0</v>
      </c>
      <c r="CA205" s="80">
        <v>0</v>
      </c>
      <c r="CB205" s="80">
        <v>0</v>
      </c>
      <c r="CC205" s="80">
        <v>0</v>
      </c>
    </row>
    <row r="206" spans="1:81">
      <c r="A206" s="80" t="s">
        <v>1891</v>
      </c>
      <c r="B206" s="80">
        <v>76</v>
      </c>
      <c r="C206" s="80">
        <v>8</v>
      </c>
      <c r="D206" s="80">
        <v>5</v>
      </c>
      <c r="E206" s="80">
        <v>2011</v>
      </c>
      <c r="F206" s="80" t="s">
        <v>87</v>
      </c>
      <c r="G206" s="80" t="s">
        <v>1671</v>
      </c>
      <c r="H206" s="80" t="s">
        <v>1672</v>
      </c>
      <c r="I206" s="177"/>
      <c r="J206" s="81">
        <v>129.14995612252611</v>
      </c>
      <c r="K206" s="81">
        <v>3.1158475857889956</v>
      </c>
      <c r="L206" s="81">
        <v>12.449822815583682</v>
      </c>
      <c r="M206" s="81">
        <v>44.888546765070899</v>
      </c>
      <c r="N206" s="81">
        <v>61.185186081553127</v>
      </c>
      <c r="O206" s="81">
        <v>26.854520561454809</v>
      </c>
      <c r="P206" s="81">
        <v>23.960431134995495</v>
      </c>
      <c r="Q206" s="81">
        <v>1.7048418250271624</v>
      </c>
      <c r="R206" s="81">
        <v>2.9253454495815658</v>
      </c>
      <c r="S206" s="81">
        <v>0</v>
      </c>
      <c r="T206" s="82"/>
      <c r="U206" s="81">
        <v>4744436</v>
      </c>
      <c r="V206" s="81">
        <v>990</v>
      </c>
      <c r="W206" s="81">
        <v>237</v>
      </c>
      <c r="X206" s="81">
        <v>8715</v>
      </c>
      <c r="Y206" s="81">
        <v>12140</v>
      </c>
      <c r="Z206" s="81">
        <v>13935</v>
      </c>
      <c r="AA206" s="81">
        <v>4842</v>
      </c>
      <c r="AB206" s="81">
        <v>24293</v>
      </c>
      <c r="AC206" s="81">
        <v>510004</v>
      </c>
      <c r="AD206" s="81">
        <v>0</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22.587</v>
      </c>
      <c r="BJ206" s="81">
        <v>0</v>
      </c>
      <c r="BK206" s="81">
        <v>0</v>
      </c>
      <c r="BL206" s="81">
        <v>0</v>
      </c>
      <c r="BM206" s="82"/>
      <c r="BN206" s="81">
        <v>0</v>
      </c>
      <c r="BO206" s="81">
        <v>0</v>
      </c>
      <c r="BP206" s="81">
        <v>1</v>
      </c>
      <c r="BQ206" s="81">
        <v>0</v>
      </c>
      <c r="BR206" s="81">
        <v>0</v>
      </c>
      <c r="BS206" s="81">
        <v>0</v>
      </c>
      <c r="BT206"/>
      <c r="BU206" s="80">
        <v>22.587</v>
      </c>
      <c r="BV206" s="80">
        <v>0</v>
      </c>
      <c r="BW206" s="80">
        <v>0</v>
      </c>
      <c r="BX206" s="80">
        <v>0</v>
      </c>
      <c r="BY206" s="80">
        <v>0</v>
      </c>
      <c r="BZ206" s="80">
        <v>0</v>
      </c>
      <c r="CA206" s="80">
        <v>0</v>
      </c>
      <c r="CB206" s="80">
        <v>0</v>
      </c>
      <c r="CC206" s="80">
        <v>0</v>
      </c>
    </row>
    <row r="207" spans="1:81">
      <c r="A207" s="80" t="s">
        <v>1892</v>
      </c>
      <c r="B207" s="80">
        <v>77</v>
      </c>
      <c r="C207" s="80">
        <v>9</v>
      </c>
      <c r="D207" s="80">
        <v>5</v>
      </c>
      <c r="E207" s="80">
        <v>2012</v>
      </c>
      <c r="F207" s="80" t="s">
        <v>88</v>
      </c>
      <c r="G207" s="80" t="s">
        <v>1671</v>
      </c>
      <c r="H207" s="80" t="s">
        <v>1672</v>
      </c>
      <c r="I207" s="177"/>
      <c r="J207" s="81">
        <v>136.09903300979155</v>
      </c>
      <c r="K207" s="81">
        <v>3.5101228139906406</v>
      </c>
      <c r="L207" s="81">
        <v>12.561501015559315</v>
      </c>
      <c r="M207" s="81">
        <v>55.751432456180815</v>
      </c>
      <c r="N207" s="81">
        <v>68.142646295442603</v>
      </c>
      <c r="O207" s="81">
        <v>26.752179041314101</v>
      </c>
      <c r="P207" s="81">
        <v>23.713557848173945</v>
      </c>
      <c r="Q207" s="81">
        <v>1.8428915052177197</v>
      </c>
      <c r="R207" s="81">
        <v>2.5128160270160205</v>
      </c>
      <c r="S207" s="81">
        <v>0</v>
      </c>
      <c r="T207" s="82"/>
      <c r="U207" s="81">
        <v>4790411</v>
      </c>
      <c r="V207" s="81">
        <v>990</v>
      </c>
      <c r="W207" s="81">
        <v>237</v>
      </c>
      <c r="X207" s="81">
        <v>8715</v>
      </c>
      <c r="Y207" s="81">
        <v>12308</v>
      </c>
      <c r="Z207" s="81">
        <v>13992</v>
      </c>
      <c r="AA207" s="81">
        <v>4765</v>
      </c>
      <c r="AB207" s="81">
        <v>24170</v>
      </c>
      <c r="AC207" s="81">
        <v>426737</v>
      </c>
      <c r="AD207" s="81">
        <v>0</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26.396000000000001</v>
      </c>
      <c r="BJ207" s="81">
        <v>0</v>
      </c>
      <c r="BK207" s="81">
        <v>0</v>
      </c>
      <c r="BL207" s="81">
        <v>0</v>
      </c>
      <c r="BM207" s="82"/>
      <c r="BN207" s="81">
        <v>0</v>
      </c>
      <c r="BO207" s="81">
        <v>0</v>
      </c>
      <c r="BP207" s="81">
        <v>1</v>
      </c>
      <c r="BQ207" s="81">
        <v>0</v>
      </c>
      <c r="BR207" s="81">
        <v>0</v>
      </c>
      <c r="BS207" s="81">
        <v>0</v>
      </c>
      <c r="BT207"/>
      <c r="BU207" s="80">
        <v>26.396000000000001</v>
      </c>
      <c r="BV207" s="80">
        <v>0</v>
      </c>
      <c r="BW207" s="80">
        <v>0</v>
      </c>
      <c r="BX207" s="80">
        <v>0</v>
      </c>
      <c r="BY207" s="80">
        <v>0</v>
      </c>
      <c r="BZ207" s="80">
        <v>0</v>
      </c>
      <c r="CA207" s="80">
        <v>0</v>
      </c>
      <c r="CB207" s="80">
        <v>0</v>
      </c>
      <c r="CC207" s="80">
        <v>0</v>
      </c>
    </row>
    <row r="208" spans="1:81">
      <c r="A208" s="80" t="s">
        <v>1893</v>
      </c>
      <c r="B208" s="80">
        <v>78</v>
      </c>
      <c r="C208" s="80">
        <v>10</v>
      </c>
      <c r="D208" s="80">
        <v>5</v>
      </c>
      <c r="E208" s="80">
        <v>2013</v>
      </c>
      <c r="F208" s="80" t="s">
        <v>89</v>
      </c>
      <c r="G208" s="80" t="s">
        <v>1671</v>
      </c>
      <c r="H208" s="80" t="s">
        <v>1672</v>
      </c>
      <c r="I208" s="177"/>
      <c r="J208" s="81">
        <v>152.92975468722699</v>
      </c>
      <c r="K208" s="81">
        <v>2.9011284786749201</v>
      </c>
      <c r="L208" s="81">
        <v>11.09279589146634</v>
      </c>
      <c r="M208" s="81">
        <v>51.850165100709766</v>
      </c>
      <c r="N208" s="81">
        <v>65.856858922985197</v>
      </c>
      <c r="O208" s="81">
        <v>25.652719397053239</v>
      </c>
      <c r="P208" s="81">
        <v>23.613084163351314</v>
      </c>
      <c r="Q208" s="81">
        <v>1.8595660675495742</v>
      </c>
      <c r="R208" s="81">
        <v>2.9391909324074197</v>
      </c>
      <c r="S208" s="81">
        <v>2.9127191975706541</v>
      </c>
      <c r="T208" s="82"/>
      <c r="U208" s="81">
        <v>5480815</v>
      </c>
      <c r="V208" s="81">
        <v>990</v>
      </c>
      <c r="W208" s="81">
        <v>237</v>
      </c>
      <c r="X208" s="81">
        <v>8715</v>
      </c>
      <c r="Y208" s="81">
        <v>12274</v>
      </c>
      <c r="Z208" s="81">
        <v>14016</v>
      </c>
      <c r="AA208" s="81">
        <v>4727</v>
      </c>
      <c r="AB208" s="81">
        <v>24039</v>
      </c>
      <c r="AC208" s="81">
        <v>487235</v>
      </c>
      <c r="AD208" s="81">
        <v>2.9127191975706541</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27.843</v>
      </c>
      <c r="BJ208" s="81">
        <v>0</v>
      </c>
      <c r="BK208" s="81">
        <v>0</v>
      </c>
      <c r="BL208" s="81">
        <v>0</v>
      </c>
      <c r="BM208" s="82"/>
      <c r="BN208" s="81">
        <v>0</v>
      </c>
      <c r="BO208" s="81">
        <v>0</v>
      </c>
      <c r="BP208" s="81">
        <v>1</v>
      </c>
      <c r="BQ208" s="81">
        <v>0</v>
      </c>
      <c r="BR208" s="81">
        <v>0</v>
      </c>
      <c r="BS208" s="81">
        <v>0</v>
      </c>
      <c r="BT208"/>
      <c r="BU208" s="80">
        <v>27.843</v>
      </c>
      <c r="BV208" s="80">
        <v>0</v>
      </c>
      <c r="BW208" s="80">
        <v>0</v>
      </c>
      <c r="BX208" s="80">
        <v>0</v>
      </c>
      <c r="BY208" s="80">
        <v>0</v>
      </c>
      <c r="BZ208" s="80">
        <v>0</v>
      </c>
      <c r="CA208" s="80">
        <v>0</v>
      </c>
      <c r="CB208" s="80">
        <v>0</v>
      </c>
      <c r="CC208" s="80">
        <v>0</v>
      </c>
    </row>
    <row r="209" spans="1:81">
      <c r="A209" s="80" t="s">
        <v>1894</v>
      </c>
      <c r="B209" s="80">
        <v>79</v>
      </c>
      <c r="C209" s="80">
        <v>11</v>
      </c>
      <c r="D209" s="80">
        <v>5</v>
      </c>
      <c r="E209" s="80">
        <v>2014</v>
      </c>
      <c r="F209" s="80" t="s">
        <v>90</v>
      </c>
      <c r="G209" s="80" t="s">
        <v>1671</v>
      </c>
      <c r="H209" s="80" t="s">
        <v>1672</v>
      </c>
      <c r="I209" s="177"/>
      <c r="J209" s="81">
        <v>121.94791783267702</v>
      </c>
      <c r="K209" s="81">
        <v>3.0320318824399703</v>
      </c>
      <c r="L209" s="81">
        <v>10.408645058700984</v>
      </c>
      <c r="M209" s="81">
        <v>51.422351887384039</v>
      </c>
      <c r="N209" s="81">
        <v>69.26803487742545</v>
      </c>
      <c r="O209" s="81">
        <v>24.320177885288881</v>
      </c>
      <c r="P209" s="81">
        <v>23.369339633053148</v>
      </c>
      <c r="Q209" s="81">
        <v>1.7548528523329783</v>
      </c>
      <c r="R209" s="81">
        <v>2.7576376566804335</v>
      </c>
      <c r="S209" s="81">
        <v>2.5611904498712255</v>
      </c>
      <c r="T209" s="82"/>
      <c r="U209" s="81">
        <v>4853908</v>
      </c>
      <c r="V209" s="81">
        <v>899</v>
      </c>
      <c r="W209" s="81">
        <v>227</v>
      </c>
      <c r="X209" s="81">
        <v>8217</v>
      </c>
      <c r="Y209" s="81">
        <v>12192</v>
      </c>
      <c r="Z209" s="81">
        <v>13995</v>
      </c>
      <c r="AA209" s="81">
        <v>4654</v>
      </c>
      <c r="AB209" s="81">
        <v>23644</v>
      </c>
      <c r="AC209" s="81">
        <v>458576</v>
      </c>
      <c r="AD209" s="81">
        <v>2.5611904498712255</v>
      </c>
      <c r="AE209" s="82"/>
      <c r="AF209" s="81">
        <v>39530971.342862703</v>
      </c>
      <c r="AG209" s="81">
        <v>2127560.5221421663</v>
      </c>
      <c r="AH209" s="81">
        <v>1692967.1937054489</v>
      </c>
      <c r="AI209" s="81">
        <v>54112344.840297572</v>
      </c>
      <c r="AJ209" s="81">
        <v>52437497.862614706</v>
      </c>
      <c r="AK209" s="81">
        <v>0</v>
      </c>
      <c r="AL209" s="81">
        <v>0</v>
      </c>
      <c r="AM209" s="81">
        <v>3245967.8826253074</v>
      </c>
      <c r="AN209" s="81">
        <v>0</v>
      </c>
      <c r="AO209" s="81">
        <v>0</v>
      </c>
      <c r="AP209" s="82"/>
      <c r="AQ209" s="81">
        <v>69</v>
      </c>
      <c r="AR209" s="81">
        <v>18</v>
      </c>
      <c r="AS209" s="81">
        <v>0</v>
      </c>
      <c r="AT209" s="81">
        <v>0</v>
      </c>
      <c r="AU209" s="81">
        <v>0</v>
      </c>
      <c r="AV209" s="81">
        <v>0</v>
      </c>
      <c r="AW209" s="81" t="s">
        <v>564</v>
      </c>
      <c r="AX209" s="82"/>
      <c r="AY209" s="81">
        <v>356.447</v>
      </c>
      <c r="AZ209" s="81">
        <v>11093.9</v>
      </c>
      <c r="BA209" s="81">
        <v>0</v>
      </c>
      <c r="BB209" s="81">
        <v>0</v>
      </c>
      <c r="BC209" s="81">
        <v>0</v>
      </c>
      <c r="BD209" s="81">
        <v>0</v>
      </c>
      <c r="BE209" s="81" t="s">
        <v>564</v>
      </c>
      <c r="BF209" s="82"/>
      <c r="BG209" s="81">
        <v>0</v>
      </c>
      <c r="BH209" s="81">
        <v>0</v>
      </c>
      <c r="BI209" s="81">
        <v>30.917999999999999</v>
      </c>
      <c r="BJ209" s="81">
        <v>0</v>
      </c>
      <c r="BK209" s="81">
        <v>0</v>
      </c>
      <c r="BL209" s="81">
        <v>0</v>
      </c>
      <c r="BM209" s="82"/>
      <c r="BN209" s="81">
        <v>0</v>
      </c>
      <c r="BO209" s="81">
        <v>0</v>
      </c>
      <c r="BP209" s="81">
        <v>2</v>
      </c>
      <c r="BQ209" s="81">
        <v>0</v>
      </c>
      <c r="BR209" s="81">
        <v>0</v>
      </c>
      <c r="BS209" s="81">
        <v>0</v>
      </c>
      <c r="BT209"/>
      <c r="BU209" s="80">
        <v>30.917999999999999</v>
      </c>
      <c r="BV209" s="80">
        <v>0</v>
      </c>
      <c r="BW209" s="80">
        <v>0</v>
      </c>
      <c r="BX209" s="80">
        <v>0</v>
      </c>
      <c r="BY209" s="80">
        <v>0</v>
      </c>
      <c r="BZ209" s="80">
        <v>0</v>
      </c>
      <c r="CA209" s="80">
        <v>0</v>
      </c>
      <c r="CB209" s="80">
        <v>0</v>
      </c>
      <c r="CC209" s="80">
        <v>0</v>
      </c>
    </row>
    <row r="210" spans="1:81">
      <c r="A210" s="80" t="s">
        <v>1895</v>
      </c>
      <c r="B210" s="80">
        <v>80</v>
      </c>
      <c r="C210" s="80">
        <v>12</v>
      </c>
      <c r="D210" s="80">
        <v>5</v>
      </c>
      <c r="E210" s="80">
        <v>2015</v>
      </c>
      <c r="F210" s="80" t="s">
        <v>91</v>
      </c>
      <c r="G210" s="80" t="s">
        <v>1671</v>
      </c>
      <c r="H210" s="80" t="s">
        <v>1672</v>
      </c>
      <c r="I210" s="177"/>
      <c r="J210" s="81">
        <v>122.8218631553701</v>
      </c>
      <c r="K210" s="81">
        <v>2.9074033870924856</v>
      </c>
      <c r="L210" s="81">
        <v>10.956184792991596</v>
      </c>
      <c r="M210" s="81">
        <v>49.754871136886727</v>
      </c>
      <c r="N210" s="81">
        <v>63.43003906350522</v>
      </c>
      <c r="O210" s="81">
        <v>24.04506503221414</v>
      </c>
      <c r="P210" s="81">
        <v>23.081183973029482</v>
      </c>
      <c r="Q210" s="81">
        <v>1.6912485245971567</v>
      </c>
      <c r="R210" s="81">
        <v>2.3959037019105427</v>
      </c>
      <c r="S210" s="81">
        <v>2.0478690341413959</v>
      </c>
      <c r="T210" s="82"/>
      <c r="U210" s="81">
        <v>4901456</v>
      </c>
      <c r="V210" s="81">
        <v>899</v>
      </c>
      <c r="W210" s="81">
        <v>227</v>
      </c>
      <c r="X210" s="81">
        <v>8217</v>
      </c>
      <c r="Y210" s="81">
        <v>12130</v>
      </c>
      <c r="Z210" s="81">
        <v>13970</v>
      </c>
      <c r="AA210" s="81">
        <v>4593</v>
      </c>
      <c r="AB210" s="81">
        <v>23277</v>
      </c>
      <c r="AC210" s="81">
        <v>410425</v>
      </c>
      <c r="AD210" s="81">
        <v>2.0478690341413959</v>
      </c>
      <c r="AE210" s="82"/>
      <c r="AF210" s="81">
        <v>37826009.173787184</v>
      </c>
      <c r="AG210" s="81">
        <v>1936969.900174635</v>
      </c>
      <c r="AH210" s="81">
        <v>1416655.1202850833</v>
      </c>
      <c r="AI210" s="81">
        <v>52260786.926407158</v>
      </c>
      <c r="AJ210" s="81">
        <v>50067238.656400375</v>
      </c>
      <c r="AK210" s="81">
        <v>0</v>
      </c>
      <c r="AL210" s="81">
        <v>0</v>
      </c>
      <c r="AM210" s="81">
        <v>3190015.2066574362</v>
      </c>
      <c r="AN210" s="81">
        <v>0</v>
      </c>
      <c r="AO210" s="81">
        <v>0</v>
      </c>
      <c r="AP210" s="82"/>
      <c r="AQ210" s="81">
        <v>71</v>
      </c>
      <c r="AR210" s="81">
        <v>22</v>
      </c>
      <c r="AS210" s="81">
        <v>0</v>
      </c>
      <c r="AT210" s="81">
        <v>0</v>
      </c>
      <c r="AU210" s="81">
        <v>0</v>
      </c>
      <c r="AV210" s="81">
        <v>0</v>
      </c>
      <c r="AW210" s="81" t="s">
        <v>564</v>
      </c>
      <c r="AX210" s="82"/>
      <c r="AY210" s="81">
        <v>374.947</v>
      </c>
      <c r="AZ210" s="81">
        <v>13618</v>
      </c>
      <c r="BA210" s="81">
        <v>0</v>
      </c>
      <c r="BB210" s="81">
        <v>0</v>
      </c>
      <c r="BC210" s="81">
        <v>0</v>
      </c>
      <c r="BD210" s="81">
        <v>0</v>
      </c>
      <c r="BE210" s="81" t="s">
        <v>564</v>
      </c>
      <c r="BF210" s="82"/>
      <c r="BG210" s="81">
        <v>0</v>
      </c>
      <c r="BH210" s="81">
        <v>0</v>
      </c>
      <c r="BI210" s="81">
        <v>31.001999999999999</v>
      </c>
      <c r="BJ210" s="81">
        <v>0</v>
      </c>
      <c r="BK210" s="81">
        <v>0</v>
      </c>
      <c r="BL210" s="81">
        <v>0</v>
      </c>
      <c r="BM210" s="82"/>
      <c r="BN210" s="81">
        <v>0</v>
      </c>
      <c r="BO210" s="81">
        <v>0</v>
      </c>
      <c r="BP210" s="81">
        <v>2</v>
      </c>
      <c r="BQ210" s="81">
        <v>0</v>
      </c>
      <c r="BR210" s="81">
        <v>0</v>
      </c>
      <c r="BS210" s="81">
        <v>0</v>
      </c>
      <c r="BT210"/>
      <c r="BU210" s="80">
        <v>31.001999999999999</v>
      </c>
      <c r="BV210" s="80">
        <v>0</v>
      </c>
      <c r="BW210" s="80">
        <v>0</v>
      </c>
      <c r="BX210" s="80">
        <v>0</v>
      </c>
      <c r="BY210" s="80">
        <v>0</v>
      </c>
      <c r="BZ210" s="80">
        <v>0</v>
      </c>
      <c r="CA210" s="80">
        <v>0</v>
      </c>
      <c r="CB210" s="80">
        <v>0</v>
      </c>
      <c r="CC210" s="80">
        <v>0</v>
      </c>
    </row>
    <row r="211" spans="1:81">
      <c r="A211" s="80" t="s">
        <v>1896</v>
      </c>
      <c r="B211" s="80">
        <v>81</v>
      </c>
      <c r="C211" s="80">
        <v>13</v>
      </c>
      <c r="D211" s="80">
        <v>5</v>
      </c>
      <c r="E211" s="80">
        <v>2016</v>
      </c>
      <c r="F211" s="80" t="s">
        <v>92</v>
      </c>
      <c r="G211" s="80" t="s">
        <v>1671</v>
      </c>
      <c r="H211" s="80" t="s">
        <v>1672</v>
      </c>
      <c r="I211" s="177"/>
      <c r="J211" s="81">
        <v>140.47447320448282</v>
      </c>
      <c r="K211" s="81">
        <v>2.7424898210397153</v>
      </c>
      <c r="L211" s="81">
        <v>11.781713310470403</v>
      </c>
      <c r="M211" s="81">
        <v>42.659031743120515</v>
      </c>
      <c r="N211" s="81">
        <v>64.142552850798765</v>
      </c>
      <c r="O211" s="81">
        <v>23.601749103220165</v>
      </c>
      <c r="P211" s="81">
        <v>24.21587011935862</v>
      </c>
      <c r="Q211" s="81">
        <v>1.6150719488479648</v>
      </c>
      <c r="R211" s="81">
        <v>2.5080318553580123</v>
      </c>
      <c r="S211" s="81">
        <v>2.2039667513070831</v>
      </c>
      <c r="T211" s="82"/>
      <c r="U211" s="81">
        <v>5336078</v>
      </c>
      <c r="V211" s="81">
        <v>899</v>
      </c>
      <c r="W211" s="81">
        <v>227</v>
      </c>
      <c r="X211" s="81">
        <v>8217</v>
      </c>
      <c r="Y211" s="81">
        <v>12062</v>
      </c>
      <c r="Z211" s="81">
        <v>13881</v>
      </c>
      <c r="AA211" s="81">
        <v>4984</v>
      </c>
      <c r="AB211" s="81">
        <v>22866</v>
      </c>
      <c r="AC211" s="81">
        <v>428347.15313362202</v>
      </c>
      <c r="AD211" s="81">
        <v>2.2039667513070831</v>
      </c>
      <c r="AE211" s="82"/>
      <c r="AF211" s="81">
        <v>44019953.555371411</v>
      </c>
      <c r="AG211" s="81">
        <v>1846328.4460226351</v>
      </c>
      <c r="AH211" s="81">
        <v>1200685.0209767891</v>
      </c>
      <c r="AI211" s="81">
        <v>52166684.979627669</v>
      </c>
      <c r="AJ211" s="81">
        <v>51820706.518069834</v>
      </c>
      <c r="AK211" s="81">
        <v>0</v>
      </c>
      <c r="AL211" s="81">
        <v>0</v>
      </c>
      <c r="AM211" s="81">
        <v>3136123.949911579</v>
      </c>
      <c r="AN211" s="81">
        <v>0</v>
      </c>
      <c r="AO211" s="81">
        <v>0</v>
      </c>
      <c r="AP211" s="82"/>
      <c r="AQ211" s="81">
        <v>78</v>
      </c>
      <c r="AR211" s="81">
        <v>29</v>
      </c>
      <c r="AS211" s="81">
        <v>0</v>
      </c>
      <c r="AT211" s="81">
        <v>0</v>
      </c>
      <c r="AU211" s="81">
        <v>0</v>
      </c>
      <c r="AV211" s="81">
        <v>1</v>
      </c>
      <c r="AW211" s="81" t="s">
        <v>564</v>
      </c>
      <c r="AX211" s="82"/>
      <c r="AY211" s="81">
        <v>420.74700000000001</v>
      </c>
      <c r="AZ211" s="81">
        <v>15733.1</v>
      </c>
      <c r="BA211" s="81">
        <v>0</v>
      </c>
      <c r="BB211" s="81">
        <v>0</v>
      </c>
      <c r="BC211" s="81">
        <v>0</v>
      </c>
      <c r="BD211" s="81">
        <v>33500</v>
      </c>
      <c r="BE211" s="81" t="s">
        <v>564</v>
      </c>
      <c r="BF211" s="82"/>
      <c r="BG211" s="81">
        <v>0</v>
      </c>
      <c r="BH211" s="81">
        <v>0</v>
      </c>
      <c r="BI211" s="81">
        <v>29.667999999999999</v>
      </c>
      <c r="BJ211" s="81">
        <v>66.424000000000007</v>
      </c>
      <c r="BK211" s="81">
        <v>0</v>
      </c>
      <c r="BL211" s="81">
        <v>0</v>
      </c>
      <c r="BM211" s="82"/>
      <c r="BN211" s="81">
        <v>0</v>
      </c>
      <c r="BO211" s="81">
        <v>0</v>
      </c>
      <c r="BP211" s="81">
        <v>2</v>
      </c>
      <c r="BQ211" s="81">
        <v>1</v>
      </c>
      <c r="BR211" s="81">
        <v>0</v>
      </c>
      <c r="BS211" s="81">
        <v>0</v>
      </c>
      <c r="BT211"/>
      <c r="BU211" s="80">
        <v>47.37</v>
      </c>
      <c r="BV211" s="80">
        <v>0</v>
      </c>
      <c r="BW211" s="80">
        <v>0</v>
      </c>
      <c r="BX211" s="80">
        <v>2.6680000000000001</v>
      </c>
      <c r="BY211" s="80">
        <v>46.054000000000002</v>
      </c>
      <c r="BZ211" s="80">
        <v>0</v>
      </c>
      <c r="CA211" s="80">
        <v>0</v>
      </c>
      <c r="CB211" s="80">
        <v>0</v>
      </c>
      <c r="CC211" s="80">
        <v>0</v>
      </c>
    </row>
    <row r="212" spans="1:81">
      <c r="A212" s="80" t="s">
        <v>1897</v>
      </c>
      <c r="B212" s="80">
        <v>82</v>
      </c>
      <c r="C212" s="80">
        <v>14</v>
      </c>
      <c r="D212" s="80">
        <v>5</v>
      </c>
      <c r="E212" s="80">
        <v>2017</v>
      </c>
      <c r="F212" s="80" t="s">
        <v>71</v>
      </c>
      <c r="G212" s="80" t="s">
        <v>1671</v>
      </c>
      <c r="H212" s="80" t="s">
        <v>1672</v>
      </c>
      <c r="I212" s="177"/>
      <c r="J212" s="81">
        <v>144.24079276050497</v>
      </c>
      <c r="K212" s="81">
        <v>2.8024139695428478</v>
      </c>
      <c r="L212" s="81">
        <v>10.635471071133479</v>
      </c>
      <c r="M212" s="81">
        <v>42.77378327947735</v>
      </c>
      <c r="N212" s="81">
        <v>62.657912756291914</v>
      </c>
      <c r="O212" s="81">
        <v>23.323667802260079</v>
      </c>
      <c r="P212" s="81">
        <v>24.072127116658397</v>
      </c>
      <c r="Q212" s="81">
        <v>1.5386089422619853</v>
      </c>
      <c r="R212" s="81">
        <v>2.5266078471199225</v>
      </c>
      <c r="S212" s="81">
        <v>2.1869619157151114</v>
      </c>
      <c r="T212" s="82"/>
      <c r="U212" s="81">
        <v>5391377</v>
      </c>
      <c r="V212" s="81">
        <v>899</v>
      </c>
      <c r="W212" s="81">
        <v>227</v>
      </c>
      <c r="X212" s="81">
        <v>8217</v>
      </c>
      <c r="Y212" s="81">
        <v>12041</v>
      </c>
      <c r="Z212" s="81">
        <v>13945</v>
      </c>
      <c r="AA212" s="81">
        <v>4986</v>
      </c>
      <c r="AB212" s="81">
        <v>22527</v>
      </c>
      <c r="AC212" s="81">
        <v>440081.99999999988</v>
      </c>
      <c r="AD212" s="81">
        <v>2.186961915715111</v>
      </c>
      <c r="AE212" s="82"/>
      <c r="AF212" s="81">
        <v>43703975.897151023</v>
      </c>
      <c r="AG212" s="81">
        <v>1851693.0422537311</v>
      </c>
      <c r="AH212" s="81">
        <v>1466763.789409538</v>
      </c>
      <c r="AI212" s="81">
        <v>50876048.356193103</v>
      </c>
      <c r="AJ212" s="81">
        <v>45333416.401803613</v>
      </c>
      <c r="AK212" s="81">
        <v>0</v>
      </c>
      <c r="AL212" s="81">
        <v>0</v>
      </c>
      <c r="AM212" s="81">
        <v>3094463.754765891</v>
      </c>
      <c r="AN212" s="81">
        <v>0</v>
      </c>
      <c r="AO212" s="81">
        <v>0</v>
      </c>
      <c r="AP212" s="82"/>
      <c r="AQ212" s="81">
        <v>80</v>
      </c>
      <c r="AR212" s="81">
        <v>32</v>
      </c>
      <c r="AS212" s="81">
        <v>0</v>
      </c>
      <c r="AT212" s="81">
        <v>0</v>
      </c>
      <c r="AU212" s="81">
        <v>0</v>
      </c>
      <c r="AV212" s="81">
        <v>1</v>
      </c>
      <c r="AW212" s="81" t="s">
        <v>564</v>
      </c>
      <c r="AX212" s="82"/>
      <c r="AY212" s="81">
        <v>425.24700000000001</v>
      </c>
      <c r="AZ212" s="81">
        <v>17332.099999999999</v>
      </c>
      <c r="BA212" s="81">
        <v>0</v>
      </c>
      <c r="BB212" s="81">
        <v>0</v>
      </c>
      <c r="BC212" s="81">
        <v>0</v>
      </c>
      <c r="BD212" s="81">
        <v>33500</v>
      </c>
      <c r="BE212" s="81" t="s">
        <v>564</v>
      </c>
      <c r="BF212" s="82"/>
      <c r="BG212" s="81">
        <v>0</v>
      </c>
      <c r="BH212" s="81">
        <v>0</v>
      </c>
      <c r="BI212" s="81">
        <v>26.379000000000001</v>
      </c>
      <c r="BJ212" s="81">
        <v>102.121</v>
      </c>
      <c r="BK212" s="81">
        <v>0</v>
      </c>
      <c r="BL212" s="81">
        <v>0</v>
      </c>
      <c r="BM212" s="82"/>
      <c r="BN212" s="81">
        <v>0</v>
      </c>
      <c r="BO212" s="81">
        <v>0</v>
      </c>
      <c r="BP212" s="81">
        <v>2</v>
      </c>
      <c r="BQ212" s="81">
        <v>1</v>
      </c>
      <c r="BR212" s="81">
        <v>0</v>
      </c>
      <c r="BS212" s="81">
        <v>0</v>
      </c>
      <c r="BT212"/>
      <c r="BU212" s="80">
        <v>38.021000000000001</v>
      </c>
      <c r="BV212" s="80">
        <v>0</v>
      </c>
      <c r="BW212" s="80">
        <v>0</v>
      </c>
      <c r="BX212" s="80">
        <v>5.6589999999999998</v>
      </c>
      <c r="BY212" s="80">
        <v>84.82</v>
      </c>
      <c r="BZ212" s="80">
        <v>0</v>
      </c>
      <c r="CA212" s="80">
        <v>0</v>
      </c>
      <c r="CB212" s="80">
        <v>0</v>
      </c>
      <c r="CC212" s="80">
        <v>0</v>
      </c>
    </row>
    <row r="213" spans="1:81">
      <c r="A213" s="80" t="s">
        <v>1898</v>
      </c>
      <c r="B213" s="80">
        <v>83</v>
      </c>
      <c r="C213" s="80">
        <v>15</v>
      </c>
      <c r="D213" s="80">
        <v>5</v>
      </c>
      <c r="E213" s="80">
        <v>2018</v>
      </c>
      <c r="F213" s="80" t="s">
        <v>93</v>
      </c>
      <c r="G213" s="80" t="s">
        <v>1671</v>
      </c>
      <c r="H213" s="80" t="s">
        <v>1672</v>
      </c>
      <c r="I213" s="177"/>
      <c r="J213" s="81">
        <v>132.09353289790221</v>
      </c>
      <c r="K213" s="81">
        <v>2.608288360289329</v>
      </c>
      <c r="L213" s="81">
        <v>9.7566748216178318</v>
      </c>
      <c r="M213" s="81">
        <v>42.984746845677698</v>
      </c>
      <c r="N213" s="81">
        <v>57.151493134801278</v>
      </c>
      <c r="O213" s="81">
        <v>22.777152836886341</v>
      </c>
      <c r="P213" s="81">
        <v>23.928105153021818</v>
      </c>
      <c r="Q213" s="81">
        <v>1.3971391214745017</v>
      </c>
      <c r="R213" s="81">
        <v>2.5396383363350297</v>
      </c>
      <c r="S213" s="81">
        <v>2.9435609030369707</v>
      </c>
      <c r="T213" s="82"/>
      <c r="U213" s="81">
        <v>5158938</v>
      </c>
      <c r="V213" s="81">
        <v>899</v>
      </c>
      <c r="W213" s="81">
        <v>227</v>
      </c>
      <c r="X213" s="81">
        <v>8217</v>
      </c>
      <c r="Y213" s="81">
        <v>11929</v>
      </c>
      <c r="Z213" s="81">
        <v>13879</v>
      </c>
      <c r="AA213" s="81">
        <v>5006</v>
      </c>
      <c r="AB213" s="81">
        <v>22044</v>
      </c>
      <c r="AC213" s="81">
        <v>440617.99999999988</v>
      </c>
      <c r="AD213" s="81">
        <v>2.9435609030369712</v>
      </c>
      <c r="AE213" s="82"/>
      <c r="AF213" s="81">
        <v>41979690.286370397</v>
      </c>
      <c r="AG213" s="81">
        <v>1675339.23776939</v>
      </c>
      <c r="AH213" s="81">
        <v>1382425.0519957519</v>
      </c>
      <c r="AI213" s="81">
        <v>52005713.591667533</v>
      </c>
      <c r="AJ213" s="81">
        <v>43527457.6816836</v>
      </c>
      <c r="AK213" s="81">
        <v>0</v>
      </c>
      <c r="AL213" s="81">
        <v>0</v>
      </c>
      <c r="AM213" s="81">
        <v>3034381.084527588</v>
      </c>
      <c r="AN213" s="81">
        <v>0</v>
      </c>
      <c r="AO213" s="81">
        <v>0</v>
      </c>
      <c r="AP213" s="82"/>
      <c r="AQ213" s="81">
        <v>85</v>
      </c>
      <c r="AR213" s="81">
        <v>44</v>
      </c>
      <c r="AS213" s="81">
        <v>0</v>
      </c>
      <c r="AT213" s="81">
        <v>0</v>
      </c>
      <c r="AU213" s="81">
        <v>0</v>
      </c>
      <c r="AV213" s="81">
        <v>1</v>
      </c>
      <c r="AW213" s="81" t="s">
        <v>564</v>
      </c>
      <c r="AX213" s="82"/>
      <c r="AY213" s="81">
        <v>458.45699999999999</v>
      </c>
      <c r="AZ213" s="81">
        <v>21705</v>
      </c>
      <c r="BA213" s="81">
        <v>0</v>
      </c>
      <c r="BB213" s="81">
        <v>0</v>
      </c>
      <c r="BC213" s="81">
        <v>0</v>
      </c>
      <c r="BD213" s="81">
        <v>47500</v>
      </c>
      <c r="BE213" s="81" t="s">
        <v>564</v>
      </c>
      <c r="BF213" s="82"/>
      <c r="BG213" s="81">
        <v>0</v>
      </c>
      <c r="BH213" s="81">
        <v>0</v>
      </c>
      <c r="BI213" s="81">
        <v>26.687000000000001</v>
      </c>
      <c r="BJ213" s="81">
        <v>102.55200000000001</v>
      </c>
      <c r="BK213" s="81">
        <v>0</v>
      </c>
      <c r="BL213" s="81">
        <v>0</v>
      </c>
      <c r="BM213" s="82"/>
      <c r="BN213" s="81">
        <v>0</v>
      </c>
      <c r="BO213" s="81">
        <v>0</v>
      </c>
      <c r="BP213" s="81">
        <v>2</v>
      </c>
      <c r="BQ213" s="81">
        <v>1</v>
      </c>
      <c r="BR213" s="81">
        <v>0</v>
      </c>
      <c r="BS213" s="81">
        <v>0</v>
      </c>
      <c r="BT213"/>
      <c r="BU213" s="80">
        <v>37.237000000000002</v>
      </c>
      <c r="BV213" s="80">
        <v>0</v>
      </c>
      <c r="BW213" s="80">
        <v>0</v>
      </c>
      <c r="BX213" s="80">
        <v>5.9909999999999997</v>
      </c>
      <c r="BY213" s="80">
        <v>86.010999999999996</v>
      </c>
      <c r="BZ213" s="80">
        <v>0</v>
      </c>
      <c r="CA213" s="80">
        <v>0</v>
      </c>
      <c r="CB213" s="80">
        <v>0</v>
      </c>
      <c r="CC213" s="80">
        <v>0</v>
      </c>
    </row>
    <row r="214" spans="1:81">
      <c r="A214" s="80" t="s">
        <v>1899</v>
      </c>
      <c r="B214" s="80">
        <v>84</v>
      </c>
      <c r="C214" s="80">
        <v>16</v>
      </c>
      <c r="D214" s="80">
        <v>5</v>
      </c>
      <c r="E214" s="80">
        <v>2019</v>
      </c>
      <c r="F214" s="80" t="s">
        <v>73</v>
      </c>
      <c r="G214" s="80" t="s">
        <v>1671</v>
      </c>
      <c r="H214" s="80" t="s">
        <v>1672</v>
      </c>
      <c r="I214" s="177"/>
      <c r="J214" s="81">
        <v>141.0839772156472</v>
      </c>
      <c r="K214" s="81">
        <v>2.4202995364722564</v>
      </c>
      <c r="L214" s="81">
        <v>9.8003880539039816</v>
      </c>
      <c r="M214" s="81">
        <v>38.561221062361334</v>
      </c>
      <c r="N214" s="81">
        <v>57.236502179371243</v>
      </c>
      <c r="O214" s="81">
        <v>22.039121136584871</v>
      </c>
      <c r="P214" s="81">
        <v>22.105117534340856</v>
      </c>
      <c r="Q214" s="81">
        <v>1.3317991040705255</v>
      </c>
      <c r="R214" s="81">
        <v>2.6794448447226475</v>
      </c>
      <c r="S214" s="81">
        <v>2.6759513993862929</v>
      </c>
      <c r="T214" s="82"/>
      <c r="U214" s="81">
        <v>5796308</v>
      </c>
      <c r="V214" s="81">
        <v>899</v>
      </c>
      <c r="W214" s="81">
        <v>227</v>
      </c>
      <c r="X214" s="81">
        <v>8217</v>
      </c>
      <c r="Y214" s="81">
        <v>11801</v>
      </c>
      <c r="Z214" s="81">
        <v>13798</v>
      </c>
      <c r="AA214" s="81">
        <v>4590</v>
      </c>
      <c r="AB214" s="81">
        <v>21582</v>
      </c>
      <c r="AC214" s="81">
        <v>472488</v>
      </c>
      <c r="AD214" s="81">
        <v>2.6759513993862929</v>
      </c>
      <c r="AE214" s="82"/>
      <c r="AF214" s="81">
        <v>46282534.62414518</v>
      </c>
      <c r="AG214" s="81">
        <v>1674843.122803068</v>
      </c>
      <c r="AH214" s="81">
        <v>1492606.12281866</v>
      </c>
      <c r="AI214" s="81">
        <v>50961282.053536341</v>
      </c>
      <c r="AJ214" s="81">
        <v>43794250.74167151</v>
      </c>
      <c r="AK214" s="81">
        <v>0</v>
      </c>
      <c r="AL214" s="81">
        <v>0</v>
      </c>
      <c r="AM214" s="81">
        <v>2939305.9307909855</v>
      </c>
      <c r="AN214" s="81">
        <v>0</v>
      </c>
      <c r="AO214" s="81">
        <v>0</v>
      </c>
      <c r="AP214" s="82"/>
      <c r="AQ214" s="81">
        <v>88</v>
      </c>
      <c r="AR214" s="81">
        <v>58</v>
      </c>
      <c r="AS214" s="81">
        <v>0</v>
      </c>
      <c r="AT214" s="81">
        <v>0</v>
      </c>
      <c r="AU214" s="81">
        <v>0</v>
      </c>
      <c r="AV214" s="81">
        <v>1</v>
      </c>
      <c r="AW214" s="81" t="s">
        <v>564</v>
      </c>
      <c r="AX214" s="82"/>
      <c r="AY214" s="81">
        <v>472.76700000000011</v>
      </c>
      <c r="AZ214" s="81">
        <v>35348.300000000003</v>
      </c>
      <c r="BA214" s="81">
        <v>0</v>
      </c>
      <c r="BB214" s="81">
        <v>0</v>
      </c>
      <c r="BC214" s="81">
        <v>0</v>
      </c>
      <c r="BD214" s="81">
        <v>47500</v>
      </c>
      <c r="BE214" s="81" t="s">
        <v>564</v>
      </c>
      <c r="BF214" s="82"/>
      <c r="BG214" s="81">
        <v>0</v>
      </c>
      <c r="BH214" s="81">
        <v>0</v>
      </c>
      <c r="BI214" s="81">
        <v>27.364000000000001</v>
      </c>
      <c r="BJ214" s="81">
        <v>91.087000000000003</v>
      </c>
      <c r="BK214" s="81">
        <v>0</v>
      </c>
      <c r="BL214" s="81">
        <v>0</v>
      </c>
      <c r="BM214" s="82"/>
      <c r="BN214" s="81">
        <v>0</v>
      </c>
      <c r="BO214" s="81">
        <v>0</v>
      </c>
      <c r="BP214" s="81">
        <v>2</v>
      </c>
      <c r="BQ214" s="81">
        <v>1</v>
      </c>
      <c r="BR214" s="81">
        <v>0</v>
      </c>
      <c r="BS214" s="81">
        <v>0</v>
      </c>
      <c r="BT214"/>
      <c r="BU214" s="80">
        <v>30.382999999999999</v>
      </c>
      <c r="BV214" s="80">
        <v>0</v>
      </c>
      <c r="BW214" s="80">
        <v>0</v>
      </c>
      <c r="BX214" s="80">
        <v>5.7560000000000002</v>
      </c>
      <c r="BY214" s="80">
        <v>82.311999999999998</v>
      </c>
      <c r="BZ214" s="80">
        <v>0</v>
      </c>
      <c r="CA214" s="80">
        <v>0</v>
      </c>
      <c r="CB214" s="80">
        <v>0</v>
      </c>
      <c r="CC214" s="80">
        <v>0</v>
      </c>
    </row>
    <row r="215" spans="1:81">
      <c r="A215" s="80" t="s">
        <v>1900</v>
      </c>
      <c r="B215" s="80">
        <v>85</v>
      </c>
      <c r="C215" s="80">
        <v>17</v>
      </c>
      <c r="D215" s="80">
        <v>5</v>
      </c>
      <c r="E215" s="80">
        <v>2020</v>
      </c>
      <c r="F215" s="80" t="s">
        <v>218</v>
      </c>
      <c r="G215" s="80" t="s">
        <v>1671</v>
      </c>
      <c r="H215" s="80" t="s">
        <v>1672</v>
      </c>
      <c r="I215" s="177"/>
      <c r="J215" s="81">
        <v>146.22620321278779</v>
      </c>
      <c r="K215" s="81">
        <v>2.5636292549298458</v>
      </c>
      <c r="L215" s="81">
        <v>15.062221511435144</v>
      </c>
      <c r="M215" s="81">
        <v>33.988032512427175</v>
      </c>
      <c r="N215" s="81">
        <v>52.553839631398198</v>
      </c>
      <c r="O215" s="81">
        <v>19.205830577517936</v>
      </c>
      <c r="P215" s="81">
        <v>22.654947185313407</v>
      </c>
      <c r="Q215" s="81">
        <v>1.2569179173197058</v>
      </c>
      <c r="R215" s="81">
        <v>2.3890323010136996</v>
      </c>
      <c r="S215" s="81">
        <v>2.4814276625981928</v>
      </c>
      <c r="T215" s="82"/>
      <c r="U215" s="81">
        <v>6810112</v>
      </c>
      <c r="V215" s="81">
        <v>881</v>
      </c>
      <c r="W215" s="81">
        <v>310</v>
      </c>
      <c r="X215" s="81">
        <v>7616</v>
      </c>
      <c r="Y215" s="81">
        <v>11822</v>
      </c>
      <c r="Z215" s="81">
        <v>13724</v>
      </c>
      <c r="AA215" s="81">
        <v>5111</v>
      </c>
      <c r="AB215" s="81">
        <v>21317</v>
      </c>
      <c r="AC215" s="81">
        <v>423475</v>
      </c>
      <c r="AD215" s="81">
        <v>2.4814276625981928</v>
      </c>
      <c r="AE215" s="82"/>
      <c r="AF215" s="81">
        <v>53172724.112517446</v>
      </c>
      <c r="AG215" s="81">
        <v>1642518.791399291</v>
      </c>
      <c r="AH215" s="81">
        <v>2208848.9993377598</v>
      </c>
      <c r="AI215" s="81">
        <v>43728647.507817939</v>
      </c>
      <c r="AJ215" s="81">
        <v>44789056.463744782</v>
      </c>
      <c r="AK215" s="81"/>
      <c r="AL215" s="81"/>
      <c r="AM215" s="81">
        <v>2782105.3368097162</v>
      </c>
      <c r="AN215" s="81"/>
      <c r="AO215" s="81"/>
      <c r="AP215" s="82"/>
      <c r="AQ215" s="81">
        <v>92</v>
      </c>
      <c r="AR215" s="81">
        <v>81</v>
      </c>
      <c r="AS215" s="81">
        <v>0</v>
      </c>
      <c r="AT215" s="81">
        <v>0</v>
      </c>
      <c r="AU215" s="81">
        <v>0</v>
      </c>
      <c r="AV215" s="81">
        <v>1</v>
      </c>
      <c r="AW215" s="81">
        <v>0</v>
      </c>
      <c r="AX215" s="82"/>
      <c r="AY215" s="81">
        <v>501.56700000000001</v>
      </c>
      <c r="AZ215" s="81">
        <v>36389.600000000013</v>
      </c>
      <c r="BA215" s="81">
        <v>0</v>
      </c>
      <c r="BB215" s="81">
        <v>0</v>
      </c>
      <c r="BC215" s="81">
        <v>0</v>
      </c>
      <c r="BD215" s="81">
        <v>47500</v>
      </c>
      <c r="BE215" s="81">
        <v>0</v>
      </c>
      <c r="BF215" s="82"/>
      <c r="BG215" s="81">
        <v>0</v>
      </c>
      <c r="BH215" s="81">
        <v>0</v>
      </c>
      <c r="BI215" s="81">
        <v>30.451000000000001</v>
      </c>
      <c r="BJ215" s="81">
        <v>8.0129999999999999</v>
      </c>
      <c r="BK215" s="81">
        <v>0</v>
      </c>
      <c r="BL215" s="81">
        <v>0</v>
      </c>
      <c r="BM215" s="82"/>
      <c r="BN215" s="81">
        <v>0</v>
      </c>
      <c r="BO215" s="81">
        <v>0</v>
      </c>
      <c r="BP215" s="81">
        <v>2</v>
      </c>
      <c r="BQ215" s="81">
        <v>1</v>
      </c>
      <c r="BR215" s="81">
        <v>0</v>
      </c>
      <c r="BS215" s="81">
        <v>0</v>
      </c>
      <c r="BT215"/>
      <c r="BU215" s="80">
        <v>38.463999999999999</v>
      </c>
      <c r="BV215" s="80">
        <v>0</v>
      </c>
      <c r="BW215" s="80">
        <v>0</v>
      </c>
      <c r="BX215" s="80">
        <v>0</v>
      </c>
      <c r="BY215" s="80">
        <v>0</v>
      </c>
      <c r="BZ215" s="80">
        <v>0</v>
      </c>
      <c r="CA215" s="80">
        <v>0</v>
      </c>
      <c r="CB215" s="80">
        <v>0</v>
      </c>
      <c r="CC215" s="80">
        <v>0</v>
      </c>
    </row>
    <row r="216" spans="1:81">
      <c r="A216" s="80" t="s">
        <v>1673</v>
      </c>
      <c r="B216" s="80">
        <v>85</v>
      </c>
      <c r="C216" s="80">
        <v>18</v>
      </c>
      <c r="D216" s="80">
        <v>5</v>
      </c>
      <c r="E216" s="80">
        <v>2021</v>
      </c>
      <c r="F216" s="80" t="s">
        <v>75</v>
      </c>
      <c r="G216" s="174" t="s">
        <v>1671</v>
      </c>
      <c r="H216" s="80" t="s">
        <v>1672</v>
      </c>
      <c r="I216" s="177"/>
      <c r="J216" s="81">
        <v>191.01919224920383</v>
      </c>
      <c r="K216" s="81">
        <v>2.4694865922262075</v>
      </c>
      <c r="L216" s="81">
        <v>13.745616819705869</v>
      </c>
      <c r="M216" s="81">
        <v>34.328993478478964</v>
      </c>
      <c r="N216" s="81">
        <v>49.270998093264062</v>
      </c>
      <c r="O216" s="81">
        <v>18.561077411671839</v>
      </c>
      <c r="P216" s="81">
        <v>23.371891010375926</v>
      </c>
      <c r="Q216" s="81">
        <v>1.2487900193383421</v>
      </c>
      <c r="R216" s="81">
        <v>3.0018091404056326</v>
      </c>
      <c r="S216" s="81">
        <v>2.786579113410133</v>
      </c>
      <c r="T216" s="82"/>
      <c r="U216" s="81">
        <v>9135819</v>
      </c>
      <c r="V216" s="81">
        <v>881</v>
      </c>
      <c r="W216" s="81">
        <v>310</v>
      </c>
      <c r="X216" s="81">
        <v>7616</v>
      </c>
      <c r="Y216" s="81">
        <v>11668</v>
      </c>
      <c r="Z216" s="81">
        <v>13657</v>
      </c>
      <c r="AA216" s="81">
        <v>5142</v>
      </c>
      <c r="AB216" s="81">
        <v>20928</v>
      </c>
      <c r="AC216" s="81">
        <v>515740</v>
      </c>
      <c r="AD216" s="81">
        <v>2.786579113410133</v>
      </c>
      <c r="AE216" s="82"/>
      <c r="AF216" s="81">
        <v>69976441.158627182</v>
      </c>
      <c r="AG216" s="81">
        <v>1670882.5127233984</v>
      </c>
      <c r="AH216" s="81">
        <v>1980361.674924026</v>
      </c>
      <c r="AI216" s="81">
        <v>47714414.667175986</v>
      </c>
      <c r="AJ216" s="81">
        <v>43079407.640909411</v>
      </c>
      <c r="AK216" s="81">
        <v>0</v>
      </c>
      <c r="AL216" s="81">
        <v>0</v>
      </c>
      <c r="AM216" s="81">
        <v>2747090.6440416994</v>
      </c>
      <c r="AN216" s="81">
        <v>0</v>
      </c>
      <c r="AO216" s="81">
        <v>0</v>
      </c>
      <c r="AP216" s="82"/>
      <c r="AQ216" s="81">
        <v>101</v>
      </c>
      <c r="AR216" s="81">
        <v>87</v>
      </c>
      <c r="AS216" s="81">
        <v>0</v>
      </c>
      <c r="AT216" s="81">
        <v>0</v>
      </c>
      <c r="AU216" s="81">
        <v>0</v>
      </c>
      <c r="AV216" s="81">
        <v>1</v>
      </c>
      <c r="AW216" s="81"/>
      <c r="AX216" s="82"/>
      <c r="AY216" s="81">
        <v>587.87399999999991</v>
      </c>
      <c r="AZ216" s="81">
        <v>36687.000000000007</v>
      </c>
      <c r="BA216" s="81">
        <v>0</v>
      </c>
      <c r="BB216" s="81">
        <v>0</v>
      </c>
      <c r="BC216" s="81">
        <v>0</v>
      </c>
      <c r="BD216" s="81">
        <v>47500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1670</v>
      </c>
      <c r="B217" s="80">
        <v>85</v>
      </c>
      <c r="C217" s="80">
        <v>19</v>
      </c>
      <c r="D217" s="80">
        <v>5</v>
      </c>
      <c r="E217" s="80">
        <v>2022</v>
      </c>
      <c r="F217" s="80" t="s">
        <v>568</v>
      </c>
      <c r="G217" s="174" t="s">
        <v>1671</v>
      </c>
      <c r="H217" s="80" t="s">
        <v>1672</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111</v>
      </c>
      <c r="AR217" s="81">
        <v>89</v>
      </c>
      <c r="AS217" s="81">
        <v>0</v>
      </c>
      <c r="AT217" s="81">
        <v>0</v>
      </c>
      <c r="AU217" s="81">
        <v>0</v>
      </c>
      <c r="AV217" s="81">
        <v>1</v>
      </c>
      <c r="AW217" s="81"/>
      <c r="AX217" s="82"/>
      <c r="AY217" s="81">
        <v>643.77399999999989</v>
      </c>
      <c r="AZ217" s="81">
        <v>36781.000000000007</v>
      </c>
      <c r="BA217" s="81">
        <v>0</v>
      </c>
      <c r="BB217" s="81">
        <v>0</v>
      </c>
      <c r="BC217" s="81">
        <v>0</v>
      </c>
      <c r="BD217" s="81">
        <v>47500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1901</v>
      </c>
      <c r="B218" s="80">
        <v>409</v>
      </c>
      <c r="C218" s="80">
        <v>1</v>
      </c>
      <c r="D218" s="80">
        <v>25</v>
      </c>
      <c r="E218" s="80">
        <v>1990</v>
      </c>
      <c r="F218" s="80" t="s">
        <v>562</v>
      </c>
      <c r="G218" s="80" t="s">
        <v>1902</v>
      </c>
      <c r="H218" s="80" t="s">
        <v>1903</v>
      </c>
      <c r="I218" s="177"/>
      <c r="J218" s="81">
        <v>44.859310142201338</v>
      </c>
      <c r="K218" s="81">
        <v>1.5959153194611999</v>
      </c>
      <c r="L218" s="81">
        <v>2.9262413351853476</v>
      </c>
      <c r="M218" s="81">
        <v>11.342627670715968</v>
      </c>
      <c r="N218" s="81">
        <v>14.881937938587329</v>
      </c>
      <c r="O218" s="81">
        <v>13.471535296238487</v>
      </c>
      <c r="P218" s="81">
        <v>21.35404905539507</v>
      </c>
      <c r="Q218" s="81">
        <v>1.2811793048481135</v>
      </c>
      <c r="R218" s="81">
        <v>0</v>
      </c>
      <c r="S218" s="81">
        <v>1.3218517812445338</v>
      </c>
      <c r="T218" s="82"/>
      <c r="U218" s="81">
        <v>1155121</v>
      </c>
      <c r="V218" s="81">
        <v>540</v>
      </c>
      <c r="W218" s="81">
        <v>33</v>
      </c>
      <c r="X218" s="81">
        <v>4450</v>
      </c>
      <c r="Y218" s="81">
        <v>6462</v>
      </c>
      <c r="Z218" s="81">
        <v>5541</v>
      </c>
      <c r="AA218" s="81">
        <v>5185</v>
      </c>
      <c r="AB218" s="81">
        <v>20802</v>
      </c>
      <c r="AC218" s="81">
        <v>0</v>
      </c>
      <c r="AD218" s="81">
        <v>1.3218517812445338</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1904</v>
      </c>
      <c r="B219" s="80">
        <v>410</v>
      </c>
      <c r="C219" s="80">
        <v>2</v>
      </c>
      <c r="D219" s="80">
        <v>25</v>
      </c>
      <c r="E219" s="80">
        <v>2005</v>
      </c>
      <c r="F219" s="80" t="s">
        <v>565</v>
      </c>
      <c r="G219" s="80" t="s">
        <v>1902</v>
      </c>
      <c r="H219" s="80" t="s">
        <v>1903</v>
      </c>
      <c r="I219" s="177"/>
      <c r="J219" s="81">
        <v>45.366293608851649</v>
      </c>
      <c r="K219" s="81">
        <v>1.5402713271142441</v>
      </c>
      <c r="L219" s="81">
        <v>1.2749766921900789</v>
      </c>
      <c r="M219" s="81">
        <v>23.390578371712408</v>
      </c>
      <c r="N219" s="81">
        <v>26.780303513510525</v>
      </c>
      <c r="O219" s="81">
        <v>23.923975021550959</v>
      </c>
      <c r="P219" s="81">
        <v>24.756110450052468</v>
      </c>
      <c r="Q219" s="81">
        <v>1.3430218467617188</v>
      </c>
      <c r="R219" s="81">
        <v>0</v>
      </c>
      <c r="S219" s="81">
        <v>7.0957382867775171E-2</v>
      </c>
      <c r="T219" s="82"/>
      <c r="U219" s="81">
        <v>1417927</v>
      </c>
      <c r="V219" s="81">
        <v>702</v>
      </c>
      <c r="W219" s="81">
        <v>15</v>
      </c>
      <c r="X219" s="81">
        <v>5252</v>
      </c>
      <c r="Y219" s="81">
        <v>8663</v>
      </c>
      <c r="Z219" s="81">
        <v>11387</v>
      </c>
      <c r="AA219" s="81">
        <v>4923</v>
      </c>
      <c r="AB219" s="81">
        <v>22796</v>
      </c>
      <c r="AC219" s="81">
        <v>0</v>
      </c>
      <c r="AD219" s="81">
        <v>7.0957382867775171E-2</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1905</v>
      </c>
      <c r="B220" s="80">
        <v>411</v>
      </c>
      <c r="C220" s="80">
        <v>3</v>
      </c>
      <c r="D220" s="80">
        <v>25</v>
      </c>
      <c r="E220" s="80">
        <v>2006</v>
      </c>
      <c r="F220" s="80" t="s">
        <v>566</v>
      </c>
      <c r="G220" s="80" t="s">
        <v>1902</v>
      </c>
      <c r="H220" s="80" t="s">
        <v>1903</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1906</v>
      </c>
      <c r="B221" s="80">
        <v>412</v>
      </c>
      <c r="C221" s="80">
        <v>4</v>
      </c>
      <c r="D221" s="80">
        <v>25</v>
      </c>
      <c r="E221" s="80">
        <v>2007</v>
      </c>
      <c r="F221" s="80" t="s">
        <v>567</v>
      </c>
      <c r="G221" s="80" t="s">
        <v>1902</v>
      </c>
      <c r="H221" s="80" t="s">
        <v>1903</v>
      </c>
      <c r="I221" s="177"/>
      <c r="J221" s="81">
        <v>31.648802748190601</v>
      </c>
      <c r="K221" s="81">
        <v>1.5780095759274433</v>
      </c>
      <c r="L221" s="81">
        <v>1.2397503696389633</v>
      </c>
      <c r="M221" s="81">
        <v>24.72499730183128</v>
      </c>
      <c r="N221" s="81">
        <v>27.455669745657943</v>
      </c>
      <c r="O221" s="81">
        <v>23.371470899348203</v>
      </c>
      <c r="P221" s="81">
        <v>24.695040820635327</v>
      </c>
      <c r="Q221" s="81">
        <v>1.4107982107816019</v>
      </c>
      <c r="R221" s="81">
        <v>0</v>
      </c>
      <c r="S221" s="81">
        <v>6.8942620087686965E-2</v>
      </c>
      <c r="T221" s="82"/>
      <c r="U221" s="81">
        <v>1278190</v>
      </c>
      <c r="V221" s="81">
        <v>710</v>
      </c>
      <c r="W221" s="81">
        <v>14</v>
      </c>
      <c r="X221" s="81">
        <v>6273</v>
      </c>
      <c r="Y221" s="81">
        <v>8838</v>
      </c>
      <c r="Z221" s="81">
        <v>11564</v>
      </c>
      <c r="AA221" s="81">
        <v>4836</v>
      </c>
      <c r="AB221" s="81">
        <v>22680</v>
      </c>
      <c r="AC221" s="81">
        <v>0</v>
      </c>
      <c r="AD221" s="81">
        <v>6.8942620087686965E-2</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1907</v>
      </c>
      <c r="B222" s="80">
        <v>413</v>
      </c>
      <c r="C222" s="80">
        <v>5</v>
      </c>
      <c r="D222" s="80">
        <v>25</v>
      </c>
      <c r="E222" s="80">
        <v>2008</v>
      </c>
      <c r="F222" s="80" t="s">
        <v>84</v>
      </c>
      <c r="G222" s="80" t="s">
        <v>1902</v>
      </c>
      <c r="H222" s="80" t="s">
        <v>1903</v>
      </c>
      <c r="I222" s="177"/>
      <c r="J222" s="81">
        <v>31.112209610572162</v>
      </c>
      <c r="K222" s="81">
        <v>1.1678696167334721</v>
      </c>
      <c r="L222" s="81">
        <v>1.0764214059386537</v>
      </c>
      <c r="M222" s="81">
        <v>26.282317552523843</v>
      </c>
      <c r="N222" s="81">
        <v>29.131227023083788</v>
      </c>
      <c r="O222" s="81">
        <v>22.647326331549159</v>
      </c>
      <c r="P222" s="81">
        <v>24.422064440021718</v>
      </c>
      <c r="Q222" s="81">
        <v>1.3836454015325712</v>
      </c>
      <c r="R222" s="81">
        <v>0</v>
      </c>
      <c r="S222" s="81">
        <v>6.4382187289336049E-2</v>
      </c>
      <c r="T222" s="82"/>
      <c r="U222" s="81">
        <v>1364150</v>
      </c>
      <c r="V222" s="81">
        <v>710</v>
      </c>
      <c r="W222" s="81">
        <v>14</v>
      </c>
      <c r="X222" s="81">
        <v>6273</v>
      </c>
      <c r="Y222" s="81">
        <v>8884</v>
      </c>
      <c r="Z222" s="81">
        <v>11599</v>
      </c>
      <c r="AA222" s="81">
        <v>4788</v>
      </c>
      <c r="AB222" s="81">
        <v>22609</v>
      </c>
      <c r="AC222" s="81">
        <v>0</v>
      </c>
      <c r="AD222" s="81">
        <v>6.4382187289336049E-2</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1908</v>
      </c>
      <c r="B223" s="80">
        <v>414</v>
      </c>
      <c r="C223" s="80">
        <v>6</v>
      </c>
      <c r="D223" s="80">
        <v>25</v>
      </c>
      <c r="E223" s="80">
        <v>2009</v>
      </c>
      <c r="F223" s="80" t="s">
        <v>85</v>
      </c>
      <c r="G223" s="80" t="s">
        <v>1902</v>
      </c>
      <c r="H223" s="80" t="s">
        <v>1903</v>
      </c>
      <c r="I223" s="177"/>
      <c r="J223" s="81">
        <v>41.469113188593219</v>
      </c>
      <c r="K223" s="81">
        <v>1.2234283100242775</v>
      </c>
      <c r="L223" s="81">
        <v>1.6058422331393549</v>
      </c>
      <c r="M223" s="81">
        <v>26.677865470956473</v>
      </c>
      <c r="N223" s="81">
        <v>27.053910459561671</v>
      </c>
      <c r="O223" s="81">
        <v>23.063178442931829</v>
      </c>
      <c r="P223" s="81">
        <v>22.95923923498923</v>
      </c>
      <c r="Q223" s="81">
        <v>1.3089115828516755</v>
      </c>
      <c r="R223" s="81">
        <v>0</v>
      </c>
      <c r="S223" s="81">
        <v>6.731416696945268E-2</v>
      </c>
      <c r="T223" s="82"/>
      <c r="U223" s="81">
        <v>1555368</v>
      </c>
      <c r="V223" s="81">
        <v>672</v>
      </c>
      <c r="W223" s="81">
        <v>25</v>
      </c>
      <c r="X223" s="81">
        <v>6311</v>
      </c>
      <c r="Y223" s="81">
        <v>8947</v>
      </c>
      <c r="Z223" s="81">
        <v>11659</v>
      </c>
      <c r="AA223" s="81">
        <v>4621</v>
      </c>
      <c r="AB223" s="81">
        <v>22452</v>
      </c>
      <c r="AC223" s="81">
        <v>0</v>
      </c>
      <c r="AD223" s="81">
        <v>6.731416696945268E-2</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0</v>
      </c>
      <c r="BJ223" s="81">
        <v>0</v>
      </c>
      <c r="BK223" s="81">
        <v>0</v>
      </c>
      <c r="BL223" s="81">
        <v>0</v>
      </c>
      <c r="BM223" s="82"/>
      <c r="BN223" s="81">
        <v>0</v>
      </c>
      <c r="BO223" s="81">
        <v>0</v>
      </c>
      <c r="BP223" s="81">
        <v>0</v>
      </c>
      <c r="BQ223" s="81">
        <v>0</v>
      </c>
      <c r="BR223" s="81">
        <v>0</v>
      </c>
      <c r="BS223" s="81">
        <v>0</v>
      </c>
      <c r="BT223"/>
      <c r="BU223" s="80"/>
      <c r="BV223" s="80"/>
      <c r="BW223" s="80"/>
      <c r="BX223" s="80"/>
      <c r="BY223" s="80"/>
      <c r="BZ223" s="80"/>
      <c r="CA223" s="80"/>
      <c r="CB223" s="80"/>
      <c r="CC223" s="80"/>
    </row>
    <row r="224" spans="1:81">
      <c r="A224" s="80" t="s">
        <v>1909</v>
      </c>
      <c r="B224" s="80">
        <v>415</v>
      </c>
      <c r="C224" s="80">
        <v>7</v>
      </c>
      <c r="D224" s="80">
        <v>25</v>
      </c>
      <c r="E224" s="80">
        <v>2010</v>
      </c>
      <c r="F224" s="80" t="s">
        <v>86</v>
      </c>
      <c r="G224" s="80" t="s">
        <v>1902</v>
      </c>
      <c r="H224" s="80" t="s">
        <v>1903</v>
      </c>
      <c r="I224" s="177"/>
      <c r="J224" s="81">
        <v>38.778439038389017</v>
      </c>
      <c r="K224" s="81">
        <v>1.1800593556184713</v>
      </c>
      <c r="L224" s="81">
        <v>1.4960229983132491</v>
      </c>
      <c r="M224" s="81">
        <v>23.818279006467744</v>
      </c>
      <c r="N224" s="81">
        <v>24.670214052951103</v>
      </c>
      <c r="O224" s="81">
        <v>23.076612820421261</v>
      </c>
      <c r="P224" s="81">
        <v>23.165123572575773</v>
      </c>
      <c r="Q224" s="81">
        <v>1.3602891947128857</v>
      </c>
      <c r="R224" s="81">
        <v>0</v>
      </c>
      <c r="S224" s="81">
        <v>4.8344831226751407E-2</v>
      </c>
      <c r="T224" s="82"/>
      <c r="U224" s="81">
        <v>1600651</v>
      </c>
      <c r="V224" s="81">
        <v>672</v>
      </c>
      <c r="W224" s="81">
        <v>25</v>
      </c>
      <c r="X224" s="81">
        <v>6311</v>
      </c>
      <c r="Y224" s="81">
        <v>9000</v>
      </c>
      <c r="Z224" s="81">
        <v>11720</v>
      </c>
      <c r="AA224" s="81">
        <v>4546</v>
      </c>
      <c r="AB224" s="81">
        <v>22358</v>
      </c>
      <c r="AC224" s="81">
        <v>0</v>
      </c>
      <c r="AD224" s="81">
        <v>4.8344831226751407E-2</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0</v>
      </c>
      <c r="BJ224" s="81">
        <v>0</v>
      </c>
      <c r="BK224" s="81">
        <v>0</v>
      </c>
      <c r="BL224" s="81">
        <v>0</v>
      </c>
      <c r="BM224" s="82"/>
      <c r="BN224" s="81">
        <v>0</v>
      </c>
      <c r="BO224" s="81">
        <v>0</v>
      </c>
      <c r="BP224" s="81">
        <v>0</v>
      </c>
      <c r="BQ224" s="81">
        <v>0</v>
      </c>
      <c r="BR224" s="81">
        <v>0</v>
      </c>
      <c r="BS224" s="81">
        <v>0</v>
      </c>
      <c r="BT224"/>
      <c r="BU224" s="80">
        <v>0</v>
      </c>
      <c r="BV224" s="80">
        <v>0</v>
      </c>
      <c r="BW224" s="80">
        <v>0</v>
      </c>
      <c r="BX224" s="80">
        <v>0</v>
      </c>
      <c r="BY224" s="80">
        <v>0</v>
      </c>
      <c r="BZ224" s="80">
        <v>0</v>
      </c>
      <c r="CA224" s="80">
        <v>0</v>
      </c>
      <c r="CB224" s="80">
        <v>0</v>
      </c>
      <c r="CC224" s="80">
        <v>0</v>
      </c>
    </row>
    <row r="225" spans="1:81">
      <c r="A225" s="80" t="s">
        <v>1910</v>
      </c>
      <c r="B225" s="80">
        <v>416</v>
      </c>
      <c r="C225" s="80">
        <v>8</v>
      </c>
      <c r="D225" s="80">
        <v>25</v>
      </c>
      <c r="E225" s="80">
        <v>2011</v>
      </c>
      <c r="F225" s="80" t="s">
        <v>87</v>
      </c>
      <c r="G225" s="80" t="s">
        <v>1902</v>
      </c>
      <c r="H225" s="80" t="s">
        <v>1903</v>
      </c>
      <c r="I225" s="177"/>
      <c r="J225" s="81">
        <v>21.865757049646252</v>
      </c>
      <c r="K225" s="81">
        <v>1.6967322041750814</v>
      </c>
      <c r="L225" s="81">
        <v>1.1989337419735235</v>
      </c>
      <c r="M225" s="81">
        <v>33.053887975663635</v>
      </c>
      <c r="N225" s="81">
        <v>35.574427811273878</v>
      </c>
      <c r="O225" s="81">
        <v>23.061933804013613</v>
      </c>
      <c r="P225" s="81">
        <v>24.737338959901379</v>
      </c>
      <c r="Q225" s="81">
        <v>1.5583796800128913</v>
      </c>
      <c r="R225" s="81">
        <v>0</v>
      </c>
      <c r="S225" s="81">
        <v>4.8345353920551913E-2</v>
      </c>
      <c r="T225" s="82"/>
      <c r="U225" s="81">
        <v>849743</v>
      </c>
      <c r="V225" s="81">
        <v>672</v>
      </c>
      <c r="W225" s="81">
        <v>25</v>
      </c>
      <c r="X225" s="81">
        <v>6311</v>
      </c>
      <c r="Y225" s="81">
        <v>9066</v>
      </c>
      <c r="Z225" s="81">
        <v>11967</v>
      </c>
      <c r="AA225" s="81">
        <v>4999</v>
      </c>
      <c r="AB225" s="81">
        <v>22206</v>
      </c>
      <c r="AC225" s="81">
        <v>0</v>
      </c>
      <c r="AD225" s="81">
        <v>4.8345353920551913E-2</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5.3630000000000004</v>
      </c>
      <c r="BJ225" s="81">
        <v>0</v>
      </c>
      <c r="BK225" s="81">
        <v>0</v>
      </c>
      <c r="BL225" s="81">
        <v>0</v>
      </c>
      <c r="BM225" s="82"/>
      <c r="BN225" s="81">
        <v>0</v>
      </c>
      <c r="BO225" s="81">
        <v>0</v>
      </c>
      <c r="BP225" s="81">
        <v>1</v>
      </c>
      <c r="BQ225" s="81">
        <v>0</v>
      </c>
      <c r="BR225" s="81">
        <v>0</v>
      </c>
      <c r="BS225" s="81">
        <v>0</v>
      </c>
      <c r="BT225"/>
      <c r="BU225" s="80">
        <v>5.3630000000000004</v>
      </c>
      <c r="BV225" s="80">
        <v>0</v>
      </c>
      <c r="BW225" s="80">
        <v>0</v>
      </c>
      <c r="BX225" s="80">
        <v>0</v>
      </c>
      <c r="BY225" s="80">
        <v>0</v>
      </c>
      <c r="BZ225" s="80">
        <v>0</v>
      </c>
      <c r="CA225" s="80">
        <v>0</v>
      </c>
      <c r="CB225" s="80">
        <v>0</v>
      </c>
      <c r="CC225" s="80">
        <v>0</v>
      </c>
    </row>
    <row r="226" spans="1:81">
      <c r="A226" s="80" t="s">
        <v>1911</v>
      </c>
      <c r="B226" s="80">
        <v>417</v>
      </c>
      <c r="C226" s="80">
        <v>9</v>
      </c>
      <c r="D226" s="80">
        <v>25</v>
      </c>
      <c r="E226" s="80">
        <v>2012</v>
      </c>
      <c r="F226" s="80" t="s">
        <v>88</v>
      </c>
      <c r="G226" s="80" t="s">
        <v>1902</v>
      </c>
      <c r="H226" s="80" t="s">
        <v>1903</v>
      </c>
      <c r="I226" s="177"/>
      <c r="J226" s="81">
        <v>48.118025595168227</v>
      </c>
      <c r="K226" s="81">
        <v>1.7076166407672091</v>
      </c>
      <c r="L226" s="81">
        <v>1.1915837838468057</v>
      </c>
      <c r="M226" s="81">
        <v>37.063406828997358</v>
      </c>
      <c r="N226" s="81">
        <v>40.58291422619817</v>
      </c>
      <c r="O226" s="81">
        <v>23.025764164847462</v>
      </c>
      <c r="P226" s="81">
        <v>22.534100721202861</v>
      </c>
      <c r="Q226" s="81">
        <v>1.681018991126813</v>
      </c>
      <c r="R226" s="81">
        <v>0</v>
      </c>
      <c r="S226" s="81">
        <v>7.3182389534696246E-2</v>
      </c>
      <c r="T226" s="82"/>
      <c r="U226" s="81">
        <v>1467877</v>
      </c>
      <c r="V226" s="81">
        <v>672</v>
      </c>
      <c r="W226" s="81">
        <v>25</v>
      </c>
      <c r="X226" s="81">
        <v>6311</v>
      </c>
      <c r="Y226" s="81">
        <v>9096</v>
      </c>
      <c r="Z226" s="81">
        <v>12043</v>
      </c>
      <c r="AA226" s="81">
        <v>4528</v>
      </c>
      <c r="AB226" s="81">
        <v>22047</v>
      </c>
      <c r="AC226" s="81">
        <v>0</v>
      </c>
      <c r="AD226" s="81">
        <v>7.3182389534696246E-2</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6.8</v>
      </c>
      <c r="BJ226" s="81">
        <v>0</v>
      </c>
      <c r="BK226" s="81">
        <v>0</v>
      </c>
      <c r="BL226" s="81">
        <v>0</v>
      </c>
      <c r="BM226" s="82"/>
      <c r="BN226" s="81">
        <v>0</v>
      </c>
      <c r="BO226" s="81">
        <v>0</v>
      </c>
      <c r="BP226" s="81">
        <v>1</v>
      </c>
      <c r="BQ226" s="81">
        <v>0</v>
      </c>
      <c r="BR226" s="81">
        <v>0</v>
      </c>
      <c r="BS226" s="81">
        <v>0</v>
      </c>
      <c r="BT226"/>
      <c r="BU226" s="80">
        <v>6.8</v>
      </c>
      <c r="BV226" s="80">
        <v>0</v>
      </c>
      <c r="BW226" s="80">
        <v>0</v>
      </c>
      <c r="BX226" s="80">
        <v>0</v>
      </c>
      <c r="BY226" s="80">
        <v>0</v>
      </c>
      <c r="BZ226" s="80">
        <v>0</v>
      </c>
      <c r="CA226" s="80">
        <v>0</v>
      </c>
      <c r="CB226" s="80">
        <v>0</v>
      </c>
      <c r="CC226" s="80">
        <v>0</v>
      </c>
    </row>
    <row r="227" spans="1:81">
      <c r="A227" s="80" t="s">
        <v>1912</v>
      </c>
      <c r="B227" s="80">
        <v>418</v>
      </c>
      <c r="C227" s="80">
        <v>10</v>
      </c>
      <c r="D227" s="80">
        <v>25</v>
      </c>
      <c r="E227" s="80">
        <v>2013</v>
      </c>
      <c r="F227" s="80" t="s">
        <v>89</v>
      </c>
      <c r="G227" s="80" t="s">
        <v>1902</v>
      </c>
      <c r="H227" s="80" t="s">
        <v>1903</v>
      </c>
      <c r="I227" s="177"/>
      <c r="J227" s="81">
        <v>44.307420121437779</v>
      </c>
      <c r="K227" s="81">
        <v>1.4232649778306175</v>
      </c>
      <c r="L227" s="81">
        <v>1.2316247541544445</v>
      </c>
      <c r="M227" s="81">
        <v>37.636136966696952</v>
      </c>
      <c r="N227" s="81">
        <v>42.582593990606135</v>
      </c>
      <c r="O227" s="81">
        <v>22.248462970218263</v>
      </c>
      <c r="P227" s="81">
        <v>22.464150514616218</v>
      </c>
      <c r="Q227" s="81">
        <v>1.7036159368378163</v>
      </c>
      <c r="R227" s="81">
        <v>0</v>
      </c>
      <c r="S227" s="81">
        <v>9.6951410555603024E-2</v>
      </c>
      <c r="T227" s="82"/>
      <c r="U227" s="81">
        <v>1495380</v>
      </c>
      <c r="V227" s="81">
        <v>672</v>
      </c>
      <c r="W227" s="81">
        <v>25</v>
      </c>
      <c r="X227" s="81">
        <v>6311</v>
      </c>
      <c r="Y227" s="81">
        <v>9124</v>
      </c>
      <c r="Z227" s="81">
        <v>12156</v>
      </c>
      <c r="AA227" s="81">
        <v>4497</v>
      </c>
      <c r="AB227" s="81">
        <v>22023</v>
      </c>
      <c r="AC227" s="81">
        <v>0</v>
      </c>
      <c r="AD227" s="81">
        <v>9.6951410555603024E-2</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7.7149999999999999</v>
      </c>
      <c r="BJ227" s="81">
        <v>0</v>
      </c>
      <c r="BK227" s="81">
        <v>0</v>
      </c>
      <c r="BL227" s="81">
        <v>0</v>
      </c>
      <c r="BM227" s="82"/>
      <c r="BN227" s="81">
        <v>0</v>
      </c>
      <c r="BO227" s="81">
        <v>0</v>
      </c>
      <c r="BP227" s="81">
        <v>1</v>
      </c>
      <c r="BQ227" s="81">
        <v>0</v>
      </c>
      <c r="BR227" s="81">
        <v>0</v>
      </c>
      <c r="BS227" s="81">
        <v>0</v>
      </c>
      <c r="BT227"/>
      <c r="BU227" s="80">
        <v>7.7149999999999999</v>
      </c>
      <c r="BV227" s="80">
        <v>0</v>
      </c>
      <c r="BW227" s="80">
        <v>0</v>
      </c>
      <c r="BX227" s="80">
        <v>0</v>
      </c>
      <c r="BY227" s="80">
        <v>0</v>
      </c>
      <c r="BZ227" s="80">
        <v>0</v>
      </c>
      <c r="CA227" s="80">
        <v>0</v>
      </c>
      <c r="CB227" s="80">
        <v>0</v>
      </c>
      <c r="CC227" s="80">
        <v>0</v>
      </c>
    </row>
    <row r="228" spans="1:81">
      <c r="A228" s="80" t="s">
        <v>1913</v>
      </c>
      <c r="B228" s="80">
        <v>419</v>
      </c>
      <c r="C228" s="80">
        <v>11</v>
      </c>
      <c r="D228" s="80">
        <v>25</v>
      </c>
      <c r="E228" s="80">
        <v>2014</v>
      </c>
      <c r="F228" s="80" t="s">
        <v>90</v>
      </c>
      <c r="G228" s="80" t="s">
        <v>1902</v>
      </c>
      <c r="H228" s="80" t="s">
        <v>1903</v>
      </c>
      <c r="I228" s="177"/>
      <c r="J228" s="81">
        <v>39.695302222878887</v>
      </c>
      <c r="K228" s="81">
        <v>1.3942256275198071</v>
      </c>
      <c r="L228" s="81">
        <v>2.3690793454063819</v>
      </c>
      <c r="M228" s="81">
        <v>35.205696249843101</v>
      </c>
      <c r="N228" s="81">
        <v>39.365205386044693</v>
      </c>
      <c r="O228" s="81">
        <v>21.091389710164425</v>
      </c>
      <c r="P228" s="81">
        <v>22.420305427929161</v>
      </c>
      <c r="Q228" s="81">
        <v>1.6212572198596504</v>
      </c>
      <c r="R228" s="81">
        <v>0</v>
      </c>
      <c r="S228" s="81">
        <v>0</v>
      </c>
      <c r="T228" s="82"/>
      <c r="U228" s="81">
        <v>1537879</v>
      </c>
      <c r="V228" s="81">
        <v>556</v>
      </c>
      <c r="W228" s="81">
        <v>41</v>
      </c>
      <c r="X228" s="81">
        <v>6156</v>
      </c>
      <c r="Y228" s="81">
        <v>9186</v>
      </c>
      <c r="Z228" s="81">
        <v>12137</v>
      </c>
      <c r="AA228" s="81">
        <v>4465</v>
      </c>
      <c r="AB228" s="81">
        <v>21844</v>
      </c>
      <c r="AC228" s="81">
        <v>0</v>
      </c>
      <c r="AD228" s="81">
        <v>0</v>
      </c>
      <c r="AE228" s="82"/>
      <c r="AF228" s="81">
        <v>18496456.662414998</v>
      </c>
      <c r="AG228" s="81">
        <v>1069192.7377475367</v>
      </c>
      <c r="AH228" s="81">
        <v>548448.65412231558</v>
      </c>
      <c r="AI228" s="81">
        <v>36068181.210786209</v>
      </c>
      <c r="AJ228" s="81">
        <v>49392615.223183446</v>
      </c>
      <c r="AK228" s="81">
        <v>0</v>
      </c>
      <c r="AL228" s="81">
        <v>0</v>
      </c>
      <c r="AM228" s="81">
        <v>2998854.7804122493</v>
      </c>
      <c r="AN228" s="81">
        <v>0</v>
      </c>
      <c r="AO228" s="81">
        <v>0</v>
      </c>
      <c r="AP228" s="82"/>
      <c r="AQ228" s="81">
        <v>456</v>
      </c>
      <c r="AR228" s="81">
        <v>63</v>
      </c>
      <c r="AS228" s="81">
        <v>0</v>
      </c>
      <c r="AT228" s="81">
        <v>0</v>
      </c>
      <c r="AU228" s="81">
        <v>0</v>
      </c>
      <c r="AV228" s="81">
        <v>0</v>
      </c>
      <c r="AW228" s="81" t="s">
        <v>564</v>
      </c>
      <c r="AX228" s="82"/>
      <c r="AY228" s="81">
        <v>1907.99</v>
      </c>
      <c r="AZ228" s="81">
        <v>6388</v>
      </c>
      <c r="BA228" s="81">
        <v>0</v>
      </c>
      <c r="BB228" s="81">
        <v>0</v>
      </c>
      <c r="BC228" s="81">
        <v>0</v>
      </c>
      <c r="BD228" s="81">
        <v>0</v>
      </c>
      <c r="BE228" s="81" t="s">
        <v>564</v>
      </c>
      <c r="BF228" s="82"/>
      <c r="BG228" s="81">
        <v>0</v>
      </c>
      <c r="BH228" s="81">
        <v>0</v>
      </c>
      <c r="BI228" s="81">
        <v>7.2149999999999999</v>
      </c>
      <c r="BJ228" s="81">
        <v>0</v>
      </c>
      <c r="BK228" s="81">
        <v>0</v>
      </c>
      <c r="BL228" s="81">
        <v>0</v>
      </c>
      <c r="BM228" s="82"/>
      <c r="BN228" s="81">
        <v>0</v>
      </c>
      <c r="BO228" s="81">
        <v>0</v>
      </c>
      <c r="BP228" s="81">
        <v>1</v>
      </c>
      <c r="BQ228" s="81">
        <v>0</v>
      </c>
      <c r="BR228" s="81">
        <v>0</v>
      </c>
      <c r="BS228" s="81">
        <v>0</v>
      </c>
      <c r="BT228"/>
      <c r="BU228" s="80">
        <v>7.2149999999999999</v>
      </c>
      <c r="BV228" s="80">
        <v>0</v>
      </c>
      <c r="BW228" s="80">
        <v>0</v>
      </c>
      <c r="BX228" s="80">
        <v>0</v>
      </c>
      <c r="BY228" s="80">
        <v>0</v>
      </c>
      <c r="BZ228" s="80">
        <v>0</v>
      </c>
      <c r="CA228" s="80">
        <v>0</v>
      </c>
      <c r="CB228" s="80">
        <v>0</v>
      </c>
      <c r="CC228" s="80">
        <v>0</v>
      </c>
    </row>
    <row r="229" spans="1:81">
      <c r="A229" s="80" t="s">
        <v>1914</v>
      </c>
      <c r="B229" s="80">
        <v>420</v>
      </c>
      <c r="C229" s="80">
        <v>12</v>
      </c>
      <c r="D229" s="80">
        <v>25</v>
      </c>
      <c r="E229" s="80">
        <v>2015</v>
      </c>
      <c r="F229" s="80" t="s">
        <v>91</v>
      </c>
      <c r="G229" s="80" t="s">
        <v>1902</v>
      </c>
      <c r="H229" s="80" t="s">
        <v>1903</v>
      </c>
      <c r="I229" s="177"/>
      <c r="J229" s="81">
        <v>43.068399119772081</v>
      </c>
      <c r="K229" s="81">
        <v>1.3088855666071348</v>
      </c>
      <c r="L229" s="81">
        <v>1.9010398018963348</v>
      </c>
      <c r="M229" s="81">
        <v>33.078819545519607</v>
      </c>
      <c r="N229" s="81">
        <v>34.457713470661957</v>
      </c>
      <c r="O229" s="81">
        <v>21.001995957271077</v>
      </c>
      <c r="P229" s="81">
        <v>22.503274946924893</v>
      </c>
      <c r="Q229" s="81">
        <v>1.57027379445778</v>
      </c>
      <c r="R229" s="81">
        <v>0</v>
      </c>
      <c r="S229" s="81">
        <v>0</v>
      </c>
      <c r="T229" s="82"/>
      <c r="U229" s="81">
        <v>1588428</v>
      </c>
      <c r="V229" s="81">
        <v>556</v>
      </c>
      <c r="W229" s="81">
        <v>41</v>
      </c>
      <c r="X229" s="81">
        <v>6156</v>
      </c>
      <c r="Y229" s="81">
        <v>9232</v>
      </c>
      <c r="Z229" s="81">
        <v>12202</v>
      </c>
      <c r="AA229" s="81">
        <v>4478</v>
      </c>
      <c r="AB229" s="81">
        <v>21612</v>
      </c>
      <c r="AC229" s="81">
        <v>0</v>
      </c>
      <c r="AD229" s="81">
        <v>0</v>
      </c>
      <c r="AE229" s="82"/>
      <c r="AF229" s="81">
        <v>19892262.724312421</v>
      </c>
      <c r="AG229" s="81">
        <v>941515.70008703112</v>
      </c>
      <c r="AH229" s="81">
        <v>397670.15274924325</v>
      </c>
      <c r="AI229" s="81">
        <v>36169230.684499189</v>
      </c>
      <c r="AJ229" s="81">
        <v>44121262.045159236</v>
      </c>
      <c r="AK229" s="81">
        <v>0</v>
      </c>
      <c r="AL229" s="81">
        <v>0</v>
      </c>
      <c r="AM229" s="81">
        <v>2961833.9410697473</v>
      </c>
      <c r="AN229" s="81">
        <v>0</v>
      </c>
      <c r="AO229" s="81">
        <v>0</v>
      </c>
      <c r="AP229" s="82"/>
      <c r="AQ229" s="81">
        <v>495</v>
      </c>
      <c r="AR229" s="81">
        <v>85</v>
      </c>
      <c r="AS229" s="81">
        <v>0</v>
      </c>
      <c r="AT229" s="81">
        <v>0</v>
      </c>
      <c r="AU229" s="81">
        <v>0</v>
      </c>
      <c r="AV229" s="81">
        <v>0</v>
      </c>
      <c r="AW229" s="81" t="s">
        <v>564</v>
      </c>
      <c r="AX229" s="82"/>
      <c r="AY229" s="81">
        <v>2110.09</v>
      </c>
      <c r="AZ229" s="81">
        <v>6893.3</v>
      </c>
      <c r="BA229" s="81">
        <v>0</v>
      </c>
      <c r="BB229" s="81">
        <v>0</v>
      </c>
      <c r="BC229" s="81">
        <v>0</v>
      </c>
      <c r="BD229" s="81">
        <v>0</v>
      </c>
      <c r="BE229" s="81" t="s">
        <v>564</v>
      </c>
      <c r="BF229" s="82"/>
      <c r="BG229" s="81">
        <v>0</v>
      </c>
      <c r="BH229" s="81">
        <v>0</v>
      </c>
      <c r="BI229" s="81">
        <v>7.0389999999999997</v>
      </c>
      <c r="BJ229" s="81">
        <v>0</v>
      </c>
      <c r="BK229" s="81">
        <v>0</v>
      </c>
      <c r="BL229" s="81">
        <v>0</v>
      </c>
      <c r="BM229" s="82"/>
      <c r="BN229" s="81">
        <v>0</v>
      </c>
      <c r="BO229" s="81">
        <v>0</v>
      </c>
      <c r="BP229" s="81">
        <v>1</v>
      </c>
      <c r="BQ229" s="81">
        <v>0</v>
      </c>
      <c r="BR229" s="81">
        <v>0</v>
      </c>
      <c r="BS229" s="81">
        <v>0</v>
      </c>
      <c r="BT229"/>
      <c r="BU229" s="80">
        <v>7.0389999999999997</v>
      </c>
      <c r="BV229" s="80">
        <v>0</v>
      </c>
      <c r="BW229" s="80">
        <v>0</v>
      </c>
      <c r="BX229" s="80">
        <v>0</v>
      </c>
      <c r="BY229" s="80">
        <v>0</v>
      </c>
      <c r="BZ229" s="80">
        <v>0</v>
      </c>
      <c r="CA229" s="80">
        <v>0</v>
      </c>
      <c r="CB229" s="80">
        <v>0</v>
      </c>
      <c r="CC229" s="80">
        <v>0</v>
      </c>
    </row>
    <row r="230" spans="1:81">
      <c r="A230" s="80" t="s">
        <v>1915</v>
      </c>
      <c r="B230" s="80">
        <v>421</v>
      </c>
      <c r="C230" s="80">
        <v>13</v>
      </c>
      <c r="D230" s="80">
        <v>25</v>
      </c>
      <c r="E230" s="80">
        <v>2016</v>
      </c>
      <c r="F230" s="80" t="s">
        <v>92</v>
      </c>
      <c r="G230" s="80" t="s">
        <v>1902</v>
      </c>
      <c r="H230" s="80" t="s">
        <v>1903</v>
      </c>
      <c r="I230" s="177"/>
      <c r="J230" s="81">
        <v>37.655207496502406</v>
      </c>
      <c r="K230" s="81">
        <v>1.214997869687539</v>
      </c>
      <c r="L230" s="81">
        <v>1.9001840856627261</v>
      </c>
      <c r="M230" s="81">
        <v>25.179713714959881</v>
      </c>
      <c r="N230" s="81">
        <v>29.311746844003913</v>
      </c>
      <c r="O230" s="81">
        <v>20.830273630397684</v>
      </c>
      <c r="P230" s="81">
        <v>21.995434195492873</v>
      </c>
      <c r="Q230" s="81">
        <v>1.5253692734768061</v>
      </c>
      <c r="R230" s="81">
        <v>0</v>
      </c>
      <c r="S230" s="81">
        <v>0</v>
      </c>
      <c r="T230" s="82"/>
      <c r="U230" s="81">
        <v>1437061</v>
      </c>
      <c r="V230" s="81">
        <v>556</v>
      </c>
      <c r="W230" s="81">
        <v>41</v>
      </c>
      <c r="X230" s="81">
        <v>6156</v>
      </c>
      <c r="Y230" s="81">
        <v>9354</v>
      </c>
      <c r="Z230" s="81">
        <v>12251</v>
      </c>
      <c r="AA230" s="81">
        <v>4527</v>
      </c>
      <c r="AB230" s="81">
        <v>21596</v>
      </c>
      <c r="AC230" s="81">
        <v>0</v>
      </c>
      <c r="AD230" s="81">
        <v>0</v>
      </c>
      <c r="AE230" s="82"/>
      <c r="AF230" s="81">
        <v>17283414.45866821</v>
      </c>
      <c r="AG230" s="81">
        <v>916273.08322301391</v>
      </c>
      <c r="AH230" s="81">
        <v>322811.45248107362</v>
      </c>
      <c r="AI230" s="81">
        <v>36331905.635819279</v>
      </c>
      <c r="AJ230" s="81">
        <v>46294059.228940189</v>
      </c>
      <c r="AK230" s="81">
        <v>0</v>
      </c>
      <c r="AL230" s="81">
        <v>0</v>
      </c>
      <c r="AM230" s="81">
        <v>2961940.5590085932</v>
      </c>
      <c r="AN230" s="81">
        <v>0</v>
      </c>
      <c r="AO230" s="81">
        <v>0</v>
      </c>
      <c r="AP230" s="82"/>
      <c r="AQ230" s="81">
        <v>528</v>
      </c>
      <c r="AR230" s="81">
        <v>91</v>
      </c>
      <c r="AS230" s="81">
        <v>0</v>
      </c>
      <c r="AT230" s="81">
        <v>0</v>
      </c>
      <c r="AU230" s="81">
        <v>0</v>
      </c>
      <c r="AV230" s="81">
        <v>0</v>
      </c>
      <c r="AW230" s="81" t="s">
        <v>564</v>
      </c>
      <c r="AX230" s="82"/>
      <c r="AY230" s="81">
        <v>2292.19</v>
      </c>
      <c r="AZ230" s="81">
        <v>7045.6</v>
      </c>
      <c r="BA230" s="81">
        <v>0</v>
      </c>
      <c r="BB230" s="81">
        <v>0</v>
      </c>
      <c r="BC230" s="81">
        <v>0</v>
      </c>
      <c r="BD230" s="81">
        <v>0</v>
      </c>
      <c r="BE230" s="81" t="s">
        <v>564</v>
      </c>
      <c r="BF230" s="82"/>
      <c r="BG230" s="81">
        <v>0</v>
      </c>
      <c r="BH230" s="81">
        <v>0</v>
      </c>
      <c r="BI230" s="81">
        <v>6.8310000000000004</v>
      </c>
      <c r="BJ230" s="81">
        <v>0</v>
      </c>
      <c r="BK230" s="81">
        <v>0</v>
      </c>
      <c r="BL230" s="81">
        <v>0</v>
      </c>
      <c r="BM230" s="82"/>
      <c r="BN230" s="81">
        <v>0</v>
      </c>
      <c r="BO230" s="81">
        <v>0</v>
      </c>
      <c r="BP230" s="81">
        <v>1</v>
      </c>
      <c r="BQ230" s="81">
        <v>0</v>
      </c>
      <c r="BR230" s="81">
        <v>0</v>
      </c>
      <c r="BS230" s="81">
        <v>0</v>
      </c>
      <c r="BT230"/>
      <c r="BU230" s="80">
        <v>6.8310000000000004</v>
      </c>
      <c r="BV230" s="80">
        <v>0</v>
      </c>
      <c r="BW230" s="80">
        <v>0</v>
      </c>
      <c r="BX230" s="80">
        <v>0</v>
      </c>
      <c r="BY230" s="80">
        <v>0</v>
      </c>
      <c r="BZ230" s="80">
        <v>0</v>
      </c>
      <c r="CA230" s="80">
        <v>0</v>
      </c>
      <c r="CB230" s="80">
        <v>0</v>
      </c>
      <c r="CC230" s="80">
        <v>0</v>
      </c>
    </row>
    <row r="231" spans="1:81">
      <c r="A231" s="80" t="s">
        <v>1916</v>
      </c>
      <c r="B231" s="80">
        <v>422</v>
      </c>
      <c r="C231" s="80">
        <v>14</v>
      </c>
      <c r="D231" s="80">
        <v>25</v>
      </c>
      <c r="E231" s="80">
        <v>2017</v>
      </c>
      <c r="F231" s="80" t="s">
        <v>71</v>
      </c>
      <c r="G231" s="80" t="s">
        <v>1902</v>
      </c>
      <c r="H231" s="80" t="s">
        <v>1903</v>
      </c>
      <c r="I231" s="177"/>
      <c r="J231" s="81">
        <v>37.062984667658483</v>
      </c>
      <c r="K231" s="81">
        <v>1.2213413112144091</v>
      </c>
      <c r="L231" s="81">
        <v>1.7398035960986933</v>
      </c>
      <c r="M231" s="81">
        <v>24.440250536375181</v>
      </c>
      <c r="N231" s="81">
        <v>31.21043264894546</v>
      </c>
      <c r="O231" s="81">
        <v>20.470302634052427</v>
      </c>
      <c r="P231" s="81">
        <v>21.271919790613097</v>
      </c>
      <c r="Q231" s="81">
        <v>1.4599948839078527</v>
      </c>
      <c r="R231" s="81">
        <v>0</v>
      </c>
      <c r="S231" s="81">
        <v>0</v>
      </c>
      <c r="T231" s="82"/>
      <c r="U231" s="81">
        <v>1591696</v>
      </c>
      <c r="V231" s="81">
        <v>556</v>
      </c>
      <c r="W231" s="81">
        <v>41</v>
      </c>
      <c r="X231" s="81">
        <v>6156</v>
      </c>
      <c r="Y231" s="81">
        <v>9349</v>
      </c>
      <c r="Z231" s="81">
        <v>12239</v>
      </c>
      <c r="AA231" s="81">
        <v>4406</v>
      </c>
      <c r="AB231" s="81">
        <v>21376</v>
      </c>
      <c r="AC231" s="81">
        <v>0</v>
      </c>
      <c r="AD231" s="81">
        <v>0</v>
      </c>
      <c r="AE231" s="82"/>
      <c r="AF231" s="81">
        <v>16495350.45438835</v>
      </c>
      <c r="AG231" s="81">
        <v>922432.65701368067</v>
      </c>
      <c r="AH231" s="81">
        <v>376823.7046151525</v>
      </c>
      <c r="AI231" s="81">
        <v>35611589.941585757</v>
      </c>
      <c r="AJ231" s="81">
        <v>49519746.980185769</v>
      </c>
      <c r="AK231" s="81">
        <v>0</v>
      </c>
      <c r="AL231" s="81">
        <v>0</v>
      </c>
      <c r="AM231" s="81">
        <v>2936354.4733819719</v>
      </c>
      <c r="AN231" s="81">
        <v>0</v>
      </c>
      <c r="AO231" s="81">
        <v>0</v>
      </c>
      <c r="AP231" s="82"/>
      <c r="AQ231" s="81">
        <v>565</v>
      </c>
      <c r="AR231" s="81">
        <v>93</v>
      </c>
      <c r="AS231" s="81">
        <v>0</v>
      </c>
      <c r="AT231" s="81">
        <v>0</v>
      </c>
      <c r="AU231" s="81">
        <v>0</v>
      </c>
      <c r="AV231" s="81">
        <v>0</v>
      </c>
      <c r="AW231" s="81" t="s">
        <v>564</v>
      </c>
      <c r="AX231" s="82"/>
      <c r="AY231" s="81">
        <v>2513.94</v>
      </c>
      <c r="AZ231" s="81">
        <v>7114.9</v>
      </c>
      <c r="BA231" s="81">
        <v>0</v>
      </c>
      <c r="BB231" s="81">
        <v>0</v>
      </c>
      <c r="BC231" s="81">
        <v>0</v>
      </c>
      <c r="BD231" s="81">
        <v>0</v>
      </c>
      <c r="BE231" s="81" t="s">
        <v>564</v>
      </c>
      <c r="BF231" s="82"/>
      <c r="BG231" s="81">
        <v>0</v>
      </c>
      <c r="BH231" s="81">
        <v>0</v>
      </c>
      <c r="BI231" s="81">
        <v>5.702</v>
      </c>
      <c r="BJ231" s="81">
        <v>0</v>
      </c>
      <c r="BK231" s="81">
        <v>0</v>
      </c>
      <c r="BL231" s="81">
        <v>0</v>
      </c>
      <c r="BM231" s="82"/>
      <c r="BN231" s="81">
        <v>0</v>
      </c>
      <c r="BO231" s="81">
        <v>0</v>
      </c>
      <c r="BP231" s="81">
        <v>1</v>
      </c>
      <c r="BQ231" s="81">
        <v>0</v>
      </c>
      <c r="BR231" s="81">
        <v>0</v>
      </c>
      <c r="BS231" s="81">
        <v>0</v>
      </c>
      <c r="BT231"/>
      <c r="BU231" s="80">
        <v>5.702</v>
      </c>
      <c r="BV231" s="80">
        <v>0</v>
      </c>
      <c r="BW231" s="80">
        <v>0</v>
      </c>
      <c r="BX231" s="80">
        <v>0</v>
      </c>
      <c r="BY231" s="80">
        <v>0</v>
      </c>
      <c r="BZ231" s="80">
        <v>0</v>
      </c>
      <c r="CA231" s="80">
        <v>0</v>
      </c>
      <c r="CB231" s="80">
        <v>0</v>
      </c>
      <c r="CC231" s="80">
        <v>0</v>
      </c>
    </row>
    <row r="232" spans="1:81">
      <c r="A232" s="80" t="s">
        <v>1917</v>
      </c>
      <c r="B232" s="80">
        <v>423</v>
      </c>
      <c r="C232" s="80">
        <v>15</v>
      </c>
      <c r="D232" s="80">
        <v>25</v>
      </c>
      <c r="E232" s="80">
        <v>2018</v>
      </c>
      <c r="F232" s="80" t="s">
        <v>93</v>
      </c>
      <c r="G232" s="80" t="s">
        <v>1902</v>
      </c>
      <c r="H232" s="80" t="s">
        <v>1903</v>
      </c>
      <c r="I232" s="177"/>
      <c r="J232" s="81">
        <v>37.263077691609098</v>
      </c>
      <c r="K232" s="81">
        <v>1.149658436266829</v>
      </c>
      <c r="L232" s="81">
        <v>1.5723743822273759</v>
      </c>
      <c r="M232" s="81">
        <v>24.410395085901044</v>
      </c>
      <c r="N232" s="81">
        <v>26.823495873731172</v>
      </c>
      <c r="O232" s="81">
        <v>20.215359078086749</v>
      </c>
      <c r="P232" s="81">
        <v>20.692122894013476</v>
      </c>
      <c r="Q232" s="81">
        <v>1.345548155911072</v>
      </c>
      <c r="R232" s="81">
        <v>0</v>
      </c>
      <c r="S232" s="81">
        <v>0</v>
      </c>
      <c r="T232" s="82"/>
      <c r="U232" s="81">
        <v>1656287</v>
      </c>
      <c r="V232" s="81">
        <v>556</v>
      </c>
      <c r="W232" s="81">
        <v>41</v>
      </c>
      <c r="X232" s="81">
        <v>6156</v>
      </c>
      <c r="Y232" s="81">
        <v>9338</v>
      </c>
      <c r="Z232" s="81">
        <v>12318</v>
      </c>
      <c r="AA232" s="81">
        <v>4329</v>
      </c>
      <c r="AB232" s="81">
        <v>21230</v>
      </c>
      <c r="AC232" s="81">
        <v>0</v>
      </c>
      <c r="AD232" s="81">
        <v>0</v>
      </c>
      <c r="AE232" s="82"/>
      <c r="AF232" s="81">
        <v>18072431.463231351</v>
      </c>
      <c r="AG232" s="81">
        <v>822567.8447047699</v>
      </c>
      <c r="AH232" s="81">
        <v>329907.7019393681</v>
      </c>
      <c r="AI232" s="81">
        <v>34985885.500785798</v>
      </c>
      <c r="AJ232" s="81">
        <v>43138756.217415176</v>
      </c>
      <c r="AK232" s="81">
        <v>0</v>
      </c>
      <c r="AL232" s="81">
        <v>0</v>
      </c>
      <c r="AM232" s="81">
        <v>2922333.0804083049</v>
      </c>
      <c r="AN232" s="81">
        <v>0</v>
      </c>
      <c r="AO232" s="81">
        <v>0</v>
      </c>
      <c r="AP232" s="82"/>
      <c r="AQ232" s="81">
        <v>604</v>
      </c>
      <c r="AR232" s="81">
        <v>98</v>
      </c>
      <c r="AS232" s="81">
        <v>0</v>
      </c>
      <c r="AT232" s="81">
        <v>0</v>
      </c>
      <c r="AU232" s="81">
        <v>0</v>
      </c>
      <c r="AV232" s="81">
        <v>0</v>
      </c>
      <c r="AW232" s="81" t="s">
        <v>564</v>
      </c>
      <c r="AX232" s="82"/>
      <c r="AY232" s="81">
        <v>2752.74</v>
      </c>
      <c r="AZ232" s="81">
        <v>7231</v>
      </c>
      <c r="BA232" s="81">
        <v>0</v>
      </c>
      <c r="BB232" s="81">
        <v>0</v>
      </c>
      <c r="BC232" s="81">
        <v>0</v>
      </c>
      <c r="BD232" s="81">
        <v>0</v>
      </c>
      <c r="BE232" s="81" t="s">
        <v>564</v>
      </c>
      <c r="BF232" s="82"/>
      <c r="BG232" s="81">
        <v>0</v>
      </c>
      <c r="BH232" s="81">
        <v>0</v>
      </c>
      <c r="BI232" s="81">
        <v>5.6779999999999999</v>
      </c>
      <c r="BJ232" s="81">
        <v>0</v>
      </c>
      <c r="BK232" s="81">
        <v>0</v>
      </c>
      <c r="BL232" s="81">
        <v>0</v>
      </c>
      <c r="BM232" s="82"/>
      <c r="BN232" s="81">
        <v>0</v>
      </c>
      <c r="BO232" s="81">
        <v>0</v>
      </c>
      <c r="BP232" s="81">
        <v>1</v>
      </c>
      <c r="BQ232" s="81">
        <v>0</v>
      </c>
      <c r="BR232" s="81">
        <v>0</v>
      </c>
      <c r="BS232" s="81">
        <v>0</v>
      </c>
      <c r="BT232"/>
      <c r="BU232" s="80">
        <v>5.6779999999999999</v>
      </c>
      <c r="BV232" s="80">
        <v>0</v>
      </c>
      <c r="BW232" s="80">
        <v>0</v>
      </c>
      <c r="BX232" s="80">
        <v>0</v>
      </c>
      <c r="BY232" s="80">
        <v>0</v>
      </c>
      <c r="BZ232" s="80">
        <v>0</v>
      </c>
      <c r="CA232" s="80">
        <v>0</v>
      </c>
      <c r="CB232" s="80">
        <v>0</v>
      </c>
      <c r="CC232" s="80">
        <v>0</v>
      </c>
    </row>
    <row r="233" spans="1:81">
      <c r="A233" s="80" t="s">
        <v>1918</v>
      </c>
      <c r="B233" s="80">
        <v>424</v>
      </c>
      <c r="C233" s="80">
        <v>16</v>
      </c>
      <c r="D233" s="80">
        <v>25</v>
      </c>
      <c r="E233" s="80">
        <v>2019</v>
      </c>
      <c r="F233" s="80" t="s">
        <v>73</v>
      </c>
      <c r="G233" s="80" t="s">
        <v>1902</v>
      </c>
      <c r="H233" s="80" t="s">
        <v>1903</v>
      </c>
      <c r="I233" s="177"/>
      <c r="J233" s="81">
        <v>37.252224661878316</v>
      </c>
      <c r="K233" s="81">
        <v>0.9638629133080564</v>
      </c>
      <c r="L233" s="81">
        <v>1.5480237132406278</v>
      </c>
      <c r="M233" s="81">
        <v>19.593974191204364</v>
      </c>
      <c r="N233" s="81">
        <v>21.921963230074187</v>
      </c>
      <c r="O233" s="81">
        <v>19.681551720901492</v>
      </c>
      <c r="P233" s="81">
        <v>20.848159870623437</v>
      </c>
      <c r="Q233" s="81">
        <v>1.2947738301180505</v>
      </c>
      <c r="R233" s="81">
        <v>0</v>
      </c>
      <c r="S233" s="81">
        <v>0</v>
      </c>
      <c r="T233" s="82"/>
      <c r="U233" s="81">
        <v>1743579</v>
      </c>
      <c r="V233" s="81">
        <v>556</v>
      </c>
      <c r="W233" s="81">
        <v>41</v>
      </c>
      <c r="X233" s="81">
        <v>6156</v>
      </c>
      <c r="Y233" s="81">
        <v>9320</v>
      </c>
      <c r="Z233" s="81">
        <v>12322</v>
      </c>
      <c r="AA233" s="81">
        <v>4329</v>
      </c>
      <c r="AB233" s="81">
        <v>20982</v>
      </c>
      <c r="AC233" s="81">
        <v>0</v>
      </c>
      <c r="AD233" s="81">
        <v>0</v>
      </c>
      <c r="AE233" s="82"/>
      <c r="AF233" s="81">
        <v>18581365.452641509</v>
      </c>
      <c r="AG233" s="81">
        <v>793949.876039639</v>
      </c>
      <c r="AH233" s="81">
        <v>385060.05271535629</v>
      </c>
      <c r="AI233" s="81">
        <v>35100820.629148208</v>
      </c>
      <c r="AJ233" s="81">
        <v>43247523.907418527</v>
      </c>
      <c r="AK233" s="81">
        <v>0</v>
      </c>
      <c r="AL233" s="81">
        <v>0</v>
      </c>
      <c r="AM233" s="81">
        <v>2857590.4475885672</v>
      </c>
      <c r="AN233" s="81">
        <v>0</v>
      </c>
      <c r="AO233" s="81">
        <v>0</v>
      </c>
      <c r="AP233" s="82"/>
      <c r="AQ233" s="81">
        <v>636</v>
      </c>
      <c r="AR233" s="81">
        <v>101</v>
      </c>
      <c r="AS233" s="81">
        <v>0</v>
      </c>
      <c r="AT233" s="81">
        <v>0</v>
      </c>
      <c r="AU233" s="81">
        <v>0</v>
      </c>
      <c r="AV233" s="81">
        <v>0</v>
      </c>
      <c r="AW233" s="81" t="s">
        <v>564</v>
      </c>
      <c r="AX233" s="82"/>
      <c r="AY233" s="81">
        <v>2901.103000000001</v>
      </c>
      <c r="AZ233" s="81">
        <v>7301.1999999999989</v>
      </c>
      <c r="BA233" s="81">
        <v>0</v>
      </c>
      <c r="BB233" s="81">
        <v>0</v>
      </c>
      <c r="BC233" s="81">
        <v>0</v>
      </c>
      <c r="BD233" s="81">
        <v>0</v>
      </c>
      <c r="BE233" s="81" t="s">
        <v>564</v>
      </c>
      <c r="BF233" s="82"/>
      <c r="BG233" s="81">
        <v>0</v>
      </c>
      <c r="BH233" s="81">
        <v>0</v>
      </c>
      <c r="BI233" s="81">
        <v>5.4260000000000002</v>
      </c>
      <c r="BJ233" s="81">
        <v>0</v>
      </c>
      <c r="BK233" s="81">
        <v>0</v>
      </c>
      <c r="BL233" s="81">
        <v>0</v>
      </c>
      <c r="BM233" s="82"/>
      <c r="BN233" s="81">
        <v>0</v>
      </c>
      <c r="BO233" s="81">
        <v>0</v>
      </c>
      <c r="BP233" s="81">
        <v>1</v>
      </c>
      <c r="BQ233" s="81">
        <v>0</v>
      </c>
      <c r="BR233" s="81">
        <v>0</v>
      </c>
      <c r="BS233" s="81">
        <v>0</v>
      </c>
      <c r="BT233"/>
      <c r="BU233" s="80">
        <v>5.4260000000000002</v>
      </c>
      <c r="BV233" s="80">
        <v>0</v>
      </c>
      <c r="BW233" s="80">
        <v>0</v>
      </c>
      <c r="BX233" s="80">
        <v>0</v>
      </c>
      <c r="BY233" s="80">
        <v>0</v>
      </c>
      <c r="BZ233" s="80">
        <v>0</v>
      </c>
      <c r="CA233" s="80">
        <v>0</v>
      </c>
      <c r="CB233" s="80">
        <v>0</v>
      </c>
      <c r="CC233" s="80">
        <v>0</v>
      </c>
    </row>
    <row r="234" spans="1:81">
      <c r="A234" s="80" t="s">
        <v>1919</v>
      </c>
      <c r="B234" s="80">
        <v>425</v>
      </c>
      <c r="C234" s="80">
        <v>17</v>
      </c>
      <c r="D234" s="80">
        <v>25</v>
      </c>
      <c r="E234" s="80">
        <v>2020</v>
      </c>
      <c r="F234" s="80" t="s">
        <v>218</v>
      </c>
      <c r="G234" s="80" t="s">
        <v>1902</v>
      </c>
      <c r="H234" s="80" t="s">
        <v>1903</v>
      </c>
      <c r="I234" s="177"/>
      <c r="J234" s="81">
        <v>33.152017774868163</v>
      </c>
      <c r="K234" s="81">
        <v>1.0894549286744191</v>
      </c>
      <c r="L234" s="81">
        <v>2.4829896291644782</v>
      </c>
      <c r="M234" s="81">
        <v>22.49423186793743</v>
      </c>
      <c r="N234" s="81">
        <v>30.196397735588086</v>
      </c>
      <c r="O234" s="81">
        <v>17.193444657198004</v>
      </c>
      <c r="P234" s="81">
        <v>19.15763680980719</v>
      </c>
      <c r="Q234" s="81">
        <v>1.2213631251752304</v>
      </c>
      <c r="R234" s="81">
        <v>0</v>
      </c>
      <c r="S234" s="81">
        <v>0</v>
      </c>
      <c r="T234" s="82"/>
      <c r="U234" s="81">
        <v>1353994</v>
      </c>
      <c r="V234" s="81">
        <v>504</v>
      </c>
      <c r="W234" s="81">
        <v>54</v>
      </c>
      <c r="X234" s="81">
        <v>5623</v>
      </c>
      <c r="Y234" s="81">
        <v>9367</v>
      </c>
      <c r="Z234" s="81">
        <v>12286</v>
      </c>
      <c r="AA234" s="81">
        <v>4322</v>
      </c>
      <c r="AB234" s="81">
        <v>20714</v>
      </c>
      <c r="AC234" s="81">
        <v>0</v>
      </c>
      <c r="AD234" s="81">
        <v>0</v>
      </c>
      <c r="AE234" s="82"/>
      <c r="AF234" s="81">
        <v>15915069.75843565</v>
      </c>
      <c r="AG234" s="81">
        <v>743185.25811422756</v>
      </c>
      <c r="AH234" s="81">
        <v>703688.35973690217</v>
      </c>
      <c r="AI234" s="81">
        <v>31097394.592096902</v>
      </c>
      <c r="AJ234" s="81">
        <v>45109669.531459711</v>
      </c>
      <c r="AK234" s="81"/>
      <c r="AL234" s="81"/>
      <c r="AM234" s="81">
        <v>2703407.137339985</v>
      </c>
      <c r="AN234" s="81"/>
      <c r="AO234" s="81"/>
      <c r="AP234" s="82"/>
      <c r="AQ234" s="81">
        <v>680</v>
      </c>
      <c r="AR234" s="81">
        <v>104</v>
      </c>
      <c r="AS234" s="81">
        <v>0</v>
      </c>
      <c r="AT234" s="81">
        <v>0</v>
      </c>
      <c r="AU234" s="81">
        <v>0</v>
      </c>
      <c r="AV234" s="81">
        <v>0</v>
      </c>
      <c r="AW234" s="81">
        <v>0</v>
      </c>
      <c r="AX234" s="82"/>
      <c r="AY234" s="81">
        <v>3142.3740000000012</v>
      </c>
      <c r="AZ234" s="81">
        <v>8233.7000000000007</v>
      </c>
      <c r="BA234" s="81">
        <v>0</v>
      </c>
      <c r="BB234" s="81">
        <v>0</v>
      </c>
      <c r="BC234" s="81">
        <v>0</v>
      </c>
      <c r="BD234" s="81">
        <v>0</v>
      </c>
      <c r="BE234" s="81">
        <v>0</v>
      </c>
      <c r="BF234" s="82"/>
      <c r="BG234" s="81">
        <v>0</v>
      </c>
      <c r="BH234" s="81">
        <v>0</v>
      </c>
      <c r="BI234" s="81">
        <v>4.6440000000000001</v>
      </c>
      <c r="BJ234" s="81">
        <v>0</v>
      </c>
      <c r="BK234" s="81">
        <v>0</v>
      </c>
      <c r="BL234" s="81">
        <v>0</v>
      </c>
      <c r="BM234" s="82"/>
      <c r="BN234" s="81">
        <v>0</v>
      </c>
      <c r="BO234" s="81">
        <v>0</v>
      </c>
      <c r="BP234" s="81">
        <v>1</v>
      </c>
      <c r="BQ234" s="81">
        <v>0</v>
      </c>
      <c r="BR234" s="81">
        <v>0</v>
      </c>
      <c r="BS234" s="81">
        <v>0</v>
      </c>
      <c r="BT234"/>
      <c r="BU234" s="80">
        <v>4.6440000000000001</v>
      </c>
      <c r="BV234" s="80">
        <v>0</v>
      </c>
      <c r="BW234" s="80">
        <v>0</v>
      </c>
      <c r="BX234" s="80">
        <v>0</v>
      </c>
      <c r="BY234" s="80">
        <v>0</v>
      </c>
      <c r="BZ234" s="80">
        <v>0</v>
      </c>
      <c r="CA234" s="80">
        <v>0</v>
      </c>
      <c r="CB234" s="80">
        <v>0</v>
      </c>
      <c r="CC234" s="80">
        <v>0</v>
      </c>
    </row>
    <row r="235" spans="1:81">
      <c r="A235" s="80" t="s">
        <v>1920</v>
      </c>
      <c r="B235" s="80">
        <v>425</v>
      </c>
      <c r="C235" s="80">
        <v>18</v>
      </c>
      <c r="D235" s="80">
        <v>25</v>
      </c>
      <c r="E235" s="80">
        <v>2021</v>
      </c>
      <c r="F235" s="80" t="s">
        <v>75</v>
      </c>
      <c r="G235" s="174" t="s">
        <v>1902</v>
      </c>
      <c r="H235" s="80" t="s">
        <v>1903</v>
      </c>
      <c r="I235" s="177"/>
      <c r="J235" s="81">
        <v>36.243740318311552</v>
      </c>
      <c r="K235" s="81">
        <v>1.1131955489927521</v>
      </c>
      <c r="L235" s="81">
        <v>2.3010998210590516</v>
      </c>
      <c r="M235" s="81">
        <v>24.350652307334482</v>
      </c>
      <c r="N235" s="81">
        <v>27.580193249710465</v>
      </c>
      <c r="O235" s="81">
        <v>16.537394006386684</v>
      </c>
      <c r="P235" s="81">
        <v>19.808382151539924</v>
      </c>
      <c r="Q235" s="81">
        <v>1.2228929021559625</v>
      </c>
      <c r="R235" s="81">
        <v>0</v>
      </c>
      <c r="S235" s="81">
        <v>0</v>
      </c>
      <c r="T235" s="82"/>
      <c r="U235" s="81">
        <v>1858407</v>
      </c>
      <c r="V235" s="81">
        <v>504</v>
      </c>
      <c r="W235" s="81">
        <v>54</v>
      </c>
      <c r="X235" s="81">
        <v>5623</v>
      </c>
      <c r="Y235" s="81">
        <v>9373</v>
      </c>
      <c r="Z235" s="81">
        <v>12168</v>
      </c>
      <c r="AA235" s="81">
        <v>4358</v>
      </c>
      <c r="AB235" s="81">
        <v>20494</v>
      </c>
      <c r="AC235" s="81">
        <v>0</v>
      </c>
      <c r="AD235" s="81">
        <v>0</v>
      </c>
      <c r="AE235" s="82"/>
      <c r="AF235" s="81">
        <v>17271541.268651742</v>
      </c>
      <c r="AG235" s="81">
        <v>794425.7299980704</v>
      </c>
      <c r="AH235" s="81">
        <v>691811.17967834091</v>
      </c>
      <c r="AI235" s="81">
        <v>37935882.456609659</v>
      </c>
      <c r="AJ235" s="81">
        <v>43811307.252729394</v>
      </c>
      <c r="AK235" s="81">
        <v>0</v>
      </c>
      <c r="AL235" s="81">
        <v>0</v>
      </c>
      <c r="AM235" s="81">
        <v>2690122.1167331133</v>
      </c>
      <c r="AN235" s="81">
        <v>0</v>
      </c>
      <c r="AO235" s="81">
        <v>0</v>
      </c>
      <c r="AP235" s="82"/>
      <c r="AQ235" s="81">
        <v>723</v>
      </c>
      <c r="AR235" s="81">
        <v>104</v>
      </c>
      <c r="AS235" s="81">
        <v>0</v>
      </c>
      <c r="AT235" s="81">
        <v>0</v>
      </c>
      <c r="AU235" s="81">
        <v>0</v>
      </c>
      <c r="AV235" s="81">
        <v>0</v>
      </c>
      <c r="AW235" s="81"/>
      <c r="AX235" s="82"/>
      <c r="AY235" s="81">
        <v>3388.3930000000009</v>
      </c>
      <c r="AZ235" s="81">
        <v>8233.7000000000007</v>
      </c>
      <c r="BA235" s="81">
        <v>0</v>
      </c>
      <c r="BB235" s="81">
        <v>0</v>
      </c>
      <c r="BC235" s="81">
        <v>0</v>
      </c>
      <c r="BD235" s="81">
        <v>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1921</v>
      </c>
      <c r="B236" s="80">
        <v>425</v>
      </c>
      <c r="C236" s="80">
        <v>19</v>
      </c>
      <c r="D236" s="80">
        <v>25</v>
      </c>
      <c r="E236" s="80">
        <v>2022</v>
      </c>
      <c r="F236" s="80" t="s">
        <v>568</v>
      </c>
      <c r="G236" s="174" t="s">
        <v>1902</v>
      </c>
      <c r="H236" s="80" t="s">
        <v>1903</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771</v>
      </c>
      <c r="AR236" s="81">
        <v>105</v>
      </c>
      <c r="AS236" s="81">
        <v>0</v>
      </c>
      <c r="AT236" s="81">
        <v>0</v>
      </c>
      <c r="AU236" s="81">
        <v>0</v>
      </c>
      <c r="AV236" s="81">
        <v>0</v>
      </c>
      <c r="AW236" s="81"/>
      <c r="AX236" s="82"/>
      <c r="AY236" s="81">
        <v>3689.8130000000024</v>
      </c>
      <c r="AZ236" s="81">
        <v>8250.5000000000018</v>
      </c>
      <c r="BA236" s="81">
        <v>0</v>
      </c>
      <c r="BB236" s="81">
        <v>0</v>
      </c>
      <c r="BC236" s="81">
        <v>0</v>
      </c>
      <c r="BD236" s="81">
        <v>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1922</v>
      </c>
      <c r="B237" s="80">
        <v>205</v>
      </c>
      <c r="C237" s="80">
        <v>1</v>
      </c>
      <c r="D237" s="80">
        <v>13</v>
      </c>
      <c r="E237" s="80">
        <v>1990</v>
      </c>
      <c r="F237" s="80" t="s">
        <v>562</v>
      </c>
      <c r="G237" s="80" t="s">
        <v>1923</v>
      </c>
      <c r="H237" s="80" t="s">
        <v>1924</v>
      </c>
      <c r="I237" s="177"/>
      <c r="J237" s="81">
        <v>61.275433018523572</v>
      </c>
      <c r="K237" s="81">
        <v>2.4493866012593366</v>
      </c>
      <c r="L237" s="81">
        <v>25.051305118445008</v>
      </c>
      <c r="M237" s="81">
        <v>24.170692280376826</v>
      </c>
      <c r="N237" s="81">
        <v>24.437823924078558</v>
      </c>
      <c r="O237" s="81">
        <v>15.766631726422412</v>
      </c>
      <c r="P237" s="81">
        <v>25.810188125392653</v>
      </c>
      <c r="Q237" s="81">
        <v>1.5235329518328904</v>
      </c>
      <c r="R237" s="81">
        <v>0.40220713665457736</v>
      </c>
      <c r="S237" s="81">
        <v>1.8326388576361903</v>
      </c>
      <c r="T237" s="82"/>
      <c r="U237" s="81">
        <v>1288025</v>
      </c>
      <c r="V237" s="81">
        <v>994</v>
      </c>
      <c r="W237" s="81">
        <v>264</v>
      </c>
      <c r="X237" s="81">
        <v>9781</v>
      </c>
      <c r="Y237" s="81">
        <v>9136</v>
      </c>
      <c r="Z237" s="81">
        <v>6485</v>
      </c>
      <c r="AA237" s="81">
        <v>6267</v>
      </c>
      <c r="AB237" s="81">
        <v>24737</v>
      </c>
      <c r="AC237" s="81">
        <v>69663</v>
      </c>
      <c r="AD237" s="81">
        <v>1.8326388576361903</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1925</v>
      </c>
      <c r="B238" s="80">
        <v>206</v>
      </c>
      <c r="C238" s="80">
        <v>2</v>
      </c>
      <c r="D238" s="80">
        <v>13</v>
      </c>
      <c r="E238" s="80">
        <v>2005</v>
      </c>
      <c r="F238" s="80" t="s">
        <v>565</v>
      </c>
      <c r="G238" s="80" t="s">
        <v>1923</v>
      </c>
      <c r="H238" s="80" t="s">
        <v>1924</v>
      </c>
      <c r="I238" s="177"/>
      <c r="J238" s="81">
        <v>29.353255048682467</v>
      </c>
      <c r="K238" s="81">
        <v>1.4605580011702357</v>
      </c>
      <c r="L238" s="81">
        <v>11.91476965653481</v>
      </c>
      <c r="M238" s="81">
        <v>39.513918218073989</v>
      </c>
      <c r="N238" s="81">
        <v>38.367803042338366</v>
      </c>
      <c r="O238" s="81">
        <v>24.781179009325857</v>
      </c>
      <c r="P238" s="81">
        <v>25.716585180087005</v>
      </c>
      <c r="Q238" s="81">
        <v>1.43557700210751</v>
      </c>
      <c r="R238" s="81">
        <v>0.29210092286267086</v>
      </c>
      <c r="S238" s="81">
        <v>3.1913419640000003</v>
      </c>
      <c r="T238" s="82"/>
      <c r="U238" s="81">
        <v>797147</v>
      </c>
      <c r="V238" s="81">
        <v>732</v>
      </c>
      <c r="W238" s="81">
        <v>116</v>
      </c>
      <c r="X238" s="81">
        <v>7813</v>
      </c>
      <c r="Y238" s="81">
        <v>10811</v>
      </c>
      <c r="Z238" s="81">
        <v>11795</v>
      </c>
      <c r="AA238" s="81">
        <v>5114</v>
      </c>
      <c r="AB238" s="81">
        <v>24367</v>
      </c>
      <c r="AC238" s="81">
        <v>51652</v>
      </c>
      <c r="AD238" s="81">
        <v>3.1913419640000003</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1926</v>
      </c>
      <c r="B239" s="80">
        <v>207</v>
      </c>
      <c r="C239" s="80">
        <v>3</v>
      </c>
      <c r="D239" s="80">
        <v>13</v>
      </c>
      <c r="E239" s="80">
        <v>2006</v>
      </c>
      <c r="F239" s="80" t="s">
        <v>566</v>
      </c>
      <c r="G239" s="80" t="s">
        <v>1923</v>
      </c>
      <c r="H239" s="80" t="s">
        <v>1924</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1927</v>
      </c>
      <c r="B240" s="80">
        <v>208</v>
      </c>
      <c r="C240" s="80">
        <v>4</v>
      </c>
      <c r="D240" s="80">
        <v>13</v>
      </c>
      <c r="E240" s="80">
        <v>2007</v>
      </c>
      <c r="F240" s="80" t="s">
        <v>567</v>
      </c>
      <c r="G240" s="80" t="s">
        <v>1923</v>
      </c>
      <c r="H240" s="80" t="s">
        <v>1924</v>
      </c>
      <c r="I240" s="177"/>
      <c r="J240" s="81">
        <v>22.713425933836746</v>
      </c>
      <c r="K240" s="81">
        <v>1.3735908509237493</v>
      </c>
      <c r="L240" s="81">
        <v>1.8688871491483416</v>
      </c>
      <c r="M240" s="81">
        <v>34.058879632820663</v>
      </c>
      <c r="N240" s="81">
        <v>42.266340306470049</v>
      </c>
      <c r="O240" s="81">
        <v>23.848439693212452</v>
      </c>
      <c r="P240" s="81">
        <v>25.26186247718837</v>
      </c>
      <c r="Q240" s="81">
        <v>1.4927837505439543</v>
      </c>
      <c r="R240" s="81">
        <v>0.20571955282569687</v>
      </c>
      <c r="S240" s="81">
        <v>3.0541634093600001</v>
      </c>
      <c r="T240" s="82"/>
      <c r="U240" s="81">
        <v>716653</v>
      </c>
      <c r="V240" s="81">
        <v>669</v>
      </c>
      <c r="W240" s="81">
        <v>19</v>
      </c>
      <c r="X240" s="81">
        <v>9056</v>
      </c>
      <c r="Y240" s="81">
        <v>10960</v>
      </c>
      <c r="Z240" s="81">
        <v>11800</v>
      </c>
      <c r="AA240" s="81">
        <v>4947</v>
      </c>
      <c r="AB240" s="81">
        <v>23998</v>
      </c>
      <c r="AC240" s="81">
        <v>37421</v>
      </c>
      <c r="AD240" s="81">
        <v>3.0541634093600001</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1928</v>
      </c>
      <c r="B241" s="80">
        <v>209</v>
      </c>
      <c r="C241" s="80">
        <v>5</v>
      </c>
      <c r="D241" s="80">
        <v>13</v>
      </c>
      <c r="E241" s="80">
        <v>2008</v>
      </c>
      <c r="F241" s="80" t="s">
        <v>84</v>
      </c>
      <c r="G241" s="80" t="s">
        <v>1923</v>
      </c>
      <c r="H241" s="80" t="s">
        <v>1924</v>
      </c>
      <c r="I241" s="177"/>
      <c r="J241" s="81">
        <v>25.826238608688644</v>
      </c>
      <c r="K241" s="81">
        <v>0.99847031836287803</v>
      </c>
      <c r="L241" s="81">
        <v>1.6464544117443718</v>
      </c>
      <c r="M241" s="81">
        <v>37.327539826300075</v>
      </c>
      <c r="N241" s="81">
        <v>38.833390030618418</v>
      </c>
      <c r="O241" s="81">
        <v>23.320947125098989</v>
      </c>
      <c r="P241" s="81">
        <v>24.172131032009798</v>
      </c>
      <c r="Q241" s="81">
        <v>1.4540853085237688</v>
      </c>
      <c r="R241" s="81">
        <v>0.17542834160064527</v>
      </c>
      <c r="S241" s="81">
        <v>3.5801225511340009</v>
      </c>
      <c r="T241" s="82"/>
      <c r="U241" s="81">
        <v>889756</v>
      </c>
      <c r="V241" s="81">
        <v>669</v>
      </c>
      <c r="W241" s="81">
        <v>19</v>
      </c>
      <c r="X241" s="81">
        <v>9056</v>
      </c>
      <c r="Y241" s="81">
        <v>11020</v>
      </c>
      <c r="Z241" s="81">
        <v>11944</v>
      </c>
      <c r="AA241" s="81">
        <v>4739</v>
      </c>
      <c r="AB241" s="81">
        <v>23760</v>
      </c>
      <c r="AC241" s="81">
        <v>33136</v>
      </c>
      <c r="AD241" s="81">
        <v>3.5801225511340009</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1929</v>
      </c>
      <c r="B242" s="80">
        <v>210</v>
      </c>
      <c r="C242" s="80">
        <v>6</v>
      </c>
      <c r="D242" s="80">
        <v>13</v>
      </c>
      <c r="E242" s="80">
        <v>2009</v>
      </c>
      <c r="F242" s="80" t="s">
        <v>85</v>
      </c>
      <c r="G242" s="80" t="s">
        <v>1923</v>
      </c>
      <c r="H242" s="80" t="s">
        <v>1924</v>
      </c>
      <c r="I242" s="177"/>
      <c r="J242" s="81">
        <v>23.947684732579557</v>
      </c>
      <c r="K242" s="81">
        <v>0.8011257828873859</v>
      </c>
      <c r="L242" s="81">
        <v>5.0707251795337074</v>
      </c>
      <c r="M242" s="81">
        <v>35.605912598491209</v>
      </c>
      <c r="N242" s="81">
        <v>32.394510134177153</v>
      </c>
      <c r="O242" s="81">
        <v>23.791135357504171</v>
      </c>
      <c r="P242" s="81">
        <v>23.013892260651403</v>
      </c>
      <c r="Q242" s="81">
        <v>1.375837936722766</v>
      </c>
      <c r="R242" s="81">
        <v>0.1735082408211184</v>
      </c>
      <c r="S242" s="81">
        <v>4.48614773144</v>
      </c>
      <c r="T242" s="82"/>
      <c r="U242" s="81">
        <v>625481</v>
      </c>
      <c r="V242" s="81">
        <v>586</v>
      </c>
      <c r="W242" s="81">
        <v>65</v>
      </c>
      <c r="X242" s="81">
        <v>9826</v>
      </c>
      <c r="Y242" s="81">
        <v>11049</v>
      </c>
      <c r="Z242" s="81">
        <v>12027</v>
      </c>
      <c r="AA242" s="81">
        <v>4632</v>
      </c>
      <c r="AB242" s="81">
        <v>23600</v>
      </c>
      <c r="AC242" s="81">
        <v>31973</v>
      </c>
      <c r="AD242" s="81">
        <v>4.48614773144</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0</v>
      </c>
      <c r="BJ242" s="81">
        <v>0</v>
      </c>
      <c r="BK242" s="81">
        <v>4.6399999999999997</v>
      </c>
      <c r="BL242" s="81">
        <v>0</v>
      </c>
      <c r="BM242" s="82"/>
      <c r="BN242" s="81">
        <v>0</v>
      </c>
      <c r="BO242" s="81">
        <v>0</v>
      </c>
      <c r="BP242" s="81">
        <v>0</v>
      </c>
      <c r="BQ242" s="81">
        <v>0</v>
      </c>
      <c r="BR242" s="81">
        <v>1</v>
      </c>
      <c r="BS242" s="81">
        <v>0</v>
      </c>
      <c r="BT242"/>
      <c r="BU242" s="80"/>
      <c r="BV242" s="80"/>
      <c r="BW242" s="80"/>
      <c r="BX242" s="80"/>
      <c r="BY242" s="80"/>
      <c r="BZ242" s="80"/>
      <c r="CA242" s="80"/>
      <c r="CB242" s="80"/>
      <c r="CC242" s="80"/>
    </row>
    <row r="243" spans="1:81">
      <c r="A243" s="80" t="s">
        <v>1930</v>
      </c>
      <c r="B243" s="80">
        <v>211</v>
      </c>
      <c r="C243" s="80">
        <v>7</v>
      </c>
      <c r="D243" s="80">
        <v>13</v>
      </c>
      <c r="E243" s="80">
        <v>2010</v>
      </c>
      <c r="F243" s="80" t="s">
        <v>86</v>
      </c>
      <c r="G243" s="80" t="s">
        <v>1923</v>
      </c>
      <c r="H243" s="80" t="s">
        <v>1924</v>
      </c>
      <c r="I243" s="177"/>
      <c r="J243" s="81">
        <v>28.822188014811911</v>
      </c>
      <c r="K243" s="81">
        <v>0.8895283103543139</v>
      </c>
      <c r="L243" s="81">
        <v>4.9472415493252324</v>
      </c>
      <c r="M243" s="81">
        <v>38.897130171252186</v>
      </c>
      <c r="N243" s="81">
        <v>34.767742225274695</v>
      </c>
      <c r="O243" s="81">
        <v>23.877993487478548</v>
      </c>
      <c r="P243" s="81">
        <v>22.823710620670237</v>
      </c>
      <c r="Q243" s="81">
        <v>1.4247809447082187</v>
      </c>
      <c r="R243" s="81">
        <v>0.16511617015615157</v>
      </c>
      <c r="S243" s="81">
        <v>4.4845062582999997</v>
      </c>
      <c r="T243" s="82"/>
      <c r="U243" s="81">
        <v>732219</v>
      </c>
      <c r="V243" s="81">
        <v>586</v>
      </c>
      <c r="W243" s="81">
        <v>65</v>
      </c>
      <c r="X243" s="81">
        <v>9826</v>
      </c>
      <c r="Y243" s="81">
        <v>11092</v>
      </c>
      <c r="Z243" s="81">
        <v>12127</v>
      </c>
      <c r="AA243" s="81">
        <v>4479</v>
      </c>
      <c r="AB243" s="81">
        <v>23418</v>
      </c>
      <c r="AC243" s="81">
        <v>28834</v>
      </c>
      <c r="AD243" s="81">
        <v>4.4845062582999997</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0</v>
      </c>
      <c r="BJ243" s="81">
        <v>0</v>
      </c>
      <c r="BK243" s="81">
        <v>9.7289999999999992</v>
      </c>
      <c r="BL243" s="81">
        <v>0</v>
      </c>
      <c r="BM243" s="82"/>
      <c r="BN243" s="81">
        <v>0</v>
      </c>
      <c r="BO243" s="81">
        <v>0</v>
      </c>
      <c r="BP243" s="81">
        <v>0</v>
      </c>
      <c r="BQ243" s="81">
        <v>0</v>
      </c>
      <c r="BR243" s="81">
        <v>2</v>
      </c>
      <c r="BS243" s="81">
        <v>0</v>
      </c>
      <c r="BT243"/>
      <c r="BU243" s="80">
        <v>9.7289999999999992</v>
      </c>
      <c r="BV243" s="80">
        <v>0</v>
      </c>
      <c r="BW243" s="80">
        <v>0</v>
      </c>
      <c r="BX243" s="80">
        <v>0</v>
      </c>
      <c r="BY243" s="80">
        <v>0</v>
      </c>
      <c r="BZ243" s="80">
        <v>0</v>
      </c>
      <c r="CA243" s="80">
        <v>0</v>
      </c>
      <c r="CB243" s="80">
        <v>0</v>
      </c>
      <c r="CC243" s="80">
        <v>0</v>
      </c>
    </row>
    <row r="244" spans="1:81">
      <c r="A244" s="80" t="s">
        <v>1931</v>
      </c>
      <c r="B244" s="80">
        <v>212</v>
      </c>
      <c r="C244" s="80">
        <v>8</v>
      </c>
      <c r="D244" s="80">
        <v>13</v>
      </c>
      <c r="E244" s="80">
        <v>2011</v>
      </c>
      <c r="F244" s="80" t="s">
        <v>87</v>
      </c>
      <c r="G244" s="80" t="s">
        <v>1923</v>
      </c>
      <c r="H244" s="80" t="s">
        <v>1924</v>
      </c>
      <c r="I244" s="177"/>
      <c r="J244" s="81">
        <v>27.135450596367008</v>
      </c>
      <c r="K244" s="81">
        <v>1.2813487174578659</v>
      </c>
      <c r="L244" s="81">
        <v>2.6974525065476964</v>
      </c>
      <c r="M244" s="81">
        <v>51.054486308770393</v>
      </c>
      <c r="N244" s="81">
        <v>44.705292056712764</v>
      </c>
      <c r="O244" s="81">
        <v>23.545642785780757</v>
      </c>
      <c r="P244" s="81">
        <v>21.773212927298673</v>
      </c>
      <c r="Q244" s="81">
        <v>1.6285579957839844</v>
      </c>
      <c r="R244" s="81">
        <v>0.34490125936921973</v>
      </c>
      <c r="S244" s="81">
        <v>4.2363745034000004</v>
      </c>
      <c r="T244" s="82"/>
      <c r="U244" s="81">
        <v>723820</v>
      </c>
      <c r="V244" s="81">
        <v>586</v>
      </c>
      <c r="W244" s="81">
        <v>65</v>
      </c>
      <c r="X244" s="81">
        <v>9826</v>
      </c>
      <c r="Y244" s="81">
        <v>11148</v>
      </c>
      <c r="Z244" s="81">
        <v>12218</v>
      </c>
      <c r="AA244" s="81">
        <v>4400</v>
      </c>
      <c r="AB244" s="81">
        <v>23206</v>
      </c>
      <c r="AC244" s="81">
        <v>60130</v>
      </c>
      <c r="AD244" s="81">
        <v>4.2363745034000004</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0</v>
      </c>
      <c r="BJ244" s="81">
        <v>0</v>
      </c>
      <c r="BK244" s="81">
        <v>9.8339999999999996</v>
      </c>
      <c r="BL244" s="81">
        <v>0</v>
      </c>
      <c r="BM244" s="82"/>
      <c r="BN244" s="81">
        <v>0</v>
      </c>
      <c r="BO244" s="81">
        <v>0</v>
      </c>
      <c r="BP244" s="81">
        <v>0</v>
      </c>
      <c r="BQ244" s="81">
        <v>0</v>
      </c>
      <c r="BR244" s="81">
        <v>2</v>
      </c>
      <c r="BS244" s="81">
        <v>0</v>
      </c>
      <c r="BT244"/>
      <c r="BU244" s="80">
        <v>9.8339999999999996</v>
      </c>
      <c r="BV244" s="80">
        <v>0</v>
      </c>
      <c r="BW244" s="80">
        <v>0</v>
      </c>
      <c r="BX244" s="80">
        <v>0</v>
      </c>
      <c r="BY244" s="80">
        <v>0</v>
      </c>
      <c r="BZ244" s="80">
        <v>0</v>
      </c>
      <c r="CA244" s="80">
        <v>0</v>
      </c>
      <c r="CB244" s="80">
        <v>0</v>
      </c>
      <c r="CC244" s="80">
        <v>0</v>
      </c>
    </row>
    <row r="245" spans="1:81">
      <c r="A245" s="80" t="s">
        <v>1932</v>
      </c>
      <c r="B245" s="80">
        <v>213</v>
      </c>
      <c r="C245" s="80">
        <v>9</v>
      </c>
      <c r="D245" s="80">
        <v>13</v>
      </c>
      <c r="E245" s="80">
        <v>2012</v>
      </c>
      <c r="F245" s="80" t="s">
        <v>88</v>
      </c>
      <c r="G245" s="80" t="s">
        <v>1923</v>
      </c>
      <c r="H245" s="80" t="s">
        <v>1924</v>
      </c>
      <c r="I245" s="177"/>
      <c r="J245" s="81">
        <v>27.885093359572686</v>
      </c>
      <c r="K245" s="81">
        <v>1.2409992373076169</v>
      </c>
      <c r="L245" s="81">
        <v>2.7779301706167456</v>
      </c>
      <c r="M245" s="81">
        <v>53.370706520330977</v>
      </c>
      <c r="N245" s="81">
        <v>48.642546944854217</v>
      </c>
      <c r="O245" s="81">
        <v>23.771429532637093</v>
      </c>
      <c r="P245" s="81">
        <v>21.434269391833197</v>
      </c>
      <c r="Q245" s="81">
        <v>1.7555123713749599</v>
      </c>
      <c r="R245" s="81">
        <v>0.38020491598424888</v>
      </c>
      <c r="S245" s="81">
        <v>3.9380961088800008</v>
      </c>
      <c r="T245" s="82"/>
      <c r="U245" s="81">
        <v>758293</v>
      </c>
      <c r="V245" s="81">
        <v>586</v>
      </c>
      <c r="W245" s="81">
        <v>65</v>
      </c>
      <c r="X245" s="81">
        <v>9826</v>
      </c>
      <c r="Y245" s="81">
        <v>11190</v>
      </c>
      <c r="Z245" s="81">
        <v>12433</v>
      </c>
      <c r="AA245" s="81">
        <v>4307</v>
      </c>
      <c r="AB245" s="81">
        <v>23024</v>
      </c>
      <c r="AC245" s="81">
        <v>64568</v>
      </c>
      <c r="AD245" s="81">
        <v>3.9380961088800008</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0</v>
      </c>
      <c r="BJ245" s="81">
        <v>0</v>
      </c>
      <c r="BK245" s="81">
        <v>11.32</v>
      </c>
      <c r="BL245" s="81">
        <v>0</v>
      </c>
      <c r="BM245" s="82"/>
      <c r="BN245" s="81">
        <v>0</v>
      </c>
      <c r="BO245" s="81">
        <v>0</v>
      </c>
      <c r="BP245" s="81">
        <v>0</v>
      </c>
      <c r="BQ245" s="81">
        <v>0</v>
      </c>
      <c r="BR245" s="81">
        <v>2</v>
      </c>
      <c r="BS245" s="81">
        <v>0</v>
      </c>
      <c r="BT245"/>
      <c r="BU245" s="80">
        <v>11.32</v>
      </c>
      <c r="BV245" s="80">
        <v>0</v>
      </c>
      <c r="BW245" s="80">
        <v>0</v>
      </c>
      <c r="BX245" s="80">
        <v>0</v>
      </c>
      <c r="BY245" s="80">
        <v>0</v>
      </c>
      <c r="BZ245" s="80">
        <v>0</v>
      </c>
      <c r="CA245" s="80">
        <v>0</v>
      </c>
      <c r="CB245" s="80">
        <v>0</v>
      </c>
      <c r="CC245" s="80">
        <v>0</v>
      </c>
    </row>
    <row r="246" spans="1:81">
      <c r="A246" s="80" t="s">
        <v>1933</v>
      </c>
      <c r="B246" s="80">
        <v>214</v>
      </c>
      <c r="C246" s="80">
        <v>10</v>
      </c>
      <c r="D246" s="80">
        <v>13</v>
      </c>
      <c r="E246" s="80">
        <v>2013</v>
      </c>
      <c r="F246" s="80" t="s">
        <v>89</v>
      </c>
      <c r="G246" s="80" t="s">
        <v>1923</v>
      </c>
      <c r="H246" s="80" t="s">
        <v>1924</v>
      </c>
      <c r="I246" s="177"/>
      <c r="J246" s="81">
        <v>25.474961616102146</v>
      </c>
      <c r="K246" s="81">
        <v>1.1857509618779631</v>
      </c>
      <c r="L246" s="81">
        <v>2.4822946481410093</v>
      </c>
      <c r="M246" s="81">
        <v>54.889469055389725</v>
      </c>
      <c r="N246" s="81">
        <v>45.826506502826447</v>
      </c>
      <c r="O246" s="81">
        <v>23.048280205985403</v>
      </c>
      <c r="P246" s="81">
        <v>21.310221502190966</v>
      </c>
      <c r="Q246" s="81">
        <v>1.7662744714987904</v>
      </c>
      <c r="R246" s="81">
        <v>0.89514616655194523</v>
      </c>
      <c r="S246" s="81">
        <v>4.8767706367999999</v>
      </c>
      <c r="T246" s="82"/>
      <c r="U246" s="81">
        <v>655129</v>
      </c>
      <c r="V246" s="81">
        <v>586</v>
      </c>
      <c r="W246" s="81">
        <v>65</v>
      </c>
      <c r="X246" s="81">
        <v>9826</v>
      </c>
      <c r="Y246" s="81">
        <v>11187</v>
      </c>
      <c r="Z246" s="81">
        <v>12593</v>
      </c>
      <c r="AA246" s="81">
        <v>4266</v>
      </c>
      <c r="AB246" s="81">
        <v>22833</v>
      </c>
      <c r="AC246" s="81">
        <v>148390</v>
      </c>
      <c r="AD246" s="81">
        <v>4.8767706367999999</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0</v>
      </c>
      <c r="BJ246" s="81">
        <v>0</v>
      </c>
      <c r="BK246" s="81">
        <v>12.332000000000001</v>
      </c>
      <c r="BL246" s="81">
        <v>0</v>
      </c>
      <c r="BM246" s="82"/>
      <c r="BN246" s="81">
        <v>0</v>
      </c>
      <c r="BO246" s="81">
        <v>0</v>
      </c>
      <c r="BP246" s="81">
        <v>0</v>
      </c>
      <c r="BQ246" s="81">
        <v>0</v>
      </c>
      <c r="BR246" s="81">
        <v>2</v>
      </c>
      <c r="BS246" s="81">
        <v>0</v>
      </c>
      <c r="BT246"/>
      <c r="BU246" s="80">
        <v>12.332000000000001</v>
      </c>
      <c r="BV246" s="80">
        <v>0</v>
      </c>
      <c r="BW246" s="80">
        <v>0</v>
      </c>
      <c r="BX246" s="80">
        <v>0</v>
      </c>
      <c r="BY246" s="80">
        <v>0</v>
      </c>
      <c r="BZ246" s="80">
        <v>0</v>
      </c>
      <c r="CA246" s="80">
        <v>0</v>
      </c>
      <c r="CB246" s="80">
        <v>0</v>
      </c>
      <c r="CC246" s="80">
        <v>0</v>
      </c>
    </row>
    <row r="247" spans="1:81">
      <c r="A247" s="80" t="s">
        <v>1934</v>
      </c>
      <c r="B247" s="80">
        <v>215</v>
      </c>
      <c r="C247" s="80">
        <v>11</v>
      </c>
      <c r="D247" s="80">
        <v>13</v>
      </c>
      <c r="E247" s="80">
        <v>2014</v>
      </c>
      <c r="F247" s="80" t="s">
        <v>90</v>
      </c>
      <c r="G247" s="80" t="s">
        <v>1923</v>
      </c>
      <c r="H247" s="80" t="s">
        <v>1924</v>
      </c>
      <c r="I247" s="177"/>
      <c r="J247" s="81">
        <v>28.239761983030348</v>
      </c>
      <c r="K247" s="81">
        <v>1.2153421058714879</v>
      </c>
      <c r="L247" s="81">
        <v>5.8243024139211377</v>
      </c>
      <c r="M247" s="81">
        <v>52.134379926615438</v>
      </c>
      <c r="N247" s="81">
        <v>46.736018552424007</v>
      </c>
      <c r="O247" s="81">
        <v>22.109726561952868</v>
      </c>
      <c r="P247" s="81">
        <v>21.119777072759248</v>
      </c>
      <c r="Q247" s="81">
        <v>1.6764025281528077</v>
      </c>
      <c r="R247" s="81">
        <v>1.3301276798585224</v>
      </c>
      <c r="S247" s="81">
        <v>4.4261641531999993</v>
      </c>
      <c r="T247" s="82"/>
      <c r="U247" s="81">
        <v>743292</v>
      </c>
      <c r="V247" s="81">
        <v>532</v>
      </c>
      <c r="W247" s="81">
        <v>119</v>
      </c>
      <c r="X247" s="81">
        <v>9036</v>
      </c>
      <c r="Y247" s="81">
        <v>11167</v>
      </c>
      <c r="Z247" s="81">
        <v>12723</v>
      </c>
      <c r="AA247" s="81">
        <v>4206</v>
      </c>
      <c r="AB247" s="81">
        <v>22587</v>
      </c>
      <c r="AC247" s="81">
        <v>221191</v>
      </c>
      <c r="AD247" s="81">
        <v>4.4261641531999993</v>
      </c>
      <c r="AE247" s="82"/>
      <c r="AF247" s="81">
        <v>6263521.1035654796</v>
      </c>
      <c r="AG247" s="81">
        <v>1029716.9267186099</v>
      </c>
      <c r="AH247" s="81">
        <v>1283677.3266324906</v>
      </c>
      <c r="AI247" s="81">
        <v>65378791.892695673</v>
      </c>
      <c r="AJ247" s="81">
        <v>66963121.56856034</v>
      </c>
      <c r="AK247" s="81">
        <v>0</v>
      </c>
      <c r="AL247" s="81">
        <v>0</v>
      </c>
      <c r="AM247" s="81">
        <v>3100857.5776035283</v>
      </c>
      <c r="AN247" s="81">
        <v>0</v>
      </c>
      <c r="AO247" s="81">
        <v>0</v>
      </c>
      <c r="AP247" s="82"/>
      <c r="AQ247" s="81">
        <v>408</v>
      </c>
      <c r="AR247" s="81">
        <v>77</v>
      </c>
      <c r="AS247" s="81">
        <v>0</v>
      </c>
      <c r="AT247" s="81">
        <v>0</v>
      </c>
      <c r="AU247" s="81">
        <v>0</v>
      </c>
      <c r="AV247" s="81">
        <v>0</v>
      </c>
      <c r="AW247" s="81" t="s">
        <v>564</v>
      </c>
      <c r="AX247" s="82"/>
      <c r="AY247" s="81">
        <v>1618.4</v>
      </c>
      <c r="AZ247" s="81">
        <v>2401.1000000000004</v>
      </c>
      <c r="BA247" s="81">
        <v>0</v>
      </c>
      <c r="BB247" s="81">
        <v>0</v>
      </c>
      <c r="BC247" s="81">
        <v>0</v>
      </c>
      <c r="BD247" s="81">
        <v>0</v>
      </c>
      <c r="BE247" s="81" t="s">
        <v>564</v>
      </c>
      <c r="BF247" s="82"/>
      <c r="BG247" s="81">
        <v>0</v>
      </c>
      <c r="BH247" s="81">
        <v>0</v>
      </c>
      <c r="BI247" s="81">
        <v>0</v>
      </c>
      <c r="BJ247" s="81">
        <v>0</v>
      </c>
      <c r="BK247" s="81">
        <v>12.685</v>
      </c>
      <c r="BL247" s="81">
        <v>0</v>
      </c>
      <c r="BM247" s="82"/>
      <c r="BN247" s="81">
        <v>0</v>
      </c>
      <c r="BO247" s="81">
        <v>0</v>
      </c>
      <c r="BP247" s="81">
        <v>0</v>
      </c>
      <c r="BQ247" s="81">
        <v>0</v>
      </c>
      <c r="BR247" s="81">
        <v>2</v>
      </c>
      <c r="BS247" s="81">
        <v>0</v>
      </c>
      <c r="BT247"/>
      <c r="BU247" s="80">
        <v>12.685</v>
      </c>
      <c r="BV247" s="80">
        <v>0</v>
      </c>
      <c r="BW247" s="80">
        <v>0</v>
      </c>
      <c r="BX247" s="80">
        <v>0</v>
      </c>
      <c r="BY247" s="80">
        <v>0</v>
      </c>
      <c r="BZ247" s="80">
        <v>0</v>
      </c>
      <c r="CA247" s="80">
        <v>0</v>
      </c>
      <c r="CB247" s="80">
        <v>0</v>
      </c>
      <c r="CC247" s="80">
        <v>0</v>
      </c>
    </row>
    <row r="248" spans="1:81">
      <c r="A248" s="80" t="s">
        <v>1935</v>
      </c>
      <c r="B248" s="80">
        <v>216</v>
      </c>
      <c r="C248" s="80">
        <v>12</v>
      </c>
      <c r="D248" s="80">
        <v>13</v>
      </c>
      <c r="E248" s="80">
        <v>2015</v>
      </c>
      <c r="F248" s="80" t="s">
        <v>91</v>
      </c>
      <c r="G248" s="80" t="s">
        <v>1923</v>
      </c>
      <c r="H248" s="80" t="s">
        <v>1924</v>
      </c>
      <c r="I248" s="177"/>
      <c r="J248" s="81">
        <v>33.392714008682418</v>
      </c>
      <c r="K248" s="81">
        <v>1.099568111689232</v>
      </c>
      <c r="L248" s="81">
        <v>6.6981965350387069</v>
      </c>
      <c r="M248" s="81">
        <v>43.362417873068622</v>
      </c>
      <c r="N248" s="81">
        <v>39.667424141781908</v>
      </c>
      <c r="O248" s="81">
        <v>22.024384549191996</v>
      </c>
      <c r="P248" s="81">
        <v>20.694168430423559</v>
      </c>
      <c r="Q248" s="81">
        <v>1.6218606163190157</v>
      </c>
      <c r="R248" s="81">
        <v>0.32478162480232675</v>
      </c>
      <c r="S248" s="81">
        <v>4.4746570168999993</v>
      </c>
      <c r="T248" s="82"/>
      <c r="U248" s="81">
        <v>860123</v>
      </c>
      <c r="V248" s="81">
        <v>532</v>
      </c>
      <c r="W248" s="81">
        <v>119</v>
      </c>
      <c r="X248" s="81">
        <v>9036</v>
      </c>
      <c r="Y248" s="81">
        <v>11114</v>
      </c>
      <c r="Z248" s="81">
        <v>12796</v>
      </c>
      <c r="AA248" s="81">
        <v>4118</v>
      </c>
      <c r="AB248" s="81">
        <v>22322</v>
      </c>
      <c r="AC248" s="81">
        <v>55636</v>
      </c>
      <c r="AD248" s="81">
        <v>4.4746570168999993</v>
      </c>
      <c r="AE248" s="82"/>
      <c r="AF248" s="81">
        <v>8036438.1619317243</v>
      </c>
      <c r="AG248" s="81">
        <v>842546.56382229412</v>
      </c>
      <c r="AH248" s="81">
        <v>1212101.040837714</v>
      </c>
      <c r="AI248" s="81">
        <v>56905549.856572554</v>
      </c>
      <c r="AJ248" s="81">
        <v>60821467.094825797</v>
      </c>
      <c r="AK248" s="81">
        <v>0</v>
      </c>
      <c r="AL248" s="81">
        <v>0</v>
      </c>
      <c r="AM248" s="81">
        <v>3059136.4627317651</v>
      </c>
      <c r="AN248" s="81">
        <v>0</v>
      </c>
      <c r="AO248" s="81">
        <v>0</v>
      </c>
      <c r="AP248" s="82"/>
      <c r="AQ248" s="81">
        <v>437</v>
      </c>
      <c r="AR248" s="81">
        <v>112</v>
      </c>
      <c r="AS248" s="81">
        <v>0</v>
      </c>
      <c r="AT248" s="81">
        <v>0</v>
      </c>
      <c r="AU248" s="81">
        <v>0</v>
      </c>
      <c r="AV248" s="81">
        <v>0</v>
      </c>
      <c r="AW248" s="81" t="s">
        <v>564</v>
      </c>
      <c r="AX248" s="82"/>
      <c r="AY248" s="81">
        <v>1770.9</v>
      </c>
      <c r="AZ248" s="81">
        <v>5140.7</v>
      </c>
      <c r="BA248" s="81">
        <v>0</v>
      </c>
      <c r="BB248" s="81">
        <v>0</v>
      </c>
      <c r="BC248" s="81">
        <v>0</v>
      </c>
      <c r="BD248" s="81">
        <v>0</v>
      </c>
      <c r="BE248" s="81" t="s">
        <v>564</v>
      </c>
      <c r="BF248" s="82"/>
      <c r="BG248" s="81">
        <v>0</v>
      </c>
      <c r="BH248" s="81">
        <v>0</v>
      </c>
      <c r="BI248" s="81">
        <v>0</v>
      </c>
      <c r="BJ248" s="81">
        <v>0</v>
      </c>
      <c r="BK248" s="81">
        <v>11.902999999999999</v>
      </c>
      <c r="BL248" s="81">
        <v>0</v>
      </c>
      <c r="BM248" s="82"/>
      <c r="BN248" s="81">
        <v>0</v>
      </c>
      <c r="BO248" s="81">
        <v>0</v>
      </c>
      <c r="BP248" s="81">
        <v>0</v>
      </c>
      <c r="BQ248" s="81">
        <v>0</v>
      </c>
      <c r="BR248" s="81">
        <v>2</v>
      </c>
      <c r="BS248" s="81">
        <v>0</v>
      </c>
      <c r="BT248"/>
      <c r="BU248" s="80">
        <v>11.903</v>
      </c>
      <c r="BV248" s="80">
        <v>0</v>
      </c>
      <c r="BW248" s="80">
        <v>0</v>
      </c>
      <c r="BX248" s="80">
        <v>0</v>
      </c>
      <c r="BY248" s="80">
        <v>0</v>
      </c>
      <c r="BZ248" s="80">
        <v>0</v>
      </c>
      <c r="CA248" s="80">
        <v>0</v>
      </c>
      <c r="CB248" s="80">
        <v>0</v>
      </c>
      <c r="CC248" s="80">
        <v>0</v>
      </c>
    </row>
    <row r="249" spans="1:81">
      <c r="A249" s="80" t="s">
        <v>1936</v>
      </c>
      <c r="B249" s="80">
        <v>217</v>
      </c>
      <c r="C249" s="80">
        <v>13</v>
      </c>
      <c r="D249" s="80">
        <v>13</v>
      </c>
      <c r="E249" s="80">
        <v>2016</v>
      </c>
      <c r="F249" s="80" t="s">
        <v>92</v>
      </c>
      <c r="G249" s="80" t="s">
        <v>1923</v>
      </c>
      <c r="H249" s="80" t="s">
        <v>1924</v>
      </c>
      <c r="I249" s="177"/>
      <c r="J249" s="81">
        <v>30.454048826573441</v>
      </c>
      <c r="K249" s="81">
        <v>1.1160571896961999</v>
      </c>
      <c r="L249" s="81">
        <v>9.3335951462638462</v>
      </c>
      <c r="M249" s="81">
        <v>44.541121102569711</v>
      </c>
      <c r="N249" s="81">
        <v>40.089263297736572</v>
      </c>
      <c r="O249" s="81">
        <v>21.819843400448409</v>
      </c>
      <c r="P249" s="81">
        <v>19.920759929648945</v>
      </c>
      <c r="Q249" s="81">
        <v>1.5551759892300572</v>
      </c>
      <c r="R249" s="81">
        <v>0.18674926934792224</v>
      </c>
      <c r="S249" s="81">
        <v>4.070803777500001</v>
      </c>
      <c r="T249" s="82"/>
      <c r="U249" s="81">
        <v>725864</v>
      </c>
      <c r="V249" s="81">
        <v>532</v>
      </c>
      <c r="W249" s="81">
        <v>119</v>
      </c>
      <c r="X249" s="81">
        <v>9036</v>
      </c>
      <c r="Y249" s="81">
        <v>11066</v>
      </c>
      <c r="Z249" s="81">
        <v>12833</v>
      </c>
      <c r="AA249" s="81">
        <v>4100</v>
      </c>
      <c r="AB249" s="81">
        <v>22018</v>
      </c>
      <c r="AC249" s="81">
        <v>31894.936941918419</v>
      </c>
      <c r="AD249" s="81">
        <v>4.070803777500001</v>
      </c>
      <c r="AE249" s="82"/>
      <c r="AF249" s="81">
        <v>6832741.8445870131</v>
      </c>
      <c r="AG249" s="81">
        <v>816342.58925032557</v>
      </c>
      <c r="AH249" s="81">
        <v>1432265.7640828029</v>
      </c>
      <c r="AI249" s="81">
        <v>67488406.655726269</v>
      </c>
      <c r="AJ249" s="81">
        <v>57889833.938813008</v>
      </c>
      <c r="AK249" s="81">
        <v>0</v>
      </c>
      <c r="AL249" s="81">
        <v>0</v>
      </c>
      <c r="AM249" s="81">
        <v>3019818.819607853</v>
      </c>
      <c r="AN249" s="81">
        <v>0</v>
      </c>
      <c r="AO249" s="81">
        <v>0</v>
      </c>
      <c r="AP249" s="82"/>
      <c r="AQ249" s="81">
        <v>462</v>
      </c>
      <c r="AR249" s="81">
        <v>124</v>
      </c>
      <c r="AS249" s="81">
        <v>0</v>
      </c>
      <c r="AT249" s="81">
        <v>0</v>
      </c>
      <c r="AU249" s="81">
        <v>0</v>
      </c>
      <c r="AV249" s="81">
        <v>0</v>
      </c>
      <c r="AW249" s="81" t="s">
        <v>564</v>
      </c>
      <c r="AX249" s="82"/>
      <c r="AY249" s="81">
        <v>1902</v>
      </c>
      <c r="AZ249" s="81">
        <v>5409.7</v>
      </c>
      <c r="BA249" s="81">
        <v>0</v>
      </c>
      <c r="BB249" s="81">
        <v>0</v>
      </c>
      <c r="BC249" s="81">
        <v>0</v>
      </c>
      <c r="BD249" s="81">
        <v>0</v>
      </c>
      <c r="BE249" s="81" t="s">
        <v>564</v>
      </c>
      <c r="BF249" s="82"/>
      <c r="BG249" s="81">
        <v>0</v>
      </c>
      <c r="BH249" s="81">
        <v>0</v>
      </c>
      <c r="BI249" s="81">
        <v>0</v>
      </c>
      <c r="BJ249" s="81">
        <v>0</v>
      </c>
      <c r="BK249" s="81">
        <v>15.962</v>
      </c>
      <c r="BL249" s="81">
        <v>0</v>
      </c>
      <c r="BM249" s="82"/>
      <c r="BN249" s="81">
        <v>0</v>
      </c>
      <c r="BO249" s="81">
        <v>0</v>
      </c>
      <c r="BP249" s="81">
        <v>0</v>
      </c>
      <c r="BQ249" s="81">
        <v>0</v>
      </c>
      <c r="BR249" s="81">
        <v>3</v>
      </c>
      <c r="BS249" s="81">
        <v>0</v>
      </c>
      <c r="BT249"/>
      <c r="BU249" s="80">
        <v>15.962</v>
      </c>
      <c r="BV249" s="80">
        <v>0</v>
      </c>
      <c r="BW249" s="80">
        <v>0</v>
      </c>
      <c r="BX249" s="80">
        <v>0</v>
      </c>
      <c r="BY249" s="80">
        <v>0</v>
      </c>
      <c r="BZ249" s="80">
        <v>0</v>
      </c>
      <c r="CA249" s="80">
        <v>0</v>
      </c>
      <c r="CB249" s="80">
        <v>0</v>
      </c>
      <c r="CC249" s="80">
        <v>0</v>
      </c>
    </row>
    <row r="250" spans="1:81">
      <c r="A250" s="80" t="s">
        <v>1937</v>
      </c>
      <c r="B250" s="80">
        <v>218</v>
      </c>
      <c r="C250" s="80">
        <v>14</v>
      </c>
      <c r="D250" s="80">
        <v>13</v>
      </c>
      <c r="E250" s="80">
        <v>2017</v>
      </c>
      <c r="F250" s="80" t="s">
        <v>71</v>
      </c>
      <c r="G250" s="80" t="s">
        <v>1923</v>
      </c>
      <c r="H250" s="80" t="s">
        <v>1924</v>
      </c>
      <c r="I250" s="177"/>
      <c r="J250" s="81">
        <v>28.40301558620159</v>
      </c>
      <c r="K250" s="81">
        <v>1.0588355564589218</v>
      </c>
      <c r="L250" s="81">
        <v>8.6477972704337169</v>
      </c>
      <c r="M250" s="81">
        <v>32.523928701765513</v>
      </c>
      <c r="N250" s="81">
        <v>35.457930668499017</v>
      </c>
      <c r="O250" s="81">
        <v>21.545750349854025</v>
      </c>
      <c r="P250" s="81">
        <v>19.451785028683652</v>
      </c>
      <c r="Q250" s="81">
        <v>1.489364167219996</v>
      </c>
      <c r="R250" s="81">
        <v>0.18681931854809392</v>
      </c>
      <c r="S250" s="81">
        <v>4.8419664746500013</v>
      </c>
      <c r="T250" s="82"/>
      <c r="U250" s="81">
        <v>710159</v>
      </c>
      <c r="V250" s="81">
        <v>532</v>
      </c>
      <c r="W250" s="81">
        <v>119</v>
      </c>
      <c r="X250" s="81">
        <v>9036</v>
      </c>
      <c r="Y250" s="81">
        <v>11089</v>
      </c>
      <c r="Z250" s="81">
        <v>12882</v>
      </c>
      <c r="AA250" s="81">
        <v>4029</v>
      </c>
      <c r="AB250" s="81">
        <v>21806</v>
      </c>
      <c r="AC250" s="81">
        <v>32540</v>
      </c>
      <c r="AD250" s="81">
        <v>4.8419664746500013</v>
      </c>
      <c r="AE250" s="82"/>
      <c r="AF250" s="81">
        <v>6466631.900533393</v>
      </c>
      <c r="AG250" s="81">
        <v>816144.88754714595</v>
      </c>
      <c r="AH250" s="81">
        <v>1773163.7078147731</v>
      </c>
      <c r="AI250" s="81">
        <v>55300651.104697652</v>
      </c>
      <c r="AJ250" s="81">
        <v>62054832.512114301</v>
      </c>
      <c r="AK250" s="81">
        <v>0</v>
      </c>
      <c r="AL250" s="81">
        <v>0</v>
      </c>
      <c r="AM250" s="81">
        <v>2995422.2327174069</v>
      </c>
      <c r="AN250" s="81">
        <v>0</v>
      </c>
      <c r="AO250" s="81">
        <v>0</v>
      </c>
      <c r="AP250" s="82"/>
      <c r="AQ250" s="81">
        <v>479</v>
      </c>
      <c r="AR250" s="81">
        <v>135</v>
      </c>
      <c r="AS250" s="81">
        <v>0</v>
      </c>
      <c r="AT250" s="81">
        <v>0</v>
      </c>
      <c r="AU250" s="81">
        <v>0</v>
      </c>
      <c r="AV250" s="81">
        <v>0</v>
      </c>
      <c r="AW250" s="81" t="s">
        <v>564</v>
      </c>
      <c r="AX250" s="82"/>
      <c r="AY250" s="81">
        <v>1980</v>
      </c>
      <c r="AZ250" s="81">
        <v>5644.3</v>
      </c>
      <c r="BA250" s="81">
        <v>0</v>
      </c>
      <c r="BB250" s="81">
        <v>0</v>
      </c>
      <c r="BC250" s="81">
        <v>0</v>
      </c>
      <c r="BD250" s="81">
        <v>0</v>
      </c>
      <c r="BE250" s="81" t="s">
        <v>564</v>
      </c>
      <c r="BF250" s="82"/>
      <c r="BG250" s="81">
        <v>0</v>
      </c>
      <c r="BH250" s="81">
        <v>0</v>
      </c>
      <c r="BI250" s="81">
        <v>0</v>
      </c>
      <c r="BJ250" s="81">
        <v>0</v>
      </c>
      <c r="BK250" s="81">
        <v>15.875</v>
      </c>
      <c r="BL250" s="81">
        <v>0</v>
      </c>
      <c r="BM250" s="82"/>
      <c r="BN250" s="81">
        <v>0</v>
      </c>
      <c r="BO250" s="81">
        <v>0</v>
      </c>
      <c r="BP250" s="81">
        <v>0</v>
      </c>
      <c r="BQ250" s="81">
        <v>0</v>
      </c>
      <c r="BR250" s="81">
        <v>3</v>
      </c>
      <c r="BS250" s="81">
        <v>0</v>
      </c>
      <c r="BT250"/>
      <c r="BU250" s="80">
        <v>15.875</v>
      </c>
      <c r="BV250" s="80">
        <v>0</v>
      </c>
      <c r="BW250" s="80">
        <v>0</v>
      </c>
      <c r="BX250" s="80">
        <v>0</v>
      </c>
      <c r="BY250" s="80">
        <v>0</v>
      </c>
      <c r="BZ250" s="80">
        <v>0</v>
      </c>
      <c r="CA250" s="80">
        <v>0</v>
      </c>
      <c r="CB250" s="80">
        <v>0</v>
      </c>
      <c r="CC250" s="80">
        <v>0</v>
      </c>
    </row>
    <row r="251" spans="1:81">
      <c r="A251" s="80" t="s">
        <v>1938</v>
      </c>
      <c r="B251" s="80">
        <v>219</v>
      </c>
      <c r="C251" s="80">
        <v>15</v>
      </c>
      <c r="D251" s="80">
        <v>13</v>
      </c>
      <c r="E251" s="80">
        <v>2018</v>
      </c>
      <c r="F251" s="80" t="s">
        <v>93</v>
      </c>
      <c r="G251" s="80" t="s">
        <v>1923</v>
      </c>
      <c r="H251" s="80" t="s">
        <v>1924</v>
      </c>
      <c r="I251" s="177"/>
      <c r="J251" s="81">
        <v>22.813910274116267</v>
      </c>
      <c r="K251" s="81">
        <v>0.95117259922724617</v>
      </c>
      <c r="L251" s="81">
        <v>7.8451027309616004</v>
      </c>
      <c r="M251" s="81">
        <v>28.422320485079766</v>
      </c>
      <c r="N251" s="81">
        <v>26.933733567169181</v>
      </c>
      <c r="O251" s="81">
        <v>21.163928451940791</v>
      </c>
      <c r="P251" s="81">
        <v>19.162559640124744</v>
      </c>
      <c r="Q251" s="81">
        <v>1.3705197043533217</v>
      </c>
      <c r="R251" s="81">
        <v>0.10722991709185031</v>
      </c>
      <c r="S251" s="81">
        <v>4.1406274910000009</v>
      </c>
      <c r="T251" s="82"/>
      <c r="U251" s="81">
        <v>612153</v>
      </c>
      <c r="V251" s="81">
        <v>532</v>
      </c>
      <c r="W251" s="81">
        <v>119</v>
      </c>
      <c r="X251" s="81">
        <v>9036</v>
      </c>
      <c r="Y251" s="81">
        <v>11133</v>
      </c>
      <c r="Z251" s="81">
        <v>12896</v>
      </c>
      <c r="AA251" s="81">
        <v>4009</v>
      </c>
      <c r="AB251" s="81">
        <v>21624</v>
      </c>
      <c r="AC251" s="81">
        <v>18604</v>
      </c>
      <c r="AD251" s="81">
        <v>4.1406274910000009</v>
      </c>
      <c r="AE251" s="82"/>
      <c r="AF251" s="81">
        <v>5418667.0443272525</v>
      </c>
      <c r="AG251" s="81">
        <v>726430.87098205846</v>
      </c>
      <c r="AH251" s="81">
        <v>1645506.22947781</v>
      </c>
      <c r="AI251" s="81">
        <v>54007360.942330308</v>
      </c>
      <c r="AJ251" s="81">
        <v>57557400.892971262</v>
      </c>
      <c r="AK251" s="81">
        <v>0</v>
      </c>
      <c r="AL251" s="81">
        <v>0</v>
      </c>
      <c r="AM251" s="81">
        <v>2976567.6180286952</v>
      </c>
      <c r="AN251" s="81">
        <v>0</v>
      </c>
      <c r="AO251" s="81">
        <v>0</v>
      </c>
      <c r="AP251" s="82"/>
      <c r="AQ251" s="81">
        <v>513</v>
      </c>
      <c r="AR251" s="81">
        <v>154</v>
      </c>
      <c r="AS251" s="81">
        <v>0</v>
      </c>
      <c r="AT251" s="81">
        <v>0</v>
      </c>
      <c r="AU251" s="81">
        <v>0</v>
      </c>
      <c r="AV251" s="81">
        <v>0</v>
      </c>
      <c r="AW251" s="81" t="s">
        <v>564</v>
      </c>
      <c r="AX251" s="82"/>
      <c r="AY251" s="81">
        <v>2180.6999999999998</v>
      </c>
      <c r="AZ251" s="81">
        <v>9070.7999999999993</v>
      </c>
      <c r="BA251" s="81">
        <v>0</v>
      </c>
      <c r="BB251" s="81">
        <v>0</v>
      </c>
      <c r="BC251" s="81">
        <v>0</v>
      </c>
      <c r="BD251" s="81">
        <v>0</v>
      </c>
      <c r="BE251" s="81" t="s">
        <v>564</v>
      </c>
      <c r="BF251" s="82"/>
      <c r="BG251" s="81">
        <v>0</v>
      </c>
      <c r="BH251" s="81">
        <v>0</v>
      </c>
      <c r="BI251" s="81">
        <v>0</v>
      </c>
      <c r="BJ251" s="81">
        <v>0</v>
      </c>
      <c r="BK251" s="81">
        <v>13.863</v>
      </c>
      <c r="BL251" s="81">
        <v>0</v>
      </c>
      <c r="BM251" s="82"/>
      <c r="BN251" s="81">
        <v>0</v>
      </c>
      <c r="BO251" s="81">
        <v>0</v>
      </c>
      <c r="BP251" s="81">
        <v>0</v>
      </c>
      <c r="BQ251" s="81">
        <v>0</v>
      </c>
      <c r="BR251" s="81">
        <v>3</v>
      </c>
      <c r="BS251" s="81">
        <v>0</v>
      </c>
      <c r="BT251"/>
      <c r="BU251" s="80">
        <v>13.863</v>
      </c>
      <c r="BV251" s="80">
        <v>0</v>
      </c>
      <c r="BW251" s="80">
        <v>0</v>
      </c>
      <c r="BX251" s="80">
        <v>0</v>
      </c>
      <c r="BY251" s="80">
        <v>0</v>
      </c>
      <c r="BZ251" s="80">
        <v>0</v>
      </c>
      <c r="CA251" s="80">
        <v>0</v>
      </c>
      <c r="CB251" s="80">
        <v>0</v>
      </c>
      <c r="CC251" s="80">
        <v>0</v>
      </c>
    </row>
    <row r="252" spans="1:81">
      <c r="A252" s="80" t="s">
        <v>1939</v>
      </c>
      <c r="B252" s="80">
        <v>220</v>
      </c>
      <c r="C252" s="80">
        <v>16</v>
      </c>
      <c r="D252" s="80">
        <v>13</v>
      </c>
      <c r="E252" s="80">
        <v>2019</v>
      </c>
      <c r="F252" s="80" t="s">
        <v>73</v>
      </c>
      <c r="G252" s="80" t="s">
        <v>1923</v>
      </c>
      <c r="H252" s="80" t="s">
        <v>1924</v>
      </c>
      <c r="I252" s="177"/>
      <c r="J252" s="81">
        <v>25.2900730749814</v>
      </c>
      <c r="K252" s="81">
        <v>0.87150351842919627</v>
      </c>
      <c r="L252" s="81">
        <v>7.9182563667404056</v>
      </c>
      <c r="M252" s="81">
        <v>27.432683011863158</v>
      </c>
      <c r="N252" s="81">
        <v>26.762102837274245</v>
      </c>
      <c r="O252" s="81">
        <v>20.451435500277771</v>
      </c>
      <c r="P252" s="81">
        <v>18.989210988650544</v>
      </c>
      <c r="Q252" s="81">
        <v>1.3132864670942879</v>
      </c>
      <c r="R252" s="81">
        <v>0.11180232114616032</v>
      </c>
      <c r="S252" s="81">
        <v>4.4974740790000007</v>
      </c>
      <c r="T252" s="82"/>
      <c r="U252" s="81">
        <v>614226</v>
      </c>
      <c r="V252" s="81">
        <v>532</v>
      </c>
      <c r="W252" s="81">
        <v>119</v>
      </c>
      <c r="X252" s="81">
        <v>9036</v>
      </c>
      <c r="Y252" s="81">
        <v>11138</v>
      </c>
      <c r="Z252" s="81">
        <v>12804</v>
      </c>
      <c r="AA252" s="81">
        <v>3943</v>
      </c>
      <c r="AB252" s="81">
        <v>21282</v>
      </c>
      <c r="AC252" s="81">
        <v>19715</v>
      </c>
      <c r="AD252" s="81">
        <v>4.4974740790000007</v>
      </c>
      <c r="AE252" s="82"/>
      <c r="AF252" s="81">
        <v>5643009.6657451149</v>
      </c>
      <c r="AG252" s="81">
        <v>704824.89853965654</v>
      </c>
      <c r="AH252" s="81">
        <v>1811639.4671505019</v>
      </c>
      <c r="AI252" s="81">
        <v>52992168.430026941</v>
      </c>
      <c r="AJ252" s="81">
        <v>52677471.22036995</v>
      </c>
      <c r="AK252" s="81">
        <v>0</v>
      </c>
      <c r="AL252" s="81">
        <v>0</v>
      </c>
      <c r="AM252" s="81">
        <v>2898448.1891897763</v>
      </c>
      <c r="AN252" s="81">
        <v>0</v>
      </c>
      <c r="AO252" s="81">
        <v>0</v>
      </c>
      <c r="AP252" s="82"/>
      <c r="AQ252" s="81">
        <v>542</v>
      </c>
      <c r="AR252" s="81">
        <v>180</v>
      </c>
      <c r="AS252" s="81">
        <v>0</v>
      </c>
      <c r="AT252" s="81">
        <v>0</v>
      </c>
      <c r="AU252" s="81">
        <v>0</v>
      </c>
      <c r="AV252" s="81">
        <v>0</v>
      </c>
      <c r="AW252" s="81" t="s">
        <v>564</v>
      </c>
      <c r="AX252" s="82"/>
      <c r="AY252" s="81">
        <v>2332.9</v>
      </c>
      <c r="AZ252" s="81">
        <v>11815</v>
      </c>
      <c r="BA252" s="81">
        <v>0</v>
      </c>
      <c r="BB252" s="81">
        <v>0</v>
      </c>
      <c r="BC252" s="81">
        <v>0</v>
      </c>
      <c r="BD252" s="81">
        <v>0</v>
      </c>
      <c r="BE252" s="81" t="s">
        <v>564</v>
      </c>
      <c r="BF252" s="82"/>
      <c r="BG252" s="81">
        <v>0</v>
      </c>
      <c r="BH252" s="81">
        <v>0</v>
      </c>
      <c r="BI252" s="81">
        <v>0</v>
      </c>
      <c r="BJ252" s="81">
        <v>0</v>
      </c>
      <c r="BK252" s="81">
        <v>11.959</v>
      </c>
      <c r="BL252" s="81">
        <v>0</v>
      </c>
      <c r="BM252" s="82"/>
      <c r="BN252" s="81">
        <v>0</v>
      </c>
      <c r="BO252" s="81">
        <v>0</v>
      </c>
      <c r="BP252" s="81">
        <v>0</v>
      </c>
      <c r="BQ252" s="81">
        <v>0</v>
      </c>
      <c r="BR252" s="81">
        <v>3</v>
      </c>
      <c r="BS252" s="81">
        <v>0</v>
      </c>
      <c r="BT252"/>
      <c r="BU252" s="80">
        <v>11.959</v>
      </c>
      <c r="BV252" s="80">
        <v>0</v>
      </c>
      <c r="BW252" s="80">
        <v>0</v>
      </c>
      <c r="BX252" s="80">
        <v>0</v>
      </c>
      <c r="BY252" s="80">
        <v>0</v>
      </c>
      <c r="BZ252" s="80">
        <v>0</v>
      </c>
      <c r="CA252" s="80">
        <v>0</v>
      </c>
      <c r="CB252" s="80">
        <v>0</v>
      </c>
      <c r="CC252" s="80">
        <v>0</v>
      </c>
    </row>
    <row r="253" spans="1:81">
      <c r="A253" s="80" t="s">
        <v>1940</v>
      </c>
      <c r="B253" s="80">
        <v>221</v>
      </c>
      <c r="C253" s="80">
        <v>17</v>
      </c>
      <c r="D253" s="80">
        <v>13</v>
      </c>
      <c r="E253" s="80">
        <v>2020</v>
      </c>
      <c r="F253" s="80" t="s">
        <v>218</v>
      </c>
      <c r="G253" s="80" t="s">
        <v>1923</v>
      </c>
      <c r="H253" s="80" t="s">
        <v>1924</v>
      </c>
      <c r="I253" s="177"/>
      <c r="J253" s="81">
        <v>23.063982284316829</v>
      </c>
      <c r="K253" s="81">
        <v>0.89508770585539299</v>
      </c>
      <c r="L253" s="81">
        <v>6.9473111390306119</v>
      </c>
      <c r="M253" s="81">
        <v>25.722620533180272</v>
      </c>
      <c r="N253" s="81">
        <v>23.626557525356517</v>
      </c>
      <c r="O253" s="81">
        <v>17.881966126459062</v>
      </c>
      <c r="P253" s="81">
        <v>17.934243066284104</v>
      </c>
      <c r="Q253" s="81">
        <v>1.2319175327935739</v>
      </c>
      <c r="R253" s="81">
        <v>0.10505028744831714</v>
      </c>
      <c r="S253" s="81">
        <v>3.5910245951999999</v>
      </c>
      <c r="T253" s="82"/>
      <c r="U253" s="81">
        <v>705628</v>
      </c>
      <c r="V253" s="81">
        <v>451</v>
      </c>
      <c r="W253" s="81">
        <v>110</v>
      </c>
      <c r="X253" s="81">
        <v>8960</v>
      </c>
      <c r="Y253" s="81">
        <v>11037</v>
      </c>
      <c r="Z253" s="81">
        <v>12778</v>
      </c>
      <c r="AA253" s="81">
        <v>4046</v>
      </c>
      <c r="AB253" s="81">
        <v>20893</v>
      </c>
      <c r="AC253" s="81">
        <v>18621</v>
      </c>
      <c r="AD253" s="81">
        <v>3.5910245951999999</v>
      </c>
      <c r="AE253" s="82"/>
      <c r="AF253" s="81">
        <v>6356728.3659753362</v>
      </c>
      <c r="AG253" s="81">
        <v>660952.21007255907</v>
      </c>
      <c r="AH253" s="81">
        <v>1708691.6356439835</v>
      </c>
      <c r="AI253" s="81">
        <v>48414754.610810943</v>
      </c>
      <c r="AJ253" s="81">
        <v>43434215.370707609</v>
      </c>
      <c r="AK253" s="81"/>
      <c r="AL253" s="81"/>
      <c r="AM253" s="81">
        <v>2726768.6260714643</v>
      </c>
      <c r="AN253" s="81"/>
      <c r="AO253" s="81"/>
      <c r="AP253" s="82"/>
      <c r="AQ253" s="81">
        <v>570</v>
      </c>
      <c r="AR253" s="81">
        <v>191</v>
      </c>
      <c r="AS253" s="81">
        <v>0</v>
      </c>
      <c r="AT253" s="81">
        <v>0</v>
      </c>
      <c r="AU253" s="81">
        <v>0</v>
      </c>
      <c r="AV253" s="81">
        <v>0</v>
      </c>
      <c r="AW253" s="81">
        <v>0</v>
      </c>
      <c r="AX253" s="82"/>
      <c r="AY253" s="81">
        <v>2502.599999999999</v>
      </c>
      <c r="AZ253" s="81">
        <v>42173.3</v>
      </c>
      <c r="BA253" s="81">
        <v>0</v>
      </c>
      <c r="BB253" s="81">
        <v>0</v>
      </c>
      <c r="BC253" s="81">
        <v>0</v>
      </c>
      <c r="BD253" s="81">
        <v>0</v>
      </c>
      <c r="BE253" s="81">
        <v>0</v>
      </c>
      <c r="BF253" s="82"/>
      <c r="BG253" s="81">
        <v>0</v>
      </c>
      <c r="BH253" s="81">
        <v>0</v>
      </c>
      <c r="BI253" s="81">
        <v>0</v>
      </c>
      <c r="BJ253" s="81">
        <v>0</v>
      </c>
      <c r="BK253" s="81">
        <v>10.452</v>
      </c>
      <c r="BL253" s="81">
        <v>0</v>
      </c>
      <c r="BM253" s="82"/>
      <c r="BN253" s="81">
        <v>0</v>
      </c>
      <c r="BO253" s="81">
        <v>0</v>
      </c>
      <c r="BP253" s="81">
        <v>0</v>
      </c>
      <c r="BQ253" s="81">
        <v>0</v>
      </c>
      <c r="BR253" s="81">
        <v>3</v>
      </c>
      <c r="BS253" s="81">
        <v>0</v>
      </c>
      <c r="BT253"/>
      <c r="BU253" s="80">
        <v>10.452</v>
      </c>
      <c r="BV253" s="80">
        <v>0</v>
      </c>
      <c r="BW253" s="80">
        <v>0</v>
      </c>
      <c r="BX253" s="80">
        <v>0</v>
      </c>
      <c r="BY253" s="80">
        <v>0</v>
      </c>
      <c r="BZ253" s="80">
        <v>0</v>
      </c>
      <c r="CA253" s="80">
        <v>0</v>
      </c>
      <c r="CB253" s="80">
        <v>0</v>
      </c>
      <c r="CC253" s="80">
        <v>0</v>
      </c>
    </row>
    <row r="254" spans="1:81">
      <c r="A254" s="80" t="s">
        <v>1941</v>
      </c>
      <c r="B254" s="80">
        <v>221</v>
      </c>
      <c r="C254" s="80">
        <v>18</v>
      </c>
      <c r="D254" s="80">
        <v>13</v>
      </c>
      <c r="E254" s="80">
        <v>2021</v>
      </c>
      <c r="F254" s="80" t="s">
        <v>75</v>
      </c>
      <c r="G254" s="174" t="s">
        <v>1923</v>
      </c>
      <c r="H254" s="80" t="s">
        <v>1924</v>
      </c>
      <c r="I254" s="177"/>
      <c r="J254" s="81">
        <v>18.864592215086301</v>
      </c>
      <c r="K254" s="81">
        <v>0.91886707410746438</v>
      </c>
      <c r="L254" s="81">
        <v>5.5817764363132918</v>
      </c>
      <c r="M254" s="81">
        <v>24.926975940069021</v>
      </c>
      <c r="N254" s="81">
        <v>22.25140189581105</v>
      </c>
      <c r="O254" s="81">
        <v>17.280815646877603</v>
      </c>
      <c r="P254" s="81">
        <v>18.344798155946563</v>
      </c>
      <c r="Q254" s="81">
        <v>1.2336933127781069</v>
      </c>
      <c r="R254" s="81">
        <v>2.9241651067200329E-2</v>
      </c>
      <c r="S254" s="81">
        <v>4.6372588774399999</v>
      </c>
      <c r="T254" s="82"/>
      <c r="U254" s="81">
        <v>625437</v>
      </c>
      <c r="V254" s="81">
        <v>451</v>
      </c>
      <c r="W254" s="81">
        <v>110</v>
      </c>
      <c r="X254" s="81">
        <v>8960</v>
      </c>
      <c r="Y254" s="81">
        <v>11015</v>
      </c>
      <c r="Z254" s="81">
        <v>12715</v>
      </c>
      <c r="AA254" s="81">
        <v>4036</v>
      </c>
      <c r="AB254" s="81">
        <v>20675</v>
      </c>
      <c r="AC254" s="81">
        <v>5023.9999999999991</v>
      </c>
      <c r="AD254" s="81">
        <v>4.6372588774399999</v>
      </c>
      <c r="AE254" s="82"/>
      <c r="AF254" s="81">
        <v>4956393.9308601096</v>
      </c>
      <c r="AG254" s="81">
        <v>706417.29011071229</v>
      </c>
      <c r="AH254" s="81">
        <v>1327312.9079863501</v>
      </c>
      <c r="AI254" s="81">
        <v>54468900.909872286</v>
      </c>
      <c r="AJ254" s="81">
        <v>49848605.032490015</v>
      </c>
      <c r="AK254" s="81">
        <v>0</v>
      </c>
      <c r="AL254" s="81">
        <v>0</v>
      </c>
      <c r="AM254" s="81">
        <v>2713880.8804263254</v>
      </c>
      <c r="AN254" s="81">
        <v>0</v>
      </c>
      <c r="AO254" s="81">
        <v>0</v>
      </c>
      <c r="AP254" s="82"/>
      <c r="AQ254" s="81">
        <v>590</v>
      </c>
      <c r="AR254" s="81">
        <v>206</v>
      </c>
      <c r="AS254" s="81">
        <v>0</v>
      </c>
      <c r="AT254" s="81">
        <v>0</v>
      </c>
      <c r="AU254" s="81">
        <v>0</v>
      </c>
      <c r="AV254" s="81">
        <v>0</v>
      </c>
      <c r="AW254" s="81"/>
      <c r="AX254" s="82"/>
      <c r="AY254" s="81">
        <v>2622.3</v>
      </c>
      <c r="AZ254" s="81">
        <v>43408.4</v>
      </c>
      <c r="BA254" s="81">
        <v>0</v>
      </c>
      <c r="BB254" s="81">
        <v>0</v>
      </c>
      <c r="BC254" s="81">
        <v>0</v>
      </c>
      <c r="BD254" s="81">
        <v>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1942</v>
      </c>
      <c r="B255" s="80">
        <v>221</v>
      </c>
      <c r="C255" s="80">
        <v>19</v>
      </c>
      <c r="D255" s="80">
        <v>13</v>
      </c>
      <c r="E255" s="80">
        <v>2022</v>
      </c>
      <c r="F255" s="80" t="s">
        <v>568</v>
      </c>
      <c r="G255" s="174" t="s">
        <v>1923</v>
      </c>
      <c r="H255" s="80" t="s">
        <v>1924</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607</v>
      </c>
      <c r="AR255" s="81">
        <v>211</v>
      </c>
      <c r="AS255" s="81">
        <v>0</v>
      </c>
      <c r="AT255" s="81">
        <v>0</v>
      </c>
      <c r="AU255" s="81">
        <v>0</v>
      </c>
      <c r="AV255" s="81">
        <v>0</v>
      </c>
      <c r="AW255" s="81"/>
      <c r="AX255" s="82"/>
      <c r="AY255" s="81">
        <v>2734.1</v>
      </c>
      <c r="AZ255" s="81">
        <v>43644.9</v>
      </c>
      <c r="BA255" s="81">
        <v>0</v>
      </c>
      <c r="BB255" s="81">
        <v>0</v>
      </c>
      <c r="BC255" s="81">
        <v>0</v>
      </c>
      <c r="BD255" s="81">
        <v>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1943</v>
      </c>
      <c r="B256" s="80">
        <v>188</v>
      </c>
      <c r="C256" s="80">
        <v>1</v>
      </c>
      <c r="D256" s="80">
        <v>12</v>
      </c>
      <c r="E256" s="80">
        <v>1990</v>
      </c>
      <c r="F256" s="80" t="s">
        <v>562</v>
      </c>
      <c r="G256" s="80" t="s">
        <v>1944</v>
      </c>
      <c r="H256" s="80" t="s">
        <v>1945</v>
      </c>
      <c r="I256" s="177"/>
      <c r="J256" s="81">
        <v>62.37843215730166</v>
      </c>
      <c r="K256" s="81">
        <v>3.2339320208537039</v>
      </c>
      <c r="L256" s="81">
        <v>19.579711222896908</v>
      </c>
      <c r="M256" s="81">
        <v>13.403057772623573</v>
      </c>
      <c r="N256" s="81">
        <v>25.410151623374801</v>
      </c>
      <c r="O256" s="81">
        <v>18.280540316263703</v>
      </c>
      <c r="P256" s="81">
        <v>28.915482819272665</v>
      </c>
      <c r="Q256" s="81">
        <v>1.5673228992296315</v>
      </c>
      <c r="R256" s="81">
        <v>0</v>
      </c>
      <c r="S256" s="81">
        <v>1.580109187806966</v>
      </c>
      <c r="T256" s="82"/>
      <c r="U256" s="81">
        <v>3758973</v>
      </c>
      <c r="V256" s="81">
        <v>1160</v>
      </c>
      <c r="W256" s="81">
        <v>187</v>
      </c>
      <c r="X256" s="81">
        <v>4411</v>
      </c>
      <c r="Y256" s="81">
        <v>6223</v>
      </c>
      <c r="Z256" s="81">
        <v>7519</v>
      </c>
      <c r="AA256" s="81">
        <v>7021</v>
      </c>
      <c r="AB256" s="81">
        <v>25448</v>
      </c>
      <c r="AC256" s="81">
        <v>0</v>
      </c>
      <c r="AD256" s="81">
        <v>1.580109187806966</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1946</v>
      </c>
      <c r="B257" s="80">
        <v>189</v>
      </c>
      <c r="C257" s="80">
        <v>2</v>
      </c>
      <c r="D257" s="80">
        <v>12</v>
      </c>
      <c r="E257" s="80">
        <v>2005</v>
      </c>
      <c r="F257" s="80" t="s">
        <v>565</v>
      </c>
      <c r="G257" s="80" t="s">
        <v>1944</v>
      </c>
      <c r="H257" s="80" t="s">
        <v>1945</v>
      </c>
      <c r="I257" s="177"/>
      <c r="J257" s="81">
        <v>45.011826942138526</v>
      </c>
      <c r="K257" s="81">
        <v>2.6653660778200221</v>
      </c>
      <c r="L257" s="81">
        <v>21.231520470502513</v>
      </c>
      <c r="M257" s="81">
        <v>19.662992261373656</v>
      </c>
      <c r="N257" s="81">
        <v>34.26443484328275</v>
      </c>
      <c r="O257" s="81">
        <v>29.029381125210293</v>
      </c>
      <c r="P257" s="81">
        <v>25.90264572988427</v>
      </c>
      <c r="Q257" s="81">
        <v>1.4685103769250132</v>
      </c>
      <c r="R257" s="81">
        <v>0</v>
      </c>
      <c r="S257" s="81">
        <v>1.8190990856493556</v>
      </c>
      <c r="T257" s="82"/>
      <c r="U257" s="81">
        <v>3249345</v>
      </c>
      <c r="V257" s="81">
        <v>1135</v>
      </c>
      <c r="W257" s="81">
        <v>125</v>
      </c>
      <c r="X257" s="81">
        <v>3703</v>
      </c>
      <c r="Y257" s="81">
        <v>7217</v>
      </c>
      <c r="Z257" s="81">
        <v>13817</v>
      </c>
      <c r="AA257" s="81">
        <v>5151</v>
      </c>
      <c r="AB257" s="81">
        <v>24926</v>
      </c>
      <c r="AC257" s="81">
        <v>0</v>
      </c>
      <c r="AD257" s="81">
        <v>1.8190990856493556</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1947</v>
      </c>
      <c r="B258" s="80">
        <v>190</v>
      </c>
      <c r="C258" s="80">
        <v>3</v>
      </c>
      <c r="D258" s="80">
        <v>12</v>
      </c>
      <c r="E258" s="80">
        <v>2006</v>
      </c>
      <c r="F258" s="80" t="s">
        <v>566</v>
      </c>
      <c r="G258" s="80" t="s">
        <v>1944</v>
      </c>
      <c r="H258" s="80" t="s">
        <v>1945</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1948</v>
      </c>
      <c r="B259" s="80">
        <v>191</v>
      </c>
      <c r="C259" s="80">
        <v>4</v>
      </c>
      <c r="D259" s="80">
        <v>12</v>
      </c>
      <c r="E259" s="80">
        <v>2007</v>
      </c>
      <c r="F259" s="80" t="s">
        <v>567</v>
      </c>
      <c r="G259" s="80" t="s">
        <v>1944</v>
      </c>
      <c r="H259" s="80" t="s">
        <v>1945</v>
      </c>
      <c r="I259" s="177"/>
      <c r="J259" s="81">
        <v>62.781587792096126</v>
      </c>
      <c r="K259" s="81">
        <v>3.1945672969428158</v>
      </c>
      <c r="L259" s="81">
        <v>7.6491408938405101</v>
      </c>
      <c r="M259" s="81">
        <v>28.790520215390263</v>
      </c>
      <c r="N259" s="81">
        <v>50.502039817543924</v>
      </c>
      <c r="O259" s="81">
        <v>28.197748355906793</v>
      </c>
      <c r="P259" s="81">
        <v>25.200584460263716</v>
      </c>
      <c r="Q259" s="81">
        <v>1.5208379830423009</v>
      </c>
      <c r="R259" s="81">
        <v>0</v>
      </c>
      <c r="S259" s="81">
        <v>1.6589127343947425</v>
      </c>
      <c r="T259" s="82"/>
      <c r="U259" s="81">
        <v>3932285</v>
      </c>
      <c r="V259" s="81">
        <v>1093</v>
      </c>
      <c r="W259" s="81">
        <v>107</v>
      </c>
      <c r="X259" s="81">
        <v>4737</v>
      </c>
      <c r="Y259" s="81">
        <v>7263</v>
      </c>
      <c r="Z259" s="81">
        <v>13952</v>
      </c>
      <c r="AA259" s="81">
        <v>4935</v>
      </c>
      <c r="AB259" s="81">
        <v>24449</v>
      </c>
      <c r="AC259" s="81">
        <v>0</v>
      </c>
      <c r="AD259" s="81">
        <v>1.6589127343947425</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1949</v>
      </c>
      <c r="B260" s="80">
        <v>192</v>
      </c>
      <c r="C260" s="80">
        <v>5</v>
      </c>
      <c r="D260" s="80">
        <v>12</v>
      </c>
      <c r="E260" s="80">
        <v>2008</v>
      </c>
      <c r="F260" s="80" t="s">
        <v>84</v>
      </c>
      <c r="G260" s="80" t="s">
        <v>1944</v>
      </c>
      <c r="H260" s="80" t="s">
        <v>1945</v>
      </c>
      <c r="I260" s="177"/>
      <c r="J260" s="81">
        <v>45.621520243793519</v>
      </c>
      <c r="K260" s="81">
        <v>2.2176652576911255</v>
      </c>
      <c r="L260" s="81">
        <v>6.5548049809153763</v>
      </c>
      <c r="M260" s="81">
        <v>29.390263375037495</v>
      </c>
      <c r="N260" s="81">
        <v>46.021316121173442</v>
      </c>
      <c r="O260" s="81">
        <v>27.224042679609447</v>
      </c>
      <c r="P260" s="81">
        <v>24.666897166237472</v>
      </c>
      <c r="Q260" s="81">
        <v>1.4889074693213289</v>
      </c>
      <c r="R260" s="81">
        <v>0</v>
      </c>
      <c r="S260" s="81">
        <v>1.6661029335549498</v>
      </c>
      <c r="T260" s="82"/>
      <c r="U260" s="81">
        <v>3766403</v>
      </c>
      <c r="V260" s="81">
        <v>1093</v>
      </c>
      <c r="W260" s="81">
        <v>107</v>
      </c>
      <c r="X260" s="81">
        <v>4737</v>
      </c>
      <c r="Y260" s="81">
        <v>7279</v>
      </c>
      <c r="Z260" s="81">
        <v>13943</v>
      </c>
      <c r="AA260" s="81">
        <v>4836</v>
      </c>
      <c r="AB260" s="81">
        <v>24329</v>
      </c>
      <c r="AC260" s="81">
        <v>0</v>
      </c>
      <c r="AD260" s="81">
        <v>1.6661029335549498</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1950</v>
      </c>
      <c r="B261" s="80">
        <v>193</v>
      </c>
      <c r="C261" s="80">
        <v>6</v>
      </c>
      <c r="D261" s="80">
        <v>12</v>
      </c>
      <c r="E261" s="80">
        <v>2009</v>
      </c>
      <c r="F261" s="80" t="s">
        <v>85</v>
      </c>
      <c r="G261" s="80" t="s">
        <v>1944</v>
      </c>
      <c r="H261" s="80" t="s">
        <v>1945</v>
      </c>
      <c r="I261" s="177"/>
      <c r="J261" s="81">
        <v>38.674931395510256</v>
      </c>
      <c r="K261" s="81">
        <v>1.6716781137380703</v>
      </c>
      <c r="L261" s="81">
        <v>6.5508566054445785</v>
      </c>
      <c r="M261" s="81">
        <v>28.667040880746733</v>
      </c>
      <c r="N261" s="81">
        <v>33.642214576173835</v>
      </c>
      <c r="O261" s="81">
        <v>27.836439407233616</v>
      </c>
      <c r="P261" s="81">
        <v>23.406400354043338</v>
      </c>
      <c r="Q261" s="81">
        <v>1.4087764296993917</v>
      </c>
      <c r="R261" s="81">
        <v>0</v>
      </c>
      <c r="S261" s="81">
        <v>1.7214968990149122</v>
      </c>
      <c r="T261" s="82"/>
      <c r="U261" s="81">
        <v>2915150</v>
      </c>
      <c r="V261" s="81">
        <v>943</v>
      </c>
      <c r="W261" s="81">
        <v>144</v>
      </c>
      <c r="X261" s="81">
        <v>5231</v>
      </c>
      <c r="Y261" s="81">
        <v>7288</v>
      </c>
      <c r="Z261" s="81">
        <v>14072</v>
      </c>
      <c r="AA261" s="81">
        <v>4711</v>
      </c>
      <c r="AB261" s="81">
        <v>24165</v>
      </c>
      <c r="AC261" s="81">
        <v>0</v>
      </c>
      <c r="AD261" s="81">
        <v>1.7214968990149122</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9.42</v>
      </c>
      <c r="BJ261" s="81">
        <v>0</v>
      </c>
      <c r="BK261" s="81">
        <v>0</v>
      </c>
      <c r="BL261" s="81">
        <v>0</v>
      </c>
      <c r="BM261" s="82"/>
      <c r="BN261" s="81">
        <v>0</v>
      </c>
      <c r="BO261" s="81">
        <v>0</v>
      </c>
      <c r="BP261" s="81">
        <v>1</v>
      </c>
      <c r="BQ261" s="81">
        <v>0</v>
      </c>
      <c r="BR261" s="81">
        <v>0</v>
      </c>
      <c r="BS261" s="81">
        <v>0</v>
      </c>
      <c r="BT261"/>
      <c r="BU261" s="80"/>
      <c r="BV261" s="80"/>
      <c r="BW261" s="80"/>
      <c r="BX261" s="80"/>
      <c r="BY261" s="80"/>
      <c r="BZ261" s="80"/>
      <c r="CA261" s="80"/>
      <c r="CB261" s="80"/>
      <c r="CC261" s="80"/>
    </row>
    <row r="262" spans="1:81">
      <c r="A262" s="80" t="s">
        <v>1951</v>
      </c>
      <c r="B262" s="80">
        <v>194</v>
      </c>
      <c r="C262" s="80">
        <v>7</v>
      </c>
      <c r="D262" s="80">
        <v>12</v>
      </c>
      <c r="E262" s="80">
        <v>2010</v>
      </c>
      <c r="F262" s="80" t="s">
        <v>86</v>
      </c>
      <c r="G262" s="80" t="s">
        <v>1944</v>
      </c>
      <c r="H262" s="80" t="s">
        <v>1945</v>
      </c>
      <c r="I262" s="177"/>
      <c r="J262" s="81">
        <v>44.672842056362676</v>
      </c>
      <c r="K262" s="81">
        <v>1.8847894761109469</v>
      </c>
      <c r="L262" s="81">
        <v>6.1592642370494231</v>
      </c>
      <c r="M262" s="81">
        <v>33.429612906481083</v>
      </c>
      <c r="N262" s="81">
        <v>38.154291461253933</v>
      </c>
      <c r="O262" s="81">
        <v>27.752974206812084</v>
      </c>
      <c r="P262" s="81">
        <v>23.628833701283298</v>
      </c>
      <c r="Q262" s="81">
        <v>1.4599472008377494</v>
      </c>
      <c r="R262" s="81">
        <v>0</v>
      </c>
      <c r="S262" s="81">
        <v>1.7911019854711212</v>
      </c>
      <c r="T262" s="82"/>
      <c r="U262" s="81">
        <v>3392411</v>
      </c>
      <c r="V262" s="81">
        <v>943</v>
      </c>
      <c r="W262" s="81">
        <v>144</v>
      </c>
      <c r="X262" s="81">
        <v>5231</v>
      </c>
      <c r="Y262" s="81">
        <v>7287</v>
      </c>
      <c r="Z262" s="81">
        <v>14095</v>
      </c>
      <c r="AA262" s="81">
        <v>4637</v>
      </c>
      <c r="AB262" s="81">
        <v>23996</v>
      </c>
      <c r="AC262" s="81">
        <v>0</v>
      </c>
      <c r="AD262" s="81">
        <v>1.7911019854711212</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8.9659999999999993</v>
      </c>
      <c r="BJ262" s="81">
        <v>0</v>
      </c>
      <c r="BK262" s="81">
        <v>0</v>
      </c>
      <c r="BL262" s="81">
        <v>0</v>
      </c>
      <c r="BM262" s="82"/>
      <c r="BN262" s="81">
        <v>0</v>
      </c>
      <c r="BO262" s="81">
        <v>0</v>
      </c>
      <c r="BP262" s="81">
        <v>1</v>
      </c>
      <c r="BQ262" s="81">
        <v>0</v>
      </c>
      <c r="BR262" s="81">
        <v>0</v>
      </c>
      <c r="BS262" s="81">
        <v>0</v>
      </c>
      <c r="BT262"/>
      <c r="BU262" s="80">
        <v>8.9659999999999993</v>
      </c>
      <c r="BV262" s="80">
        <v>0</v>
      </c>
      <c r="BW262" s="80">
        <v>0</v>
      </c>
      <c r="BX262" s="80">
        <v>0</v>
      </c>
      <c r="BY262" s="80">
        <v>0</v>
      </c>
      <c r="BZ262" s="80">
        <v>0</v>
      </c>
      <c r="CA262" s="80">
        <v>0</v>
      </c>
      <c r="CB262" s="80">
        <v>0</v>
      </c>
      <c r="CC262" s="80">
        <v>0</v>
      </c>
    </row>
    <row r="263" spans="1:81">
      <c r="A263" s="80" t="s">
        <v>1952</v>
      </c>
      <c r="B263" s="80">
        <v>195</v>
      </c>
      <c r="C263" s="80">
        <v>8</v>
      </c>
      <c r="D263" s="80">
        <v>12</v>
      </c>
      <c r="E263" s="80">
        <v>2011</v>
      </c>
      <c r="F263" s="80" t="s">
        <v>87</v>
      </c>
      <c r="G263" s="80" t="s">
        <v>1944</v>
      </c>
      <c r="H263" s="80" t="s">
        <v>1945</v>
      </c>
      <c r="I263" s="177"/>
      <c r="J263" s="81">
        <v>59.517988567956579</v>
      </c>
      <c r="K263" s="81">
        <v>2.5510073855169337</v>
      </c>
      <c r="L263" s="81">
        <v>6.5962683531640254</v>
      </c>
      <c r="M263" s="81">
        <v>39.830078978271942</v>
      </c>
      <c r="N263" s="81">
        <v>50.962331586270771</v>
      </c>
      <c r="O263" s="81">
        <v>27.432658786674505</v>
      </c>
      <c r="P263" s="81">
        <v>22.367027825315912</v>
      </c>
      <c r="Q263" s="81">
        <v>1.6617523391437115</v>
      </c>
      <c r="R263" s="81">
        <v>0</v>
      </c>
      <c r="S263" s="81">
        <v>1.9647990458451752</v>
      </c>
      <c r="T263" s="82"/>
      <c r="U263" s="81">
        <v>3883497</v>
      </c>
      <c r="V263" s="81">
        <v>943</v>
      </c>
      <c r="W263" s="81">
        <v>144</v>
      </c>
      <c r="X263" s="81">
        <v>5231</v>
      </c>
      <c r="Y263" s="81">
        <v>7264</v>
      </c>
      <c r="Z263" s="81">
        <v>14235</v>
      </c>
      <c r="AA263" s="81">
        <v>4520</v>
      </c>
      <c r="AB263" s="81">
        <v>23679</v>
      </c>
      <c r="AC263" s="81">
        <v>0</v>
      </c>
      <c r="AD263" s="81">
        <v>1.9647990458451752</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7.3010000000000002</v>
      </c>
      <c r="BJ263" s="81">
        <v>0</v>
      </c>
      <c r="BK263" s="81">
        <v>0</v>
      </c>
      <c r="BL263" s="81">
        <v>0</v>
      </c>
      <c r="BM263" s="82"/>
      <c r="BN263" s="81">
        <v>0</v>
      </c>
      <c r="BO263" s="81">
        <v>0</v>
      </c>
      <c r="BP263" s="81">
        <v>1</v>
      </c>
      <c r="BQ263" s="81">
        <v>0</v>
      </c>
      <c r="BR263" s="81">
        <v>0</v>
      </c>
      <c r="BS263" s="81">
        <v>0</v>
      </c>
      <c r="BT263"/>
      <c r="BU263" s="80">
        <v>7.3010000000000002</v>
      </c>
      <c r="BV263" s="80">
        <v>0</v>
      </c>
      <c r="BW263" s="80">
        <v>0</v>
      </c>
      <c r="BX263" s="80">
        <v>0</v>
      </c>
      <c r="BY263" s="80">
        <v>0</v>
      </c>
      <c r="BZ263" s="80">
        <v>0</v>
      </c>
      <c r="CA263" s="80">
        <v>0</v>
      </c>
      <c r="CB263" s="80">
        <v>0</v>
      </c>
      <c r="CC263" s="80">
        <v>0</v>
      </c>
    </row>
    <row r="264" spans="1:81">
      <c r="A264" s="80" t="s">
        <v>1953</v>
      </c>
      <c r="B264" s="80">
        <v>196</v>
      </c>
      <c r="C264" s="80">
        <v>9</v>
      </c>
      <c r="D264" s="80">
        <v>12</v>
      </c>
      <c r="E264" s="80">
        <v>2012</v>
      </c>
      <c r="F264" s="80" t="s">
        <v>88</v>
      </c>
      <c r="G264" s="80" t="s">
        <v>1944</v>
      </c>
      <c r="H264" s="80" t="s">
        <v>1945</v>
      </c>
      <c r="I264" s="177"/>
      <c r="J264" s="81">
        <v>53.116480819085993</v>
      </c>
      <c r="K264" s="81">
        <v>2.3170296532007191</v>
      </c>
      <c r="L264" s="81">
        <v>6.4029513529677393</v>
      </c>
      <c r="M264" s="81">
        <v>38.6073286452907</v>
      </c>
      <c r="N264" s="81">
        <v>55.342731144525672</v>
      </c>
      <c r="O264" s="81">
        <v>27.430925722250812</v>
      </c>
      <c r="P264" s="81">
        <v>22.041416098544051</v>
      </c>
      <c r="Q264" s="81">
        <v>1.7997356677351701</v>
      </c>
      <c r="R264" s="81">
        <v>0</v>
      </c>
      <c r="S264" s="81">
        <v>2.5630696182719741</v>
      </c>
      <c r="T264" s="82"/>
      <c r="U264" s="81">
        <v>3572113</v>
      </c>
      <c r="V264" s="81">
        <v>943</v>
      </c>
      <c r="W264" s="81">
        <v>144</v>
      </c>
      <c r="X264" s="81">
        <v>5231</v>
      </c>
      <c r="Y264" s="81">
        <v>7378</v>
      </c>
      <c r="Z264" s="81">
        <v>14347</v>
      </c>
      <c r="AA264" s="81">
        <v>4429</v>
      </c>
      <c r="AB264" s="81">
        <v>23604</v>
      </c>
      <c r="AC264" s="81">
        <v>0</v>
      </c>
      <c r="AD264" s="81">
        <v>2.5630696182719741</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11.193</v>
      </c>
      <c r="BJ264" s="81">
        <v>0</v>
      </c>
      <c r="BK264" s="81">
        <v>0</v>
      </c>
      <c r="BL264" s="81">
        <v>0</v>
      </c>
      <c r="BM264" s="82"/>
      <c r="BN264" s="81">
        <v>0</v>
      </c>
      <c r="BO264" s="81">
        <v>0</v>
      </c>
      <c r="BP264" s="81">
        <v>1</v>
      </c>
      <c r="BQ264" s="81">
        <v>0</v>
      </c>
      <c r="BR264" s="81">
        <v>0</v>
      </c>
      <c r="BS264" s="81">
        <v>0</v>
      </c>
      <c r="BT264"/>
      <c r="BU264" s="80">
        <v>11.193</v>
      </c>
      <c r="BV264" s="80">
        <v>0</v>
      </c>
      <c r="BW264" s="80">
        <v>0</v>
      </c>
      <c r="BX264" s="80">
        <v>0</v>
      </c>
      <c r="BY264" s="80">
        <v>0</v>
      </c>
      <c r="BZ264" s="80">
        <v>0</v>
      </c>
      <c r="CA264" s="80">
        <v>0</v>
      </c>
      <c r="CB264" s="80">
        <v>0</v>
      </c>
      <c r="CC264" s="80">
        <v>0</v>
      </c>
    </row>
    <row r="265" spans="1:81">
      <c r="A265" s="80" t="s">
        <v>1954</v>
      </c>
      <c r="B265" s="80">
        <v>197</v>
      </c>
      <c r="C265" s="80">
        <v>10</v>
      </c>
      <c r="D265" s="80">
        <v>12</v>
      </c>
      <c r="E265" s="80">
        <v>2013</v>
      </c>
      <c r="F265" s="80" t="s">
        <v>89</v>
      </c>
      <c r="G265" s="80" t="s">
        <v>1944</v>
      </c>
      <c r="H265" s="80" t="s">
        <v>1945</v>
      </c>
      <c r="I265" s="177"/>
      <c r="J265" s="81">
        <v>54.190492859578995</v>
      </c>
      <c r="K265" s="81">
        <v>1.9426903455732538</v>
      </c>
      <c r="L265" s="81">
        <v>6.7547784650059111</v>
      </c>
      <c r="M265" s="81">
        <v>39.674816004847173</v>
      </c>
      <c r="N265" s="81">
        <v>52.830417483775825</v>
      </c>
      <c r="O265" s="81">
        <v>26.481820559072723</v>
      </c>
      <c r="P265" s="81">
        <v>21.909665145009281</v>
      </c>
      <c r="Q265" s="81">
        <v>1.8082788965863323</v>
      </c>
      <c r="R265" s="81">
        <v>0</v>
      </c>
      <c r="S265" s="81">
        <v>2.1449131900200973</v>
      </c>
      <c r="T265" s="82"/>
      <c r="U265" s="81">
        <v>3469194</v>
      </c>
      <c r="V265" s="81">
        <v>943</v>
      </c>
      <c r="W265" s="81">
        <v>144</v>
      </c>
      <c r="X265" s="81">
        <v>5231</v>
      </c>
      <c r="Y265" s="81">
        <v>7385</v>
      </c>
      <c r="Z265" s="81">
        <v>14469</v>
      </c>
      <c r="AA265" s="81">
        <v>4386</v>
      </c>
      <c r="AB265" s="81">
        <v>23376</v>
      </c>
      <c r="AC265" s="81">
        <v>0</v>
      </c>
      <c r="AD265" s="81">
        <v>2.1449131900200973</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15.561</v>
      </c>
      <c r="BJ265" s="81">
        <v>0</v>
      </c>
      <c r="BK265" s="81">
        <v>0</v>
      </c>
      <c r="BL265" s="81">
        <v>0</v>
      </c>
      <c r="BM265" s="82"/>
      <c r="BN265" s="81">
        <v>0</v>
      </c>
      <c r="BO265" s="81">
        <v>0</v>
      </c>
      <c r="BP265" s="81">
        <v>1</v>
      </c>
      <c r="BQ265" s="81">
        <v>0</v>
      </c>
      <c r="BR265" s="81">
        <v>0</v>
      </c>
      <c r="BS265" s="81">
        <v>0</v>
      </c>
      <c r="BT265"/>
      <c r="BU265" s="80">
        <v>15.561</v>
      </c>
      <c r="BV265" s="80">
        <v>0</v>
      </c>
      <c r="BW265" s="80">
        <v>0</v>
      </c>
      <c r="BX265" s="80">
        <v>0</v>
      </c>
      <c r="BY265" s="80">
        <v>0</v>
      </c>
      <c r="BZ265" s="80">
        <v>0</v>
      </c>
      <c r="CA265" s="80">
        <v>0</v>
      </c>
      <c r="CB265" s="80">
        <v>0</v>
      </c>
      <c r="CC265" s="80">
        <v>0</v>
      </c>
    </row>
    <row r="266" spans="1:81">
      <c r="A266" s="80" t="s">
        <v>1955</v>
      </c>
      <c r="B266" s="80">
        <v>198</v>
      </c>
      <c r="C266" s="80">
        <v>11</v>
      </c>
      <c r="D266" s="80">
        <v>12</v>
      </c>
      <c r="E266" s="80">
        <v>2014</v>
      </c>
      <c r="F266" s="80" t="s">
        <v>90</v>
      </c>
      <c r="G266" s="80" t="s">
        <v>1944</v>
      </c>
      <c r="H266" s="80" t="s">
        <v>1945</v>
      </c>
      <c r="I266" s="177"/>
      <c r="J266" s="81">
        <v>56.329889879799261</v>
      </c>
      <c r="K266" s="81">
        <v>1.6068053377027858</v>
      </c>
      <c r="L266" s="81">
        <v>7.0546552615511091</v>
      </c>
      <c r="M266" s="81">
        <v>36.954400445142461</v>
      </c>
      <c r="N266" s="81">
        <v>53.292552446539766</v>
      </c>
      <c r="O266" s="81">
        <v>25.157786012527836</v>
      </c>
      <c r="P266" s="81">
        <v>21.63697560782682</v>
      </c>
      <c r="Q266" s="81">
        <v>1.7061646662760321</v>
      </c>
      <c r="R266" s="81">
        <v>0</v>
      </c>
      <c r="S266" s="81">
        <v>2.6540782805376009</v>
      </c>
      <c r="T266" s="82"/>
      <c r="U266" s="81">
        <v>3808505</v>
      </c>
      <c r="V266" s="81">
        <v>682</v>
      </c>
      <c r="W266" s="81">
        <v>194</v>
      </c>
      <c r="X266" s="81">
        <v>4775</v>
      </c>
      <c r="Y266" s="81">
        <v>7339</v>
      </c>
      <c r="Z266" s="81">
        <v>14477</v>
      </c>
      <c r="AA266" s="81">
        <v>4309</v>
      </c>
      <c r="AB266" s="81">
        <v>22988</v>
      </c>
      <c r="AC266" s="81">
        <v>0</v>
      </c>
      <c r="AD266" s="81">
        <v>2.6540782805376009</v>
      </c>
      <c r="AE266" s="82"/>
      <c r="AF266" s="81">
        <v>47616480.505247004</v>
      </c>
      <c r="AG266" s="81">
        <v>1282215.6195457412</v>
      </c>
      <c r="AH266" s="81">
        <v>1277626.7256349921</v>
      </c>
      <c r="AI266" s="81">
        <v>31135730.435361657</v>
      </c>
      <c r="AJ266" s="81">
        <v>72263734.663900867</v>
      </c>
      <c r="AK266" s="81">
        <v>0</v>
      </c>
      <c r="AL266" s="81">
        <v>0</v>
      </c>
      <c r="AM266" s="81">
        <v>3155908.8853743267</v>
      </c>
      <c r="AN266" s="81">
        <v>0</v>
      </c>
      <c r="AO266" s="81">
        <v>0</v>
      </c>
      <c r="AP266" s="82"/>
      <c r="AQ266" s="81">
        <v>61</v>
      </c>
      <c r="AR266" s="81">
        <v>20</v>
      </c>
      <c r="AS266" s="81">
        <v>0</v>
      </c>
      <c r="AT266" s="81">
        <v>0</v>
      </c>
      <c r="AU266" s="81">
        <v>0</v>
      </c>
      <c r="AV266" s="81">
        <v>0</v>
      </c>
      <c r="AW266" s="81" t="s">
        <v>564</v>
      </c>
      <c r="AX266" s="82"/>
      <c r="AY266" s="81">
        <v>298.5</v>
      </c>
      <c r="AZ266" s="81">
        <v>1992.5</v>
      </c>
      <c r="BA266" s="81">
        <v>0</v>
      </c>
      <c r="BB266" s="81">
        <v>0</v>
      </c>
      <c r="BC266" s="81">
        <v>0</v>
      </c>
      <c r="BD266" s="81">
        <v>0</v>
      </c>
      <c r="BE266" s="81" t="s">
        <v>564</v>
      </c>
      <c r="BF266" s="82"/>
      <c r="BG266" s="81">
        <v>0</v>
      </c>
      <c r="BH266" s="81">
        <v>0</v>
      </c>
      <c r="BI266" s="81">
        <v>23.024999999999999</v>
      </c>
      <c r="BJ266" s="81">
        <v>0</v>
      </c>
      <c r="BK266" s="81">
        <v>0</v>
      </c>
      <c r="BL266" s="81">
        <v>0</v>
      </c>
      <c r="BM266" s="82"/>
      <c r="BN266" s="81">
        <v>0</v>
      </c>
      <c r="BO266" s="81">
        <v>0</v>
      </c>
      <c r="BP266" s="81">
        <v>2</v>
      </c>
      <c r="BQ266" s="81">
        <v>0</v>
      </c>
      <c r="BR266" s="81">
        <v>0</v>
      </c>
      <c r="BS266" s="81">
        <v>0</v>
      </c>
      <c r="BT266"/>
      <c r="BU266" s="80">
        <v>23.024999999999999</v>
      </c>
      <c r="BV266" s="80">
        <v>0</v>
      </c>
      <c r="BW266" s="80">
        <v>0</v>
      </c>
      <c r="BX266" s="80">
        <v>0</v>
      </c>
      <c r="BY266" s="80">
        <v>0</v>
      </c>
      <c r="BZ266" s="80">
        <v>0</v>
      </c>
      <c r="CA266" s="80">
        <v>0</v>
      </c>
      <c r="CB266" s="80">
        <v>0</v>
      </c>
      <c r="CC266" s="80">
        <v>0</v>
      </c>
    </row>
    <row r="267" spans="1:81">
      <c r="A267" s="80" t="s">
        <v>1956</v>
      </c>
      <c r="B267" s="80">
        <v>199</v>
      </c>
      <c r="C267" s="80">
        <v>12</v>
      </c>
      <c r="D267" s="80">
        <v>12</v>
      </c>
      <c r="E267" s="80">
        <v>2015</v>
      </c>
      <c r="F267" s="80" t="s">
        <v>91</v>
      </c>
      <c r="G267" s="80" t="s">
        <v>1944</v>
      </c>
      <c r="H267" s="80" t="s">
        <v>1945</v>
      </c>
      <c r="I267" s="177"/>
      <c r="J267" s="81">
        <v>65.718476771700182</v>
      </c>
      <c r="K267" s="81">
        <v>1.5621732846024188</v>
      </c>
      <c r="L267" s="81">
        <v>5.6757257579598042</v>
      </c>
      <c r="M267" s="81">
        <v>27.714084182744241</v>
      </c>
      <c r="N267" s="81">
        <v>50.392552327789254</v>
      </c>
      <c r="O267" s="81">
        <v>24.862631667167737</v>
      </c>
      <c r="P267" s="81">
        <v>21.548468729882522</v>
      </c>
      <c r="Q267" s="81">
        <v>1.6456196173734157</v>
      </c>
      <c r="R267" s="81">
        <v>0</v>
      </c>
      <c r="S267" s="81">
        <v>2.6910771413733365</v>
      </c>
      <c r="T267" s="82"/>
      <c r="U267" s="81">
        <v>4949390</v>
      </c>
      <c r="V267" s="81">
        <v>682</v>
      </c>
      <c r="W267" s="81">
        <v>194</v>
      </c>
      <c r="X267" s="81">
        <v>4775</v>
      </c>
      <c r="Y267" s="81">
        <v>7318</v>
      </c>
      <c r="Z267" s="81">
        <v>14445</v>
      </c>
      <c r="AA267" s="81">
        <v>4288</v>
      </c>
      <c r="AB267" s="81">
        <v>22649</v>
      </c>
      <c r="AC267" s="81">
        <v>0</v>
      </c>
      <c r="AD267" s="81">
        <v>2.6910771413733365</v>
      </c>
      <c r="AE267" s="82"/>
      <c r="AF267" s="81">
        <v>56250591.092990339</v>
      </c>
      <c r="AG267" s="81">
        <v>1156957.1308312991</v>
      </c>
      <c r="AH267" s="81">
        <v>808296.25199821731</v>
      </c>
      <c r="AI267" s="81">
        <v>30349902.065981545</v>
      </c>
      <c r="AJ267" s="81">
        <v>71642974.775720879</v>
      </c>
      <c r="AK267" s="81">
        <v>0</v>
      </c>
      <c r="AL267" s="81">
        <v>0</v>
      </c>
      <c r="AM267" s="81">
        <v>3103950.441018356</v>
      </c>
      <c r="AN267" s="81">
        <v>0</v>
      </c>
      <c r="AO267" s="81">
        <v>0</v>
      </c>
      <c r="AP267" s="82"/>
      <c r="AQ267" s="81">
        <v>72</v>
      </c>
      <c r="AR267" s="81">
        <v>22</v>
      </c>
      <c r="AS267" s="81">
        <v>0</v>
      </c>
      <c r="AT267" s="81">
        <v>0</v>
      </c>
      <c r="AU267" s="81">
        <v>0</v>
      </c>
      <c r="AV267" s="81">
        <v>0</v>
      </c>
      <c r="AW267" s="81" t="s">
        <v>564</v>
      </c>
      <c r="AX267" s="82"/>
      <c r="AY267" s="81">
        <v>351.7</v>
      </c>
      <c r="AZ267" s="81">
        <v>2475.6999999999998</v>
      </c>
      <c r="BA267" s="81">
        <v>0</v>
      </c>
      <c r="BB267" s="81">
        <v>0</v>
      </c>
      <c r="BC267" s="81">
        <v>0</v>
      </c>
      <c r="BD267" s="81">
        <v>0</v>
      </c>
      <c r="BE267" s="81" t="s">
        <v>564</v>
      </c>
      <c r="BF267" s="82"/>
      <c r="BG267" s="81">
        <v>0</v>
      </c>
      <c r="BH267" s="81">
        <v>0</v>
      </c>
      <c r="BI267" s="81">
        <v>24.620999999999999</v>
      </c>
      <c r="BJ267" s="81">
        <v>0</v>
      </c>
      <c r="BK267" s="81">
        <v>0</v>
      </c>
      <c r="BL267" s="81">
        <v>0</v>
      </c>
      <c r="BM267" s="82"/>
      <c r="BN267" s="81">
        <v>0</v>
      </c>
      <c r="BO267" s="81">
        <v>0</v>
      </c>
      <c r="BP267" s="81">
        <v>2</v>
      </c>
      <c r="BQ267" s="81">
        <v>0</v>
      </c>
      <c r="BR267" s="81">
        <v>0</v>
      </c>
      <c r="BS267" s="81">
        <v>0</v>
      </c>
      <c r="BT267"/>
      <c r="BU267" s="80">
        <v>24.620999999999999</v>
      </c>
      <c r="BV267" s="80">
        <v>0</v>
      </c>
      <c r="BW267" s="80">
        <v>0</v>
      </c>
      <c r="BX267" s="80">
        <v>0</v>
      </c>
      <c r="BY267" s="80">
        <v>0</v>
      </c>
      <c r="BZ267" s="80">
        <v>0</v>
      </c>
      <c r="CA267" s="80">
        <v>0</v>
      </c>
      <c r="CB267" s="80">
        <v>0</v>
      </c>
      <c r="CC267" s="80">
        <v>0</v>
      </c>
    </row>
    <row r="268" spans="1:81">
      <c r="A268" s="80" t="s">
        <v>1957</v>
      </c>
      <c r="B268" s="80">
        <v>200</v>
      </c>
      <c r="C268" s="80">
        <v>13</v>
      </c>
      <c r="D268" s="80">
        <v>12</v>
      </c>
      <c r="E268" s="80">
        <v>2016</v>
      </c>
      <c r="F268" s="80" t="s">
        <v>92</v>
      </c>
      <c r="G268" s="80" t="s">
        <v>1944</v>
      </c>
      <c r="H268" s="80" t="s">
        <v>1945</v>
      </c>
      <c r="I268" s="177"/>
      <c r="J268" s="81">
        <v>58.110981375005899</v>
      </c>
      <c r="K268" s="81">
        <v>1.5828011136019564</v>
      </c>
      <c r="L268" s="81">
        <v>7.1824599519624472</v>
      </c>
      <c r="M268" s="81">
        <v>24.447260300533173</v>
      </c>
      <c r="N268" s="81">
        <v>48.489144158412977</v>
      </c>
      <c r="O268" s="81">
        <v>24.623624415592136</v>
      </c>
      <c r="P268" s="81">
        <v>21.281202071185948</v>
      </c>
      <c r="Q268" s="81">
        <v>1.581451103590743</v>
      </c>
      <c r="R268" s="81">
        <v>0</v>
      </c>
      <c r="S268" s="81">
        <v>2.5474560073093784</v>
      </c>
      <c r="T268" s="82"/>
      <c r="U268" s="81">
        <v>4267851</v>
      </c>
      <c r="V268" s="81">
        <v>682</v>
      </c>
      <c r="W268" s="81">
        <v>194</v>
      </c>
      <c r="X268" s="81">
        <v>4775</v>
      </c>
      <c r="Y268" s="81">
        <v>7299</v>
      </c>
      <c r="Z268" s="81">
        <v>14482</v>
      </c>
      <c r="AA268" s="81">
        <v>4380</v>
      </c>
      <c r="AB268" s="81">
        <v>22390</v>
      </c>
      <c r="AC268" s="81">
        <v>0</v>
      </c>
      <c r="AD268" s="81">
        <v>2.5474560073093779</v>
      </c>
      <c r="AE268" s="82"/>
      <c r="AF268" s="81">
        <v>50154873.084570497</v>
      </c>
      <c r="AG268" s="81">
        <v>1100043.046369825</v>
      </c>
      <c r="AH268" s="81">
        <v>801245.69010547944</v>
      </c>
      <c r="AI268" s="81">
        <v>30094724.226513948</v>
      </c>
      <c r="AJ268" s="81">
        <v>67227197.319337115</v>
      </c>
      <c r="AK268" s="81">
        <v>0</v>
      </c>
      <c r="AL268" s="81">
        <v>0</v>
      </c>
      <c r="AM268" s="81">
        <v>3070839.4663920351</v>
      </c>
      <c r="AN268" s="81">
        <v>0</v>
      </c>
      <c r="AO268" s="81">
        <v>0</v>
      </c>
      <c r="AP268" s="82"/>
      <c r="AQ268" s="81">
        <v>83</v>
      </c>
      <c r="AR268" s="81">
        <v>30</v>
      </c>
      <c r="AS268" s="81">
        <v>0</v>
      </c>
      <c r="AT268" s="81">
        <v>0</v>
      </c>
      <c r="AU268" s="81">
        <v>0</v>
      </c>
      <c r="AV268" s="81">
        <v>0</v>
      </c>
      <c r="AW268" s="81" t="s">
        <v>564</v>
      </c>
      <c r="AX268" s="82"/>
      <c r="AY268" s="81">
        <v>406.5</v>
      </c>
      <c r="AZ268" s="81">
        <v>2608.6</v>
      </c>
      <c r="BA268" s="81">
        <v>0</v>
      </c>
      <c r="BB268" s="81">
        <v>0</v>
      </c>
      <c r="BC268" s="81">
        <v>0</v>
      </c>
      <c r="BD268" s="81">
        <v>0</v>
      </c>
      <c r="BE268" s="81" t="s">
        <v>564</v>
      </c>
      <c r="BF268" s="82"/>
      <c r="BG268" s="81">
        <v>0</v>
      </c>
      <c r="BH268" s="81">
        <v>0</v>
      </c>
      <c r="BI268" s="81">
        <v>26.263999999999999</v>
      </c>
      <c r="BJ268" s="81">
        <v>0</v>
      </c>
      <c r="BK268" s="81">
        <v>0</v>
      </c>
      <c r="BL268" s="81">
        <v>0</v>
      </c>
      <c r="BM268" s="82"/>
      <c r="BN268" s="81">
        <v>0</v>
      </c>
      <c r="BO268" s="81">
        <v>0</v>
      </c>
      <c r="BP268" s="81">
        <v>2</v>
      </c>
      <c r="BQ268" s="81">
        <v>0</v>
      </c>
      <c r="BR268" s="81">
        <v>0</v>
      </c>
      <c r="BS268" s="81">
        <v>0</v>
      </c>
      <c r="BT268"/>
      <c r="BU268" s="80">
        <v>26.263999999999999</v>
      </c>
      <c r="BV268" s="80">
        <v>0</v>
      </c>
      <c r="BW268" s="80">
        <v>0</v>
      </c>
      <c r="BX268" s="80">
        <v>0</v>
      </c>
      <c r="BY268" s="80">
        <v>0</v>
      </c>
      <c r="BZ268" s="80">
        <v>0</v>
      </c>
      <c r="CA268" s="80">
        <v>0</v>
      </c>
      <c r="CB268" s="80">
        <v>0</v>
      </c>
      <c r="CC268" s="80">
        <v>0</v>
      </c>
    </row>
    <row r="269" spans="1:81">
      <c r="A269" s="80" t="s">
        <v>1958</v>
      </c>
      <c r="B269" s="80">
        <v>201</v>
      </c>
      <c r="C269" s="80">
        <v>14</v>
      </c>
      <c r="D269" s="80">
        <v>12</v>
      </c>
      <c r="E269" s="80">
        <v>2017</v>
      </c>
      <c r="F269" s="80" t="s">
        <v>71</v>
      </c>
      <c r="G269" s="80" t="s">
        <v>1944</v>
      </c>
      <c r="H269" s="80" t="s">
        <v>1945</v>
      </c>
      <c r="I269" s="177"/>
      <c r="J269" s="81">
        <v>52.275452476650898</v>
      </c>
      <c r="K269" s="81">
        <v>1.5300271232196396</v>
      </c>
      <c r="L269" s="81">
        <v>7.3669779689480563</v>
      </c>
      <c r="M269" s="81">
        <v>22.476439487902198</v>
      </c>
      <c r="N269" s="81">
        <v>47.741781724394755</v>
      </c>
      <c r="O269" s="81">
        <v>24.206772613991401</v>
      </c>
      <c r="P269" s="81">
        <v>20.866372522703088</v>
      </c>
      <c r="Q269" s="81">
        <v>1.5038439068994713</v>
      </c>
      <c r="R269" s="81">
        <v>0</v>
      </c>
      <c r="S269" s="81">
        <v>3.3308724265887495</v>
      </c>
      <c r="T269" s="82"/>
      <c r="U269" s="81">
        <v>4350123</v>
      </c>
      <c r="V269" s="81">
        <v>682</v>
      </c>
      <c r="W269" s="81">
        <v>194</v>
      </c>
      <c r="X269" s="81">
        <v>4775</v>
      </c>
      <c r="Y269" s="81">
        <v>7277</v>
      </c>
      <c r="Z269" s="81">
        <v>14473</v>
      </c>
      <c r="AA269" s="81">
        <v>4322</v>
      </c>
      <c r="AB269" s="81">
        <v>22018</v>
      </c>
      <c r="AC269" s="81">
        <v>0</v>
      </c>
      <c r="AD269" s="81">
        <v>3.330872426588749</v>
      </c>
      <c r="AE269" s="82"/>
      <c r="AF269" s="81">
        <v>49207324.034465119</v>
      </c>
      <c r="AG269" s="81">
        <v>1109481.407756211</v>
      </c>
      <c r="AH269" s="81">
        <v>1149107.408350087</v>
      </c>
      <c r="AI269" s="81">
        <v>30349841.55106682</v>
      </c>
      <c r="AJ269" s="81">
        <v>70193599.78543283</v>
      </c>
      <c r="AK269" s="81">
        <v>0</v>
      </c>
      <c r="AL269" s="81">
        <v>0</v>
      </c>
      <c r="AM269" s="81">
        <v>3024544.0117385979</v>
      </c>
      <c r="AN269" s="81">
        <v>0</v>
      </c>
      <c r="AO269" s="81">
        <v>0</v>
      </c>
      <c r="AP269" s="82"/>
      <c r="AQ269" s="81">
        <v>95</v>
      </c>
      <c r="AR269" s="81">
        <v>30</v>
      </c>
      <c r="AS269" s="81">
        <v>0</v>
      </c>
      <c r="AT269" s="81">
        <v>0</v>
      </c>
      <c r="AU269" s="81">
        <v>0</v>
      </c>
      <c r="AV269" s="81">
        <v>0</v>
      </c>
      <c r="AW269" s="81" t="s">
        <v>564</v>
      </c>
      <c r="AX269" s="82"/>
      <c r="AY269" s="81">
        <v>466.8</v>
      </c>
      <c r="AZ269" s="81">
        <v>2608.6</v>
      </c>
      <c r="BA269" s="81">
        <v>0</v>
      </c>
      <c r="BB269" s="81">
        <v>0</v>
      </c>
      <c r="BC269" s="81">
        <v>0</v>
      </c>
      <c r="BD269" s="81">
        <v>0</v>
      </c>
      <c r="BE269" s="81" t="s">
        <v>564</v>
      </c>
      <c r="BF269" s="82"/>
      <c r="BG269" s="81">
        <v>0</v>
      </c>
      <c r="BH269" s="81">
        <v>0</v>
      </c>
      <c r="BI269" s="81">
        <v>29.388000000000002</v>
      </c>
      <c r="BJ269" s="81">
        <v>0</v>
      </c>
      <c r="BK269" s="81">
        <v>0</v>
      </c>
      <c r="BL269" s="81">
        <v>0</v>
      </c>
      <c r="BM269" s="82"/>
      <c r="BN269" s="81">
        <v>0</v>
      </c>
      <c r="BO269" s="81">
        <v>0</v>
      </c>
      <c r="BP269" s="81">
        <v>2</v>
      </c>
      <c r="BQ269" s="81">
        <v>0</v>
      </c>
      <c r="BR269" s="81">
        <v>0</v>
      </c>
      <c r="BS269" s="81">
        <v>0</v>
      </c>
      <c r="BT269"/>
      <c r="BU269" s="80">
        <v>29.388000000000002</v>
      </c>
      <c r="BV269" s="80">
        <v>0</v>
      </c>
      <c r="BW269" s="80">
        <v>0</v>
      </c>
      <c r="BX269" s="80">
        <v>0</v>
      </c>
      <c r="BY269" s="80">
        <v>0</v>
      </c>
      <c r="BZ269" s="80">
        <v>0</v>
      </c>
      <c r="CA269" s="80">
        <v>0</v>
      </c>
      <c r="CB269" s="80">
        <v>0</v>
      </c>
      <c r="CC269" s="80">
        <v>0</v>
      </c>
    </row>
    <row r="270" spans="1:81">
      <c r="A270" s="80" t="s">
        <v>1959</v>
      </c>
      <c r="B270" s="80">
        <v>202</v>
      </c>
      <c r="C270" s="80">
        <v>15</v>
      </c>
      <c r="D270" s="80">
        <v>12</v>
      </c>
      <c r="E270" s="80">
        <v>2018</v>
      </c>
      <c r="F270" s="80" t="s">
        <v>93</v>
      </c>
      <c r="G270" s="80" t="s">
        <v>1944</v>
      </c>
      <c r="H270" s="80" t="s">
        <v>1945</v>
      </c>
      <c r="I270" s="177"/>
      <c r="J270" s="81">
        <v>51.023721628457338</v>
      </c>
      <c r="K270" s="81">
        <v>1.3957150663605935</v>
      </c>
      <c r="L270" s="81">
        <v>6.5917567735492453</v>
      </c>
      <c r="M270" s="81">
        <v>20.463136553594349</v>
      </c>
      <c r="N270" s="81">
        <v>43.407574129140052</v>
      </c>
      <c r="O270" s="81">
        <v>23.558327615354379</v>
      </c>
      <c r="P270" s="81">
        <v>20.687343008845076</v>
      </c>
      <c r="Q270" s="81">
        <v>1.3728647482425687</v>
      </c>
      <c r="R270" s="81">
        <v>0</v>
      </c>
      <c r="S270" s="81">
        <v>2.8700096574888971</v>
      </c>
      <c r="T270" s="82"/>
      <c r="U270" s="81">
        <v>4221349</v>
      </c>
      <c r="V270" s="81">
        <v>682</v>
      </c>
      <c r="W270" s="81">
        <v>194</v>
      </c>
      <c r="X270" s="81">
        <v>4775</v>
      </c>
      <c r="Y270" s="81">
        <v>7269</v>
      </c>
      <c r="Z270" s="81">
        <v>14355</v>
      </c>
      <c r="AA270" s="81">
        <v>4328</v>
      </c>
      <c r="AB270" s="81">
        <v>21661</v>
      </c>
      <c r="AC270" s="81">
        <v>0</v>
      </c>
      <c r="AD270" s="81">
        <v>2.8700096574888971</v>
      </c>
      <c r="AE270" s="82"/>
      <c r="AF270" s="81">
        <v>49298008.4346679</v>
      </c>
      <c r="AG270" s="81">
        <v>987238.65969677619</v>
      </c>
      <c r="AH270" s="81">
        <v>1063308.168309066</v>
      </c>
      <c r="AI270" s="81">
        <v>28530824.696788639</v>
      </c>
      <c r="AJ270" s="81">
        <v>69870199.049692839</v>
      </c>
      <c r="AK270" s="81">
        <v>0</v>
      </c>
      <c r="AL270" s="81">
        <v>0</v>
      </c>
      <c r="AM270" s="81">
        <v>2981660.7091250261</v>
      </c>
      <c r="AN270" s="81">
        <v>0</v>
      </c>
      <c r="AO270" s="81">
        <v>0</v>
      </c>
      <c r="AP270" s="82"/>
      <c r="AQ270" s="81">
        <v>108</v>
      </c>
      <c r="AR270" s="81">
        <v>31</v>
      </c>
      <c r="AS270" s="81">
        <v>0</v>
      </c>
      <c r="AT270" s="81">
        <v>0</v>
      </c>
      <c r="AU270" s="81">
        <v>0</v>
      </c>
      <c r="AV270" s="81">
        <v>0</v>
      </c>
      <c r="AW270" s="81" t="s">
        <v>564</v>
      </c>
      <c r="AX270" s="82"/>
      <c r="AY270" s="81">
        <v>533.29999999999995</v>
      </c>
      <c r="AZ270" s="81">
        <v>3107</v>
      </c>
      <c r="BA270" s="81">
        <v>0</v>
      </c>
      <c r="BB270" s="81">
        <v>0</v>
      </c>
      <c r="BC270" s="81">
        <v>0</v>
      </c>
      <c r="BD270" s="81">
        <v>0</v>
      </c>
      <c r="BE270" s="81" t="s">
        <v>564</v>
      </c>
      <c r="BF270" s="82"/>
      <c r="BG270" s="81">
        <v>0</v>
      </c>
      <c r="BH270" s="81">
        <v>0</v>
      </c>
      <c r="BI270" s="81">
        <v>23.201000000000001</v>
      </c>
      <c r="BJ270" s="81">
        <v>0</v>
      </c>
      <c r="BK270" s="81">
        <v>0</v>
      </c>
      <c r="BL270" s="81">
        <v>0</v>
      </c>
      <c r="BM270" s="82"/>
      <c r="BN270" s="81">
        <v>0</v>
      </c>
      <c r="BO270" s="81">
        <v>0</v>
      </c>
      <c r="BP270" s="81">
        <v>2</v>
      </c>
      <c r="BQ270" s="81">
        <v>0</v>
      </c>
      <c r="BR270" s="81">
        <v>0</v>
      </c>
      <c r="BS270" s="81">
        <v>0</v>
      </c>
      <c r="BT270"/>
      <c r="BU270" s="80">
        <v>23.201000000000001</v>
      </c>
      <c r="BV270" s="80">
        <v>0</v>
      </c>
      <c r="BW270" s="80">
        <v>0</v>
      </c>
      <c r="BX270" s="80">
        <v>0</v>
      </c>
      <c r="BY270" s="80">
        <v>0</v>
      </c>
      <c r="BZ270" s="80">
        <v>0</v>
      </c>
      <c r="CA270" s="80">
        <v>0</v>
      </c>
      <c r="CB270" s="80">
        <v>0</v>
      </c>
      <c r="CC270" s="80">
        <v>0</v>
      </c>
    </row>
    <row r="271" spans="1:81">
      <c r="A271" s="80" t="s">
        <v>1960</v>
      </c>
      <c r="B271" s="80">
        <v>203</v>
      </c>
      <c r="C271" s="80">
        <v>16</v>
      </c>
      <c r="D271" s="80">
        <v>12</v>
      </c>
      <c r="E271" s="80">
        <v>2019</v>
      </c>
      <c r="F271" s="80" t="s">
        <v>73</v>
      </c>
      <c r="G271" s="80" t="s">
        <v>1944</v>
      </c>
      <c r="H271" s="80" t="s">
        <v>1945</v>
      </c>
      <c r="I271" s="177"/>
      <c r="J271" s="81">
        <v>50.98816200807687</v>
      </c>
      <c r="K271" s="81">
        <v>1.2563551966078053</v>
      </c>
      <c r="L271" s="81">
        <v>6.6279979921962457</v>
      </c>
      <c r="M271" s="81">
        <v>20.476406904141506</v>
      </c>
      <c r="N271" s="81">
        <v>35.887460566567164</v>
      </c>
      <c r="O271" s="81">
        <v>22.668445221801168</v>
      </c>
      <c r="P271" s="81">
        <v>19.822366834716114</v>
      </c>
      <c r="Q271" s="81">
        <v>1.3157548186911194</v>
      </c>
      <c r="R271" s="81">
        <v>0</v>
      </c>
      <c r="S271" s="81">
        <v>2.483508971388551</v>
      </c>
      <c r="T271" s="82"/>
      <c r="U271" s="81">
        <v>4582543</v>
      </c>
      <c r="V271" s="81">
        <v>682</v>
      </c>
      <c r="W271" s="81">
        <v>194</v>
      </c>
      <c r="X271" s="81">
        <v>4775</v>
      </c>
      <c r="Y271" s="81">
        <v>7284</v>
      </c>
      <c r="Z271" s="81">
        <v>14192</v>
      </c>
      <c r="AA271" s="81">
        <v>4116</v>
      </c>
      <c r="AB271" s="81">
        <v>21322</v>
      </c>
      <c r="AC271" s="81">
        <v>0</v>
      </c>
      <c r="AD271" s="81">
        <v>2.483508971388551</v>
      </c>
      <c r="AE271" s="82"/>
      <c r="AF271" s="81">
        <v>49902440.489548638</v>
      </c>
      <c r="AG271" s="81">
        <v>953566.27962076373</v>
      </c>
      <c r="AH271" s="81">
        <v>1137770.298092575</v>
      </c>
      <c r="AI271" s="81">
        <v>30873001.355377082</v>
      </c>
      <c r="AJ271" s="81">
        <v>57789863.321604699</v>
      </c>
      <c r="AK271" s="81">
        <v>0</v>
      </c>
      <c r="AL271" s="81">
        <v>0</v>
      </c>
      <c r="AM271" s="81">
        <v>2903895.8880699375</v>
      </c>
      <c r="AN271" s="81">
        <v>0</v>
      </c>
      <c r="AO271" s="81">
        <v>0</v>
      </c>
      <c r="AP271" s="82"/>
      <c r="AQ271" s="81">
        <v>118</v>
      </c>
      <c r="AR271" s="81">
        <v>33</v>
      </c>
      <c r="AS271" s="81">
        <v>0</v>
      </c>
      <c r="AT271" s="81">
        <v>0</v>
      </c>
      <c r="AU271" s="81">
        <v>0</v>
      </c>
      <c r="AV271" s="81">
        <v>0</v>
      </c>
      <c r="AW271" s="81" t="s">
        <v>564</v>
      </c>
      <c r="AX271" s="82"/>
      <c r="AY271" s="81">
        <v>579.69999999999993</v>
      </c>
      <c r="AZ271" s="81">
        <v>3937</v>
      </c>
      <c r="BA271" s="81">
        <v>0</v>
      </c>
      <c r="BB271" s="81">
        <v>0</v>
      </c>
      <c r="BC271" s="81">
        <v>0</v>
      </c>
      <c r="BD271" s="81">
        <v>0</v>
      </c>
      <c r="BE271" s="81" t="s">
        <v>564</v>
      </c>
      <c r="BF271" s="82"/>
      <c r="BG271" s="81">
        <v>0</v>
      </c>
      <c r="BH271" s="81">
        <v>0</v>
      </c>
      <c r="BI271" s="81">
        <v>25.948</v>
      </c>
      <c r="BJ271" s="81">
        <v>0</v>
      </c>
      <c r="BK271" s="81">
        <v>0</v>
      </c>
      <c r="BL271" s="81">
        <v>0</v>
      </c>
      <c r="BM271" s="82"/>
      <c r="BN271" s="81">
        <v>0</v>
      </c>
      <c r="BO271" s="81">
        <v>0</v>
      </c>
      <c r="BP271" s="81">
        <v>2</v>
      </c>
      <c r="BQ271" s="81">
        <v>0</v>
      </c>
      <c r="BR271" s="81">
        <v>0</v>
      </c>
      <c r="BS271" s="81">
        <v>0</v>
      </c>
      <c r="BT271"/>
      <c r="BU271" s="80">
        <v>25.948</v>
      </c>
      <c r="BV271" s="80">
        <v>0</v>
      </c>
      <c r="BW271" s="80">
        <v>0</v>
      </c>
      <c r="BX271" s="80">
        <v>0</v>
      </c>
      <c r="BY271" s="80">
        <v>0</v>
      </c>
      <c r="BZ271" s="80">
        <v>0</v>
      </c>
      <c r="CA271" s="80">
        <v>0</v>
      </c>
      <c r="CB271" s="80">
        <v>0</v>
      </c>
      <c r="CC271" s="80">
        <v>0</v>
      </c>
    </row>
    <row r="272" spans="1:81">
      <c r="A272" s="80" t="s">
        <v>1961</v>
      </c>
      <c r="B272" s="80">
        <v>204</v>
      </c>
      <c r="C272" s="80">
        <v>17</v>
      </c>
      <c r="D272" s="80">
        <v>12</v>
      </c>
      <c r="E272" s="80">
        <v>2020</v>
      </c>
      <c r="F272" s="80" t="s">
        <v>218</v>
      </c>
      <c r="G272" s="80" t="s">
        <v>1944</v>
      </c>
      <c r="H272" s="80" t="s">
        <v>1945</v>
      </c>
      <c r="I272" s="177"/>
      <c r="J272" s="81">
        <v>53.74409888076061</v>
      </c>
      <c r="K272" s="81">
        <v>1.2470612376866037</v>
      </c>
      <c r="L272" s="81">
        <v>5.7288820365150501</v>
      </c>
      <c r="M272" s="81">
        <v>15.962419136476479</v>
      </c>
      <c r="N272" s="81">
        <v>32.558222367667142</v>
      </c>
      <c r="O272" s="81">
        <v>19.811785447822899</v>
      </c>
      <c r="P272" s="81">
        <v>18.891681648171737</v>
      </c>
      <c r="Q272" s="81">
        <v>1.2346888018330271</v>
      </c>
      <c r="R272" s="81">
        <v>0</v>
      </c>
      <c r="S272" s="81">
        <v>3.0709493019820622</v>
      </c>
      <c r="T272" s="82"/>
      <c r="U272" s="81">
        <v>5240687</v>
      </c>
      <c r="V272" s="81">
        <v>617</v>
      </c>
      <c r="W272" s="81">
        <v>255</v>
      </c>
      <c r="X272" s="81">
        <v>4457</v>
      </c>
      <c r="Y272" s="81">
        <v>7240</v>
      </c>
      <c r="Z272" s="81">
        <v>14157</v>
      </c>
      <c r="AA272" s="81">
        <v>4262</v>
      </c>
      <c r="AB272" s="81">
        <v>20940</v>
      </c>
      <c r="AC272" s="81">
        <v>0</v>
      </c>
      <c r="AD272" s="81">
        <v>3.0709493019820622</v>
      </c>
      <c r="AE272" s="82"/>
      <c r="AF272" s="81">
        <v>57066108.115543187</v>
      </c>
      <c r="AG272" s="81">
        <v>912887.03718823264</v>
      </c>
      <c r="AH272" s="81">
        <v>970054.52034104732</v>
      </c>
      <c r="AI272" s="81">
        <v>25133541.959615417</v>
      </c>
      <c r="AJ272" s="81">
        <v>57892928.727901682</v>
      </c>
      <c r="AK272" s="81"/>
      <c r="AL272" s="81"/>
      <c r="AM272" s="81">
        <v>2732902.6482523554</v>
      </c>
      <c r="AN272" s="81"/>
      <c r="AO272" s="81"/>
      <c r="AP272" s="82"/>
      <c r="AQ272" s="81">
        <v>133</v>
      </c>
      <c r="AR272" s="81">
        <v>34</v>
      </c>
      <c r="AS272" s="81">
        <v>0</v>
      </c>
      <c r="AT272" s="81">
        <v>0</v>
      </c>
      <c r="AU272" s="81">
        <v>0</v>
      </c>
      <c r="AV272" s="81">
        <v>0</v>
      </c>
      <c r="AW272" s="81">
        <v>0</v>
      </c>
      <c r="AX272" s="82"/>
      <c r="AY272" s="81">
        <v>657.49999999999989</v>
      </c>
      <c r="AZ272" s="81">
        <v>4617</v>
      </c>
      <c r="BA272" s="81">
        <v>0</v>
      </c>
      <c r="BB272" s="81">
        <v>0</v>
      </c>
      <c r="BC272" s="81">
        <v>0</v>
      </c>
      <c r="BD272" s="81">
        <v>0</v>
      </c>
      <c r="BE272" s="81">
        <v>0</v>
      </c>
      <c r="BF272" s="82"/>
      <c r="BG272" s="81">
        <v>0</v>
      </c>
      <c r="BH272" s="81">
        <v>0</v>
      </c>
      <c r="BI272" s="81">
        <v>25.619</v>
      </c>
      <c r="BJ272" s="81">
        <v>0</v>
      </c>
      <c r="BK272" s="81">
        <v>0</v>
      </c>
      <c r="BL272" s="81">
        <v>0</v>
      </c>
      <c r="BM272" s="82"/>
      <c r="BN272" s="81">
        <v>0</v>
      </c>
      <c r="BO272" s="81">
        <v>0</v>
      </c>
      <c r="BP272" s="81">
        <v>2</v>
      </c>
      <c r="BQ272" s="81">
        <v>0</v>
      </c>
      <c r="BR272" s="81">
        <v>0</v>
      </c>
      <c r="BS272" s="81">
        <v>0</v>
      </c>
      <c r="BT272"/>
      <c r="BU272" s="80">
        <v>25.619</v>
      </c>
      <c r="BV272" s="80">
        <v>0</v>
      </c>
      <c r="BW272" s="80">
        <v>0</v>
      </c>
      <c r="BX272" s="80">
        <v>0</v>
      </c>
      <c r="BY272" s="80">
        <v>0</v>
      </c>
      <c r="BZ272" s="80">
        <v>0</v>
      </c>
      <c r="CA272" s="80">
        <v>0</v>
      </c>
      <c r="CB272" s="80">
        <v>0</v>
      </c>
      <c r="CC272" s="80">
        <v>0</v>
      </c>
    </row>
    <row r="273" spans="1:81">
      <c r="A273" s="80" t="s">
        <v>1962</v>
      </c>
      <c r="B273" s="80">
        <v>204</v>
      </c>
      <c r="C273" s="80">
        <v>18</v>
      </c>
      <c r="D273" s="80">
        <v>12</v>
      </c>
      <c r="E273" s="80">
        <v>2021</v>
      </c>
      <c r="F273" s="80" t="s">
        <v>75</v>
      </c>
      <c r="G273" s="174" t="s">
        <v>1944</v>
      </c>
      <c r="H273" s="80" t="s">
        <v>1945</v>
      </c>
      <c r="I273" s="177"/>
      <c r="J273" s="81">
        <v>49.468124561126601</v>
      </c>
      <c r="K273" s="81">
        <v>1.3294228616740351</v>
      </c>
      <c r="L273" s="81">
        <v>6.898331339936302</v>
      </c>
      <c r="M273" s="81">
        <v>17.906143540849126</v>
      </c>
      <c r="N273" s="81">
        <v>33.64226417839857</v>
      </c>
      <c r="O273" s="81">
        <v>19.080249379985425</v>
      </c>
      <c r="P273" s="81">
        <v>19.262947122126246</v>
      </c>
      <c r="Q273" s="81">
        <v>1.2280842597478221</v>
      </c>
      <c r="R273" s="81">
        <v>0</v>
      </c>
      <c r="S273" s="81">
        <v>2.78668666679601</v>
      </c>
      <c r="T273" s="82"/>
      <c r="U273" s="81">
        <v>5266893</v>
      </c>
      <c r="V273" s="81">
        <v>617</v>
      </c>
      <c r="W273" s="81">
        <v>255</v>
      </c>
      <c r="X273" s="81">
        <v>4457</v>
      </c>
      <c r="Y273" s="81">
        <v>7199</v>
      </c>
      <c r="Z273" s="81">
        <v>14039</v>
      </c>
      <c r="AA273" s="81">
        <v>4238</v>
      </c>
      <c r="AB273" s="81">
        <v>20581</v>
      </c>
      <c r="AC273" s="81">
        <v>0</v>
      </c>
      <c r="AD273" s="81">
        <v>2.78668666679601</v>
      </c>
      <c r="AE273" s="82"/>
      <c r="AF273" s="81">
        <v>50259505.524220362</v>
      </c>
      <c r="AG273" s="81">
        <v>966036.48586045369</v>
      </c>
      <c r="AH273" s="81">
        <v>1218168.5044336398</v>
      </c>
      <c r="AI273" s="81">
        <v>28401322.001884911</v>
      </c>
      <c r="AJ273" s="81">
        <v>56587526.864552505</v>
      </c>
      <c r="AK273" s="81">
        <v>0</v>
      </c>
      <c r="AL273" s="81">
        <v>0</v>
      </c>
      <c r="AM273" s="81">
        <v>2701542.0749723916</v>
      </c>
      <c r="AN273" s="81">
        <v>0</v>
      </c>
      <c r="AO273" s="81">
        <v>0</v>
      </c>
      <c r="AP273" s="82"/>
      <c r="AQ273" s="81">
        <v>151</v>
      </c>
      <c r="AR273" s="81">
        <v>36</v>
      </c>
      <c r="AS273" s="81">
        <v>0</v>
      </c>
      <c r="AT273" s="81">
        <v>0</v>
      </c>
      <c r="AU273" s="81">
        <v>0</v>
      </c>
      <c r="AV273" s="81">
        <v>0</v>
      </c>
      <c r="AW273" s="81"/>
      <c r="AX273" s="82"/>
      <c r="AY273" s="81">
        <v>759.09999999999991</v>
      </c>
      <c r="AZ273" s="81">
        <v>5346.5</v>
      </c>
      <c r="BA273" s="81">
        <v>0</v>
      </c>
      <c r="BB273" s="81">
        <v>0</v>
      </c>
      <c r="BC273" s="81">
        <v>0</v>
      </c>
      <c r="BD273" s="81">
        <v>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1963</v>
      </c>
      <c r="B274" s="80">
        <v>204</v>
      </c>
      <c r="C274" s="80">
        <v>19</v>
      </c>
      <c r="D274" s="80">
        <v>12</v>
      </c>
      <c r="E274" s="80">
        <v>2022</v>
      </c>
      <c r="F274" s="80" t="s">
        <v>568</v>
      </c>
      <c r="G274" s="174" t="s">
        <v>1944</v>
      </c>
      <c r="H274" s="80" t="s">
        <v>1945</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171</v>
      </c>
      <c r="AR274" s="81">
        <v>36</v>
      </c>
      <c r="AS274" s="81">
        <v>0</v>
      </c>
      <c r="AT274" s="81">
        <v>0</v>
      </c>
      <c r="AU274" s="81">
        <v>0</v>
      </c>
      <c r="AV274" s="81">
        <v>0</v>
      </c>
      <c r="AW274" s="81"/>
      <c r="AX274" s="82"/>
      <c r="AY274" s="81">
        <v>870.49999999999977</v>
      </c>
      <c r="AZ274" s="81">
        <v>5346.5</v>
      </c>
      <c r="BA274" s="81">
        <v>0</v>
      </c>
      <c r="BB274" s="81">
        <v>0</v>
      </c>
      <c r="BC274" s="81">
        <v>0</v>
      </c>
      <c r="BD274" s="81">
        <v>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1964</v>
      </c>
      <c r="B275" s="80">
        <v>460</v>
      </c>
      <c r="C275" s="80">
        <v>1</v>
      </c>
      <c r="D275" s="80">
        <v>28</v>
      </c>
      <c r="E275" s="80">
        <v>1990</v>
      </c>
      <c r="F275" s="80" t="s">
        <v>562</v>
      </c>
      <c r="G275" s="80" t="s">
        <v>1965</v>
      </c>
      <c r="H275" s="80" t="s">
        <v>1966</v>
      </c>
      <c r="I275" s="177"/>
      <c r="J275" s="81">
        <v>41.72476559385737</v>
      </c>
      <c r="K275" s="81">
        <v>1.197968529853106</v>
      </c>
      <c r="L275" s="81">
        <v>1.2407826238900019</v>
      </c>
      <c r="M275" s="81">
        <v>8.6439375905089602</v>
      </c>
      <c r="N275" s="81">
        <v>12.784952599921155</v>
      </c>
      <c r="O275" s="81">
        <v>14.692020897882905</v>
      </c>
      <c r="P275" s="81">
        <v>8.7598963048843412</v>
      </c>
      <c r="Q275" s="81">
        <v>1.1885490926333475</v>
      </c>
      <c r="R275" s="81">
        <v>0</v>
      </c>
      <c r="S275" s="81">
        <v>1.2686208806304604</v>
      </c>
      <c r="T275" s="82"/>
      <c r="U275" s="81">
        <v>1009244</v>
      </c>
      <c r="V275" s="81">
        <v>407</v>
      </c>
      <c r="W275" s="81">
        <v>12</v>
      </c>
      <c r="X275" s="81">
        <v>2912</v>
      </c>
      <c r="Y275" s="81">
        <v>5754</v>
      </c>
      <c r="Z275" s="81">
        <v>6043</v>
      </c>
      <c r="AA275" s="81">
        <v>2127</v>
      </c>
      <c r="AB275" s="81">
        <v>19298</v>
      </c>
      <c r="AC275" s="81">
        <v>0</v>
      </c>
      <c r="AD275" s="81">
        <v>1.2686208806304604</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1967</v>
      </c>
      <c r="B276" s="80">
        <v>461</v>
      </c>
      <c r="C276" s="80">
        <v>2</v>
      </c>
      <c r="D276" s="80">
        <v>28</v>
      </c>
      <c r="E276" s="80">
        <v>2005</v>
      </c>
      <c r="F276" s="80" t="s">
        <v>565</v>
      </c>
      <c r="G276" s="80" t="s">
        <v>1965</v>
      </c>
      <c r="H276" s="80" t="s">
        <v>1966</v>
      </c>
      <c r="I276" s="177"/>
      <c r="J276" s="81">
        <v>50.779122788166191</v>
      </c>
      <c r="K276" s="81">
        <v>0.70030631674920696</v>
      </c>
      <c r="L276" s="81">
        <v>4.2209857192290912</v>
      </c>
      <c r="M276" s="81">
        <v>15.781382951025659</v>
      </c>
      <c r="N276" s="81">
        <v>22.805855894124683</v>
      </c>
      <c r="O276" s="81">
        <v>23.57941263430811</v>
      </c>
      <c r="P276" s="81">
        <v>12.274967623111532</v>
      </c>
      <c r="Q276" s="81">
        <v>1.2717938500633978</v>
      </c>
      <c r="R276" s="81">
        <v>0</v>
      </c>
      <c r="S276" s="81">
        <v>2.4265318186416285</v>
      </c>
      <c r="T276" s="82"/>
      <c r="U276" s="81">
        <v>1289020</v>
      </c>
      <c r="V276" s="81">
        <v>296</v>
      </c>
      <c r="W276" s="81">
        <v>45</v>
      </c>
      <c r="X276" s="81">
        <v>2954</v>
      </c>
      <c r="Y276" s="81">
        <v>8686</v>
      </c>
      <c r="Z276" s="81">
        <v>11223</v>
      </c>
      <c r="AA276" s="81">
        <v>2441</v>
      </c>
      <c r="AB276" s="81">
        <v>21587</v>
      </c>
      <c r="AC276" s="81">
        <v>0</v>
      </c>
      <c r="AD276" s="81">
        <v>2.4265318186416285</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1968</v>
      </c>
      <c r="B277" s="80">
        <v>462</v>
      </c>
      <c r="C277" s="80">
        <v>3</v>
      </c>
      <c r="D277" s="80">
        <v>28</v>
      </c>
      <c r="E277" s="80">
        <v>2006</v>
      </c>
      <c r="F277" s="80" t="s">
        <v>566</v>
      </c>
      <c r="G277" s="80" t="s">
        <v>1965</v>
      </c>
      <c r="H277" s="80" t="s">
        <v>1966</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1969</v>
      </c>
      <c r="B278" s="80">
        <v>463</v>
      </c>
      <c r="C278" s="80">
        <v>4</v>
      </c>
      <c r="D278" s="80">
        <v>28</v>
      </c>
      <c r="E278" s="80">
        <v>2007</v>
      </c>
      <c r="F278" s="80" t="s">
        <v>567</v>
      </c>
      <c r="G278" s="80" t="s">
        <v>1965</v>
      </c>
      <c r="H278" s="80" t="s">
        <v>1966</v>
      </c>
      <c r="I278" s="177"/>
      <c r="J278" s="81">
        <v>55.749021098196302</v>
      </c>
      <c r="K278" s="81">
        <v>0.59917818332341899</v>
      </c>
      <c r="L278" s="81">
        <v>2.526159256621098</v>
      </c>
      <c r="M278" s="81">
        <v>15.99508118752652</v>
      </c>
      <c r="N278" s="81">
        <v>27.857258167457957</v>
      </c>
      <c r="O278" s="81">
        <v>23.048102225541932</v>
      </c>
      <c r="P278" s="81">
        <v>13.384140196626383</v>
      </c>
      <c r="Q278" s="81">
        <v>1.3382055515231306</v>
      </c>
      <c r="R278" s="81">
        <v>0</v>
      </c>
      <c r="S278" s="81">
        <v>2.183298058137328</v>
      </c>
      <c r="T278" s="82"/>
      <c r="U278" s="81">
        <v>1590053</v>
      </c>
      <c r="V278" s="81">
        <v>247</v>
      </c>
      <c r="W278" s="81">
        <v>31</v>
      </c>
      <c r="X278" s="81">
        <v>3585</v>
      </c>
      <c r="Y278" s="81">
        <v>8892</v>
      </c>
      <c r="Z278" s="81">
        <v>11404</v>
      </c>
      <c r="AA278" s="81">
        <v>2621</v>
      </c>
      <c r="AB278" s="81">
        <v>21513</v>
      </c>
      <c r="AC278" s="81">
        <v>0</v>
      </c>
      <c r="AD278" s="81">
        <v>2.183298058137328</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1970</v>
      </c>
      <c r="B279" s="80">
        <v>464</v>
      </c>
      <c r="C279" s="80">
        <v>5</v>
      </c>
      <c r="D279" s="80">
        <v>28</v>
      </c>
      <c r="E279" s="80">
        <v>2008</v>
      </c>
      <c r="F279" s="80" t="s">
        <v>84</v>
      </c>
      <c r="G279" s="80" t="s">
        <v>1965</v>
      </c>
      <c r="H279" s="80" t="s">
        <v>1966</v>
      </c>
      <c r="I279" s="177"/>
      <c r="J279" s="81">
        <v>49.113168198071634</v>
      </c>
      <c r="K279" s="81">
        <v>0.47151445271764225</v>
      </c>
      <c r="L279" s="81">
        <v>2.0021357638485728</v>
      </c>
      <c r="M279" s="81">
        <v>18.056629487996638</v>
      </c>
      <c r="N279" s="81">
        <v>26.580623780211852</v>
      </c>
      <c r="O279" s="81">
        <v>22.477456740132247</v>
      </c>
      <c r="P279" s="81">
        <v>12.935329035065804</v>
      </c>
      <c r="Q279" s="81">
        <v>1.3125323068985384</v>
      </c>
      <c r="R279" s="81">
        <v>0</v>
      </c>
      <c r="S279" s="81">
        <v>2.7019757050964177</v>
      </c>
      <c r="T279" s="82"/>
      <c r="U279" s="81">
        <v>1618218</v>
      </c>
      <c r="V279" s="81">
        <v>247</v>
      </c>
      <c r="W279" s="81">
        <v>28</v>
      </c>
      <c r="X279" s="81">
        <v>3585</v>
      </c>
      <c r="Y279" s="81">
        <v>8951</v>
      </c>
      <c r="Z279" s="81">
        <v>11512</v>
      </c>
      <c r="AA279" s="81">
        <v>2536</v>
      </c>
      <c r="AB279" s="81">
        <v>21447</v>
      </c>
      <c r="AC279" s="81">
        <v>0</v>
      </c>
      <c r="AD279" s="81">
        <v>2.7019757050964177</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1971</v>
      </c>
      <c r="B280" s="80">
        <v>465</v>
      </c>
      <c r="C280" s="80">
        <v>6</v>
      </c>
      <c r="D280" s="80">
        <v>28</v>
      </c>
      <c r="E280" s="80">
        <v>2009</v>
      </c>
      <c r="F280" s="80" t="s">
        <v>85</v>
      </c>
      <c r="G280" s="80" t="s">
        <v>1965</v>
      </c>
      <c r="H280" s="80" t="s">
        <v>1966</v>
      </c>
      <c r="I280" s="177"/>
      <c r="J280" s="81">
        <v>47.943159315509206</v>
      </c>
      <c r="K280" s="81">
        <v>0.49604602848102913</v>
      </c>
      <c r="L280" s="81">
        <v>3.3268174722884152</v>
      </c>
      <c r="M280" s="81">
        <v>17.811253995496635</v>
      </c>
      <c r="N280" s="81">
        <v>24.447952716219149</v>
      </c>
      <c r="O280" s="81">
        <v>22.766456874492018</v>
      </c>
      <c r="P280" s="81">
        <v>12.068381757582525</v>
      </c>
      <c r="Q280" s="81">
        <v>1.2434426844220288</v>
      </c>
      <c r="R280" s="81">
        <v>0</v>
      </c>
      <c r="S280" s="81">
        <v>2.6155192396971763</v>
      </c>
      <c r="T280" s="82"/>
      <c r="U280" s="81">
        <v>1365017</v>
      </c>
      <c r="V280" s="81">
        <v>334</v>
      </c>
      <c r="W280" s="81">
        <v>60</v>
      </c>
      <c r="X280" s="81">
        <v>4025</v>
      </c>
      <c r="Y280" s="81">
        <v>8935</v>
      </c>
      <c r="Z280" s="81">
        <v>11509</v>
      </c>
      <c r="AA280" s="81">
        <v>2429</v>
      </c>
      <c r="AB280" s="81">
        <v>21329</v>
      </c>
      <c r="AC280" s="81">
        <v>0</v>
      </c>
      <c r="AD280" s="81">
        <v>2.6155192396971763</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5.83</v>
      </c>
      <c r="BJ280" s="81">
        <v>0</v>
      </c>
      <c r="BK280" s="81">
        <v>0</v>
      </c>
      <c r="BL280" s="81">
        <v>0</v>
      </c>
      <c r="BM280" s="82"/>
      <c r="BN280" s="81">
        <v>0</v>
      </c>
      <c r="BO280" s="81">
        <v>0</v>
      </c>
      <c r="BP280" s="81">
        <v>1</v>
      </c>
      <c r="BQ280" s="81">
        <v>0</v>
      </c>
      <c r="BR280" s="81">
        <v>0</v>
      </c>
      <c r="BS280" s="81">
        <v>0</v>
      </c>
      <c r="BT280"/>
      <c r="BU280" s="80"/>
      <c r="BV280" s="80"/>
      <c r="BW280" s="80"/>
      <c r="BX280" s="80"/>
      <c r="BY280" s="80"/>
      <c r="BZ280" s="80"/>
      <c r="CA280" s="80"/>
      <c r="CB280" s="80"/>
      <c r="CC280" s="80"/>
    </row>
    <row r="281" spans="1:81">
      <c r="A281" s="80" t="s">
        <v>1972</v>
      </c>
      <c r="B281" s="80">
        <v>466</v>
      </c>
      <c r="C281" s="80">
        <v>7</v>
      </c>
      <c r="D281" s="80">
        <v>28</v>
      </c>
      <c r="E281" s="80">
        <v>2010</v>
      </c>
      <c r="F281" s="80" t="s">
        <v>86</v>
      </c>
      <c r="G281" s="80" t="s">
        <v>1965</v>
      </c>
      <c r="H281" s="80" t="s">
        <v>1966</v>
      </c>
      <c r="I281" s="177"/>
      <c r="J281" s="81">
        <v>61.1000034783426</v>
      </c>
      <c r="K281" s="81">
        <v>0.52864876483314094</v>
      </c>
      <c r="L281" s="81">
        <v>3.1496866168671143</v>
      </c>
      <c r="M281" s="81">
        <v>17.779250957459002</v>
      </c>
      <c r="N281" s="81">
        <v>25.052406476430832</v>
      </c>
      <c r="O281" s="81">
        <v>22.944690204468341</v>
      </c>
      <c r="P281" s="81">
        <v>11.908687591093177</v>
      </c>
      <c r="Q281" s="81">
        <v>1.2908693015575317</v>
      </c>
      <c r="R281" s="81">
        <v>0</v>
      </c>
      <c r="S281" s="81">
        <v>2.3638023006289166</v>
      </c>
      <c r="T281" s="82"/>
      <c r="U281" s="81">
        <v>1578622</v>
      </c>
      <c r="V281" s="81">
        <v>334</v>
      </c>
      <c r="W281" s="81">
        <v>60</v>
      </c>
      <c r="X281" s="81">
        <v>4025</v>
      </c>
      <c r="Y281" s="81">
        <v>8963</v>
      </c>
      <c r="Z281" s="81">
        <v>11653</v>
      </c>
      <c r="AA281" s="81">
        <v>2337</v>
      </c>
      <c r="AB281" s="81">
        <v>21217</v>
      </c>
      <c r="AC281" s="81">
        <v>0</v>
      </c>
      <c r="AD281" s="81">
        <v>2.3638023006289166</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6.3</v>
      </c>
      <c r="BJ281" s="81">
        <v>0</v>
      </c>
      <c r="BK281" s="81">
        <v>0</v>
      </c>
      <c r="BL281" s="81">
        <v>0</v>
      </c>
      <c r="BM281" s="82"/>
      <c r="BN281" s="81">
        <v>0</v>
      </c>
      <c r="BO281" s="81">
        <v>0</v>
      </c>
      <c r="BP281" s="81">
        <v>1</v>
      </c>
      <c r="BQ281" s="81">
        <v>0</v>
      </c>
      <c r="BR281" s="81">
        <v>0</v>
      </c>
      <c r="BS281" s="81">
        <v>0</v>
      </c>
      <c r="BT281"/>
      <c r="BU281" s="80">
        <v>6.3</v>
      </c>
      <c r="BV281" s="80">
        <v>0</v>
      </c>
      <c r="BW281" s="80">
        <v>0</v>
      </c>
      <c r="BX281" s="80">
        <v>0</v>
      </c>
      <c r="BY281" s="80">
        <v>0</v>
      </c>
      <c r="BZ281" s="80">
        <v>0</v>
      </c>
      <c r="CA281" s="80">
        <v>0</v>
      </c>
      <c r="CB281" s="80">
        <v>0</v>
      </c>
      <c r="CC281" s="80">
        <v>0</v>
      </c>
    </row>
    <row r="282" spans="1:81">
      <c r="A282" s="80" t="s">
        <v>1973</v>
      </c>
      <c r="B282" s="80">
        <v>467</v>
      </c>
      <c r="C282" s="80">
        <v>8</v>
      </c>
      <c r="D282" s="80">
        <v>28</v>
      </c>
      <c r="E282" s="80">
        <v>2011</v>
      </c>
      <c r="F282" s="80" t="s">
        <v>87</v>
      </c>
      <c r="G282" s="80" t="s">
        <v>1965</v>
      </c>
      <c r="H282" s="80" t="s">
        <v>1966</v>
      </c>
      <c r="I282" s="177"/>
      <c r="J282" s="81">
        <v>38.181202353677868</v>
      </c>
      <c r="K282" s="81">
        <v>0.83452300214560571</v>
      </c>
      <c r="L282" s="81">
        <v>3.07076125463864</v>
      </c>
      <c r="M282" s="81">
        <v>20.598145821699738</v>
      </c>
      <c r="N282" s="81">
        <v>26.718260878969886</v>
      </c>
      <c r="O282" s="81">
        <v>22.420200374019753</v>
      </c>
      <c r="P282" s="81">
        <v>11.445782159282235</v>
      </c>
      <c r="Q282" s="81">
        <v>1.4854644099267256</v>
      </c>
      <c r="R282" s="81">
        <v>0</v>
      </c>
      <c r="S282" s="81">
        <v>2.4034795914092788</v>
      </c>
      <c r="T282" s="82"/>
      <c r="U282" s="81">
        <v>1032779</v>
      </c>
      <c r="V282" s="81">
        <v>334</v>
      </c>
      <c r="W282" s="81">
        <v>60</v>
      </c>
      <c r="X282" s="81">
        <v>4025</v>
      </c>
      <c r="Y282" s="81">
        <v>9097</v>
      </c>
      <c r="Z282" s="81">
        <v>11634</v>
      </c>
      <c r="AA282" s="81">
        <v>2313</v>
      </c>
      <c r="AB282" s="81">
        <v>21167</v>
      </c>
      <c r="AC282" s="81">
        <v>0</v>
      </c>
      <c r="AD282" s="81">
        <v>2.4034795914092788</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7.0439999999999996</v>
      </c>
      <c r="BJ282" s="81">
        <v>0</v>
      </c>
      <c r="BK282" s="81">
        <v>0</v>
      </c>
      <c r="BL282" s="81">
        <v>0</v>
      </c>
      <c r="BM282" s="82"/>
      <c r="BN282" s="81">
        <v>0</v>
      </c>
      <c r="BO282" s="81">
        <v>0</v>
      </c>
      <c r="BP282" s="81">
        <v>1</v>
      </c>
      <c r="BQ282" s="81">
        <v>0</v>
      </c>
      <c r="BR282" s="81">
        <v>0</v>
      </c>
      <c r="BS282" s="81">
        <v>0</v>
      </c>
      <c r="BT282"/>
      <c r="BU282" s="80">
        <v>7.0439999999999996</v>
      </c>
      <c r="BV282" s="80">
        <v>0</v>
      </c>
      <c r="BW282" s="80">
        <v>0</v>
      </c>
      <c r="BX282" s="80">
        <v>0</v>
      </c>
      <c r="BY282" s="80">
        <v>0</v>
      </c>
      <c r="BZ282" s="80">
        <v>0</v>
      </c>
      <c r="CA282" s="80">
        <v>0</v>
      </c>
      <c r="CB282" s="80">
        <v>0</v>
      </c>
      <c r="CC282" s="80">
        <v>0</v>
      </c>
    </row>
    <row r="283" spans="1:81">
      <c r="A283" s="80" t="s">
        <v>1974</v>
      </c>
      <c r="B283" s="80">
        <v>468</v>
      </c>
      <c r="C283" s="80">
        <v>9</v>
      </c>
      <c r="D283" s="80">
        <v>28</v>
      </c>
      <c r="E283" s="80">
        <v>2012</v>
      </c>
      <c r="F283" s="80" t="s">
        <v>88</v>
      </c>
      <c r="G283" s="80" t="s">
        <v>1965</v>
      </c>
      <c r="H283" s="80" t="s">
        <v>1966</v>
      </c>
      <c r="I283" s="177"/>
      <c r="J283" s="81">
        <v>50.987413532052969</v>
      </c>
      <c r="K283" s="81">
        <v>0.82799210968914838</v>
      </c>
      <c r="L283" s="81">
        <v>3.0830158719230227</v>
      </c>
      <c r="M283" s="81">
        <v>23.018485817132213</v>
      </c>
      <c r="N283" s="81">
        <v>30.043827446570855</v>
      </c>
      <c r="O283" s="81">
        <v>22.224651885093987</v>
      </c>
      <c r="P283" s="81">
        <v>11.515880978105878</v>
      </c>
      <c r="Q283" s="81">
        <v>1.6319158827544418</v>
      </c>
      <c r="R283" s="81">
        <v>0</v>
      </c>
      <c r="S283" s="81">
        <v>2.4133682622040031</v>
      </c>
      <c r="T283" s="82"/>
      <c r="U283" s="81">
        <v>1385814</v>
      </c>
      <c r="V283" s="81">
        <v>334</v>
      </c>
      <c r="W283" s="81">
        <v>60</v>
      </c>
      <c r="X283" s="81">
        <v>4025</v>
      </c>
      <c r="Y283" s="81">
        <v>9305</v>
      </c>
      <c r="Z283" s="81">
        <v>11624</v>
      </c>
      <c r="AA283" s="81">
        <v>2314</v>
      </c>
      <c r="AB283" s="81">
        <v>21403</v>
      </c>
      <c r="AC283" s="81">
        <v>0</v>
      </c>
      <c r="AD283" s="81">
        <v>2.4133682622040031</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6.6719999999999997</v>
      </c>
      <c r="BJ283" s="81">
        <v>0</v>
      </c>
      <c r="BK283" s="81">
        <v>0</v>
      </c>
      <c r="BL283" s="81">
        <v>0</v>
      </c>
      <c r="BM283" s="82"/>
      <c r="BN283" s="81">
        <v>0</v>
      </c>
      <c r="BO283" s="81">
        <v>0</v>
      </c>
      <c r="BP283" s="81">
        <v>1</v>
      </c>
      <c r="BQ283" s="81">
        <v>0</v>
      </c>
      <c r="BR283" s="81">
        <v>0</v>
      </c>
      <c r="BS283" s="81">
        <v>0</v>
      </c>
      <c r="BT283"/>
      <c r="BU283" s="80">
        <v>6.6719999999999997</v>
      </c>
      <c r="BV283" s="80">
        <v>0</v>
      </c>
      <c r="BW283" s="80">
        <v>0</v>
      </c>
      <c r="BX283" s="80">
        <v>0</v>
      </c>
      <c r="BY283" s="80">
        <v>0</v>
      </c>
      <c r="BZ283" s="80">
        <v>0</v>
      </c>
      <c r="CA283" s="80">
        <v>0</v>
      </c>
      <c r="CB283" s="80">
        <v>0</v>
      </c>
      <c r="CC283" s="80">
        <v>0</v>
      </c>
    </row>
    <row r="284" spans="1:81">
      <c r="A284" s="80" t="s">
        <v>1975</v>
      </c>
      <c r="B284" s="80">
        <v>469</v>
      </c>
      <c r="C284" s="80">
        <v>10</v>
      </c>
      <c r="D284" s="80">
        <v>28</v>
      </c>
      <c r="E284" s="80">
        <v>2013</v>
      </c>
      <c r="F284" s="80" t="s">
        <v>89</v>
      </c>
      <c r="G284" s="80" t="s">
        <v>1965</v>
      </c>
      <c r="H284" s="80" t="s">
        <v>1966</v>
      </c>
      <c r="I284" s="177"/>
      <c r="J284" s="81">
        <v>37.246202857009806</v>
      </c>
      <c r="K284" s="81">
        <v>0.73797866816721713</v>
      </c>
      <c r="L284" s="81">
        <v>3.0837987612135622</v>
      </c>
      <c r="M284" s="81">
        <v>22.822519909159059</v>
      </c>
      <c r="N284" s="81">
        <v>32.05074941266259</v>
      </c>
      <c r="O284" s="81">
        <v>21.695728862205272</v>
      </c>
      <c r="P284" s="81">
        <v>11.519308669491883</v>
      </c>
      <c r="Q284" s="81">
        <v>1.659522893928242</v>
      </c>
      <c r="R284" s="81">
        <v>0</v>
      </c>
      <c r="S284" s="81">
        <v>2.2062941206631814</v>
      </c>
      <c r="T284" s="82"/>
      <c r="U284" s="81">
        <v>986126</v>
      </c>
      <c r="V284" s="81">
        <v>334</v>
      </c>
      <c r="W284" s="81">
        <v>60</v>
      </c>
      <c r="X284" s="81">
        <v>4025</v>
      </c>
      <c r="Y284" s="81">
        <v>9445</v>
      </c>
      <c r="Z284" s="81">
        <v>11854</v>
      </c>
      <c r="AA284" s="81">
        <v>2306</v>
      </c>
      <c r="AB284" s="81">
        <v>21453</v>
      </c>
      <c r="AC284" s="81">
        <v>0</v>
      </c>
      <c r="AD284" s="81">
        <v>2.2062941206631814</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5.9470000000000001</v>
      </c>
      <c r="BJ284" s="81">
        <v>0</v>
      </c>
      <c r="BK284" s="81">
        <v>0</v>
      </c>
      <c r="BL284" s="81">
        <v>0</v>
      </c>
      <c r="BM284" s="82"/>
      <c r="BN284" s="81">
        <v>0</v>
      </c>
      <c r="BO284" s="81">
        <v>0</v>
      </c>
      <c r="BP284" s="81">
        <v>1</v>
      </c>
      <c r="BQ284" s="81">
        <v>0</v>
      </c>
      <c r="BR284" s="81">
        <v>0</v>
      </c>
      <c r="BS284" s="81">
        <v>0</v>
      </c>
      <c r="BT284"/>
      <c r="BU284" s="80">
        <v>5.9470000000000001</v>
      </c>
      <c r="BV284" s="80">
        <v>0</v>
      </c>
      <c r="BW284" s="80">
        <v>0</v>
      </c>
      <c r="BX284" s="80">
        <v>0</v>
      </c>
      <c r="BY284" s="80">
        <v>0</v>
      </c>
      <c r="BZ284" s="80">
        <v>0</v>
      </c>
      <c r="CA284" s="80">
        <v>0</v>
      </c>
      <c r="CB284" s="80">
        <v>0</v>
      </c>
      <c r="CC284" s="80">
        <v>0</v>
      </c>
    </row>
    <row r="285" spans="1:81">
      <c r="A285" s="80" t="s">
        <v>1976</v>
      </c>
      <c r="B285" s="80">
        <v>470</v>
      </c>
      <c r="C285" s="80">
        <v>11</v>
      </c>
      <c r="D285" s="80">
        <v>28</v>
      </c>
      <c r="E285" s="80">
        <v>2014</v>
      </c>
      <c r="F285" s="80" t="s">
        <v>90</v>
      </c>
      <c r="G285" s="80" t="s">
        <v>1965</v>
      </c>
      <c r="H285" s="80" t="s">
        <v>1966</v>
      </c>
      <c r="I285" s="177"/>
      <c r="J285" s="81">
        <v>40.765067830077719</v>
      </c>
      <c r="K285" s="81">
        <v>0.72684155381659155</v>
      </c>
      <c r="L285" s="81">
        <v>1.7765045487109508</v>
      </c>
      <c r="M285" s="81">
        <v>27.376722859706305</v>
      </c>
      <c r="N285" s="81">
        <v>26.501675732374689</v>
      </c>
      <c r="O285" s="81">
        <v>20.974958704925815</v>
      </c>
      <c r="P285" s="81">
        <v>11.493858706501646</v>
      </c>
      <c r="Q285" s="81">
        <v>1.5844442011336668</v>
      </c>
      <c r="R285" s="81">
        <v>0</v>
      </c>
      <c r="S285" s="81">
        <v>2.3007046805260933</v>
      </c>
      <c r="T285" s="82"/>
      <c r="U285" s="81">
        <v>1188133</v>
      </c>
      <c r="V285" s="81">
        <v>304</v>
      </c>
      <c r="W285" s="81">
        <v>31</v>
      </c>
      <c r="X285" s="81">
        <v>5250</v>
      </c>
      <c r="Y285" s="81">
        <v>9493</v>
      </c>
      <c r="Z285" s="81">
        <v>12070</v>
      </c>
      <c r="AA285" s="81">
        <v>2289</v>
      </c>
      <c r="AB285" s="81">
        <v>21348</v>
      </c>
      <c r="AC285" s="81">
        <v>0</v>
      </c>
      <c r="AD285" s="81">
        <v>2.3007046805260933</v>
      </c>
      <c r="AE285" s="82"/>
      <c r="AF285" s="81">
        <v>12822408.741370963</v>
      </c>
      <c r="AG285" s="81">
        <v>700523.16344227584</v>
      </c>
      <c r="AH285" s="81">
        <v>441577.29783276131</v>
      </c>
      <c r="AI285" s="81">
        <v>38063468.993570857</v>
      </c>
      <c r="AJ285" s="81">
        <v>36484683.652253278</v>
      </c>
      <c r="AK285" s="81">
        <v>0</v>
      </c>
      <c r="AL285" s="81">
        <v>0</v>
      </c>
      <c r="AM285" s="81">
        <v>2930761.3922468727</v>
      </c>
      <c r="AN285" s="81">
        <v>0</v>
      </c>
      <c r="AO285" s="81">
        <v>0</v>
      </c>
      <c r="AP285" s="82"/>
      <c r="AQ285" s="81">
        <v>214</v>
      </c>
      <c r="AR285" s="81">
        <v>39</v>
      </c>
      <c r="AS285" s="81">
        <v>0</v>
      </c>
      <c r="AT285" s="81">
        <v>0</v>
      </c>
      <c r="AU285" s="81">
        <v>0</v>
      </c>
      <c r="AV285" s="81">
        <v>1</v>
      </c>
      <c r="AW285" s="81" t="s">
        <v>564</v>
      </c>
      <c r="AX285" s="82"/>
      <c r="AY285" s="81">
        <v>894.5</v>
      </c>
      <c r="AZ285" s="81">
        <v>1445.5</v>
      </c>
      <c r="BA285" s="81">
        <v>0</v>
      </c>
      <c r="BB285" s="81">
        <v>0</v>
      </c>
      <c r="BC285" s="81">
        <v>0</v>
      </c>
      <c r="BD285" s="81">
        <v>1425</v>
      </c>
      <c r="BE285" s="81" t="s">
        <v>564</v>
      </c>
      <c r="BF285" s="82"/>
      <c r="BG285" s="81">
        <v>0</v>
      </c>
      <c r="BH285" s="81">
        <v>0</v>
      </c>
      <c r="BI285" s="81">
        <v>5.5750000000000002</v>
      </c>
      <c r="BJ285" s="81">
        <v>0</v>
      </c>
      <c r="BK285" s="81">
        <v>4.1959999999999997</v>
      </c>
      <c r="BL285" s="81">
        <v>0</v>
      </c>
      <c r="BM285" s="82"/>
      <c r="BN285" s="81">
        <v>0</v>
      </c>
      <c r="BO285" s="81">
        <v>0</v>
      </c>
      <c r="BP285" s="81">
        <v>1</v>
      </c>
      <c r="BQ285" s="81">
        <v>0</v>
      </c>
      <c r="BR285" s="81">
        <v>1</v>
      </c>
      <c r="BS285" s="81">
        <v>0</v>
      </c>
      <c r="BT285"/>
      <c r="BU285" s="80">
        <v>9.7710000000000008</v>
      </c>
      <c r="BV285" s="80">
        <v>0</v>
      </c>
      <c r="BW285" s="80">
        <v>0</v>
      </c>
      <c r="BX285" s="80">
        <v>0</v>
      </c>
      <c r="BY285" s="80">
        <v>0</v>
      </c>
      <c r="BZ285" s="80">
        <v>0</v>
      </c>
      <c r="CA285" s="80">
        <v>0</v>
      </c>
      <c r="CB285" s="80">
        <v>0</v>
      </c>
      <c r="CC285" s="80">
        <v>0</v>
      </c>
    </row>
    <row r="286" spans="1:81">
      <c r="A286" s="80" t="s">
        <v>1977</v>
      </c>
      <c r="B286" s="80">
        <v>471</v>
      </c>
      <c r="C286" s="80">
        <v>12</v>
      </c>
      <c r="D286" s="80">
        <v>28</v>
      </c>
      <c r="E286" s="80">
        <v>2015</v>
      </c>
      <c r="F286" s="80" t="s">
        <v>91</v>
      </c>
      <c r="G286" s="80" t="s">
        <v>1965</v>
      </c>
      <c r="H286" s="80" t="s">
        <v>1966</v>
      </c>
      <c r="I286" s="177"/>
      <c r="J286" s="81">
        <v>44.111132840948542</v>
      </c>
      <c r="K286" s="81">
        <v>0.72181406813512017</v>
      </c>
      <c r="L286" s="81">
        <v>1.8660708871194847</v>
      </c>
      <c r="M286" s="81">
        <v>27.813766480949006</v>
      </c>
      <c r="N286" s="81">
        <v>24.870203641241702</v>
      </c>
      <c r="O286" s="81">
        <v>21.010601921849538</v>
      </c>
      <c r="P286" s="81">
        <v>11.543104634454327</v>
      </c>
      <c r="Q286" s="81">
        <v>1.5444077260315829</v>
      </c>
      <c r="R286" s="81">
        <v>0</v>
      </c>
      <c r="S286" s="81">
        <v>2.7516312256085587</v>
      </c>
      <c r="T286" s="82"/>
      <c r="U286" s="81">
        <v>1271105</v>
      </c>
      <c r="V286" s="81">
        <v>304</v>
      </c>
      <c r="W286" s="81">
        <v>31</v>
      </c>
      <c r="X286" s="81">
        <v>5250</v>
      </c>
      <c r="Y286" s="81">
        <v>9585</v>
      </c>
      <c r="Z286" s="81">
        <v>12207</v>
      </c>
      <c r="AA286" s="81">
        <v>2297</v>
      </c>
      <c r="AB286" s="81">
        <v>21256</v>
      </c>
      <c r="AC286" s="81">
        <v>0</v>
      </c>
      <c r="AD286" s="81">
        <v>2.7516312256085587</v>
      </c>
      <c r="AE286" s="82"/>
      <c r="AF286" s="81">
        <v>13651668.195110518</v>
      </c>
      <c r="AG286" s="81">
        <v>621153.20329430338</v>
      </c>
      <c r="AH286" s="81">
        <v>389957.86817855184</v>
      </c>
      <c r="AI286" s="81">
        <v>39462851.172128998</v>
      </c>
      <c r="AJ286" s="81">
        <v>33376642.80139029</v>
      </c>
      <c r="AK286" s="81">
        <v>0</v>
      </c>
      <c r="AL286" s="81">
        <v>0</v>
      </c>
      <c r="AM286" s="81">
        <v>2913045.634433581</v>
      </c>
      <c r="AN286" s="81">
        <v>0</v>
      </c>
      <c r="AO286" s="81">
        <v>0</v>
      </c>
      <c r="AP286" s="82"/>
      <c r="AQ286" s="81">
        <v>257</v>
      </c>
      <c r="AR286" s="81">
        <v>70</v>
      </c>
      <c r="AS286" s="81">
        <v>0</v>
      </c>
      <c r="AT286" s="81">
        <v>0</v>
      </c>
      <c r="AU286" s="81">
        <v>0</v>
      </c>
      <c r="AV286" s="81">
        <v>1</v>
      </c>
      <c r="AW286" s="81" t="s">
        <v>564</v>
      </c>
      <c r="AX286" s="82"/>
      <c r="AY286" s="81">
        <v>1071</v>
      </c>
      <c r="AZ286" s="81">
        <v>2787.8</v>
      </c>
      <c r="BA286" s="81">
        <v>0</v>
      </c>
      <c r="BB286" s="81">
        <v>0</v>
      </c>
      <c r="BC286" s="81">
        <v>0</v>
      </c>
      <c r="BD286" s="81">
        <v>1425</v>
      </c>
      <c r="BE286" s="81" t="s">
        <v>564</v>
      </c>
      <c r="BF286" s="82"/>
      <c r="BG286" s="81">
        <v>0</v>
      </c>
      <c r="BH286" s="81">
        <v>0</v>
      </c>
      <c r="BI286" s="81">
        <v>5.4880000000000004</v>
      </c>
      <c r="BJ286" s="81">
        <v>0</v>
      </c>
      <c r="BK286" s="81">
        <v>5.8840000000000003</v>
      </c>
      <c r="BL286" s="81">
        <v>0</v>
      </c>
      <c r="BM286" s="82"/>
      <c r="BN286" s="81">
        <v>0</v>
      </c>
      <c r="BO286" s="81">
        <v>0</v>
      </c>
      <c r="BP286" s="81">
        <v>1</v>
      </c>
      <c r="BQ286" s="81">
        <v>0</v>
      </c>
      <c r="BR286" s="81">
        <v>1</v>
      </c>
      <c r="BS286" s="81">
        <v>0</v>
      </c>
      <c r="BT286"/>
      <c r="BU286" s="80">
        <v>11.372</v>
      </c>
      <c r="BV286" s="80">
        <v>0</v>
      </c>
      <c r="BW286" s="80">
        <v>0</v>
      </c>
      <c r="BX286" s="80">
        <v>0</v>
      </c>
      <c r="BY286" s="80">
        <v>0</v>
      </c>
      <c r="BZ286" s="80">
        <v>0</v>
      </c>
      <c r="CA286" s="80">
        <v>0</v>
      </c>
      <c r="CB286" s="80">
        <v>0</v>
      </c>
      <c r="CC286" s="80">
        <v>0</v>
      </c>
    </row>
    <row r="287" spans="1:81">
      <c r="A287" s="80" t="s">
        <v>1978</v>
      </c>
      <c r="B287" s="80">
        <v>472</v>
      </c>
      <c r="C287" s="80">
        <v>13</v>
      </c>
      <c r="D287" s="80">
        <v>28</v>
      </c>
      <c r="E287" s="80">
        <v>2016</v>
      </c>
      <c r="F287" s="80" t="s">
        <v>92</v>
      </c>
      <c r="G287" s="80" t="s">
        <v>1965</v>
      </c>
      <c r="H287" s="80" t="s">
        <v>1966</v>
      </c>
      <c r="I287" s="177"/>
      <c r="J287" s="81">
        <v>55.009698079570271</v>
      </c>
      <c r="K287" s="81">
        <v>0.695615869996417</v>
      </c>
      <c r="L287" s="81">
        <v>2.1705697849724275</v>
      </c>
      <c r="M287" s="81">
        <v>23.920518894517194</v>
      </c>
      <c r="N287" s="81">
        <v>26.18726619965798</v>
      </c>
      <c r="O287" s="81">
        <v>20.813270713386501</v>
      </c>
      <c r="P287" s="81">
        <v>10.941841795504738</v>
      </c>
      <c r="Q287" s="81">
        <v>1.4917484282195843</v>
      </c>
      <c r="R287" s="81">
        <v>0</v>
      </c>
      <c r="S287" s="81">
        <v>3.1451200211250012</v>
      </c>
      <c r="T287" s="82"/>
      <c r="U287" s="81">
        <v>1497618</v>
      </c>
      <c r="V287" s="81">
        <v>304</v>
      </c>
      <c r="W287" s="81">
        <v>31</v>
      </c>
      <c r="X287" s="81">
        <v>5250</v>
      </c>
      <c r="Y287" s="81">
        <v>9630</v>
      </c>
      <c r="Z287" s="81">
        <v>12241</v>
      </c>
      <c r="AA287" s="81">
        <v>2252</v>
      </c>
      <c r="AB287" s="81">
        <v>21120</v>
      </c>
      <c r="AC287" s="81">
        <v>0</v>
      </c>
      <c r="AD287" s="81">
        <v>3.1451200211250012</v>
      </c>
      <c r="AE287" s="82"/>
      <c r="AF287" s="81">
        <v>17667541.9976683</v>
      </c>
      <c r="AG287" s="81">
        <v>591860.98120572988</v>
      </c>
      <c r="AH287" s="81">
        <v>359083.27092478081</v>
      </c>
      <c r="AI287" s="81">
        <v>36722298.247126929</v>
      </c>
      <c r="AJ287" s="81">
        <v>35642365.948213249</v>
      </c>
      <c r="AK287" s="81">
        <v>0</v>
      </c>
      <c r="AL287" s="81">
        <v>0</v>
      </c>
      <c r="AM287" s="81">
        <v>2896656.0754890479</v>
      </c>
      <c r="AN287" s="81">
        <v>0</v>
      </c>
      <c r="AO287" s="81">
        <v>0</v>
      </c>
      <c r="AP287" s="82"/>
      <c r="AQ287" s="81">
        <v>289</v>
      </c>
      <c r="AR287" s="81">
        <v>113</v>
      </c>
      <c r="AS287" s="81">
        <v>0</v>
      </c>
      <c r="AT287" s="81">
        <v>0</v>
      </c>
      <c r="AU287" s="81">
        <v>0</v>
      </c>
      <c r="AV287" s="81">
        <v>1</v>
      </c>
      <c r="AW287" s="81" t="s">
        <v>564</v>
      </c>
      <c r="AX287" s="82"/>
      <c r="AY287" s="81">
        <v>1244.8</v>
      </c>
      <c r="AZ287" s="81">
        <v>7751.6</v>
      </c>
      <c r="BA287" s="81">
        <v>0</v>
      </c>
      <c r="BB287" s="81">
        <v>0</v>
      </c>
      <c r="BC287" s="81">
        <v>0</v>
      </c>
      <c r="BD287" s="81">
        <v>1425</v>
      </c>
      <c r="BE287" s="81" t="s">
        <v>564</v>
      </c>
      <c r="BF287" s="82"/>
      <c r="BG287" s="81">
        <v>0</v>
      </c>
      <c r="BH287" s="81">
        <v>0</v>
      </c>
      <c r="BI287" s="81">
        <v>5.0720000000000001</v>
      </c>
      <c r="BJ287" s="81">
        <v>0</v>
      </c>
      <c r="BK287" s="81">
        <v>5.5830000000000002</v>
      </c>
      <c r="BL287" s="81">
        <v>0</v>
      </c>
      <c r="BM287" s="82"/>
      <c r="BN287" s="81">
        <v>0</v>
      </c>
      <c r="BO287" s="81">
        <v>0</v>
      </c>
      <c r="BP287" s="81">
        <v>1</v>
      </c>
      <c r="BQ287" s="81">
        <v>0</v>
      </c>
      <c r="BR287" s="81">
        <v>1</v>
      </c>
      <c r="BS287" s="81">
        <v>0</v>
      </c>
      <c r="BT287"/>
      <c r="BU287" s="80">
        <v>10.654999999999999</v>
      </c>
      <c r="BV287" s="80">
        <v>0</v>
      </c>
      <c r="BW287" s="80">
        <v>0</v>
      </c>
      <c r="BX287" s="80">
        <v>0</v>
      </c>
      <c r="BY287" s="80">
        <v>0</v>
      </c>
      <c r="BZ287" s="80">
        <v>0</v>
      </c>
      <c r="CA287" s="80">
        <v>0</v>
      </c>
      <c r="CB287" s="80">
        <v>0</v>
      </c>
      <c r="CC287" s="80">
        <v>0</v>
      </c>
    </row>
    <row r="288" spans="1:81">
      <c r="A288" s="80" t="s">
        <v>1979</v>
      </c>
      <c r="B288" s="80">
        <v>473</v>
      </c>
      <c r="C288" s="80">
        <v>14</v>
      </c>
      <c r="D288" s="80">
        <v>28</v>
      </c>
      <c r="E288" s="80">
        <v>2017</v>
      </c>
      <c r="F288" s="80" t="s">
        <v>71</v>
      </c>
      <c r="G288" s="80" t="s">
        <v>1965</v>
      </c>
      <c r="H288" s="80" t="s">
        <v>1966</v>
      </c>
      <c r="I288" s="177"/>
      <c r="J288" s="81">
        <v>56.965354435319874</v>
      </c>
      <c r="K288" s="81">
        <v>0.69629245855352895</v>
      </c>
      <c r="L288" s="81">
        <v>1.9909986387305088</v>
      </c>
      <c r="M288" s="81">
        <v>24.270124671398261</v>
      </c>
      <c r="N288" s="81">
        <v>29.265138615196822</v>
      </c>
      <c r="O288" s="81">
        <v>20.589053470478419</v>
      </c>
      <c r="P288" s="81">
        <v>11.229796966174776</v>
      </c>
      <c r="Q288" s="81">
        <v>1.4311720058666328</v>
      </c>
      <c r="R288" s="81">
        <v>0</v>
      </c>
      <c r="S288" s="81">
        <v>2.5531613547930445</v>
      </c>
      <c r="T288" s="82"/>
      <c r="U288" s="81">
        <v>1652185</v>
      </c>
      <c r="V288" s="81">
        <v>304</v>
      </c>
      <c r="W288" s="81">
        <v>31</v>
      </c>
      <c r="X288" s="81">
        <v>5250</v>
      </c>
      <c r="Y288" s="81">
        <v>9727</v>
      </c>
      <c r="Z288" s="81">
        <v>12310</v>
      </c>
      <c r="AA288" s="81">
        <v>2326</v>
      </c>
      <c r="AB288" s="81">
        <v>20954</v>
      </c>
      <c r="AC288" s="81">
        <v>0</v>
      </c>
      <c r="AD288" s="81">
        <v>2.553161354793045</v>
      </c>
      <c r="AE288" s="82"/>
      <c r="AF288" s="81">
        <v>18274521.556158919</v>
      </c>
      <c r="AG288" s="81">
        <v>598079.22562036419</v>
      </c>
      <c r="AH288" s="81">
        <v>441537.5485219874</v>
      </c>
      <c r="AI288" s="81">
        <v>39056977.895220071</v>
      </c>
      <c r="AJ288" s="81">
        <v>40706722.50494124</v>
      </c>
      <c r="AK288" s="81">
        <v>0</v>
      </c>
      <c r="AL288" s="81">
        <v>0</v>
      </c>
      <c r="AM288" s="81">
        <v>2878385.6491039409</v>
      </c>
      <c r="AN288" s="81">
        <v>0</v>
      </c>
      <c r="AO288" s="81">
        <v>0</v>
      </c>
      <c r="AP288" s="82"/>
      <c r="AQ288" s="81">
        <v>304</v>
      </c>
      <c r="AR288" s="81">
        <v>142</v>
      </c>
      <c r="AS288" s="81">
        <v>0</v>
      </c>
      <c r="AT288" s="81">
        <v>0</v>
      </c>
      <c r="AU288" s="81">
        <v>0</v>
      </c>
      <c r="AV288" s="81">
        <v>1</v>
      </c>
      <c r="AW288" s="81" t="s">
        <v>564</v>
      </c>
      <c r="AX288" s="82"/>
      <c r="AY288" s="81">
        <v>1319.7</v>
      </c>
      <c r="AZ288" s="81">
        <v>10023.299999999999</v>
      </c>
      <c r="BA288" s="81">
        <v>0</v>
      </c>
      <c r="BB288" s="81">
        <v>0</v>
      </c>
      <c r="BC288" s="81">
        <v>0</v>
      </c>
      <c r="BD288" s="81">
        <v>1425</v>
      </c>
      <c r="BE288" s="81" t="s">
        <v>564</v>
      </c>
      <c r="BF288" s="82"/>
      <c r="BG288" s="81">
        <v>0</v>
      </c>
      <c r="BH288" s="81">
        <v>0</v>
      </c>
      <c r="BI288" s="81">
        <v>4.8840000000000003</v>
      </c>
      <c r="BJ288" s="81">
        <v>0</v>
      </c>
      <c r="BK288" s="81">
        <v>5.3289999999999997</v>
      </c>
      <c r="BL288" s="81">
        <v>0</v>
      </c>
      <c r="BM288" s="82"/>
      <c r="BN288" s="81">
        <v>0</v>
      </c>
      <c r="BO288" s="81">
        <v>0</v>
      </c>
      <c r="BP288" s="81">
        <v>1</v>
      </c>
      <c r="BQ288" s="81">
        <v>0</v>
      </c>
      <c r="BR288" s="81">
        <v>1</v>
      </c>
      <c r="BS288" s="81">
        <v>0</v>
      </c>
      <c r="BT288"/>
      <c r="BU288" s="80">
        <v>10.212999999999999</v>
      </c>
      <c r="BV288" s="80">
        <v>0</v>
      </c>
      <c r="BW288" s="80">
        <v>0</v>
      </c>
      <c r="BX288" s="80">
        <v>0</v>
      </c>
      <c r="BY288" s="80">
        <v>0</v>
      </c>
      <c r="BZ288" s="80">
        <v>0</v>
      </c>
      <c r="CA288" s="80">
        <v>0</v>
      </c>
      <c r="CB288" s="80">
        <v>0</v>
      </c>
      <c r="CC288" s="80">
        <v>0</v>
      </c>
    </row>
    <row r="289" spans="1:81">
      <c r="A289" s="80" t="s">
        <v>1980</v>
      </c>
      <c r="B289" s="80">
        <v>474</v>
      </c>
      <c r="C289" s="80">
        <v>15</v>
      </c>
      <c r="D289" s="80">
        <v>28</v>
      </c>
      <c r="E289" s="80">
        <v>2018</v>
      </c>
      <c r="F289" s="80" t="s">
        <v>93</v>
      </c>
      <c r="G289" s="80" t="s">
        <v>1965</v>
      </c>
      <c r="H289" s="80" t="s">
        <v>1966</v>
      </c>
      <c r="I289" s="177"/>
      <c r="J289" s="81">
        <v>65.800905608361262</v>
      </c>
      <c r="K289" s="81">
        <v>0.65747861365429583</v>
      </c>
      <c r="L289" s="81">
        <v>1.8619733875382949</v>
      </c>
      <c r="M289" s="81">
        <v>24.761763815311365</v>
      </c>
      <c r="N289" s="81">
        <v>24.743562294801499</v>
      </c>
      <c r="O289" s="81">
        <v>20.1694076205298</v>
      </c>
      <c r="P289" s="81">
        <v>11.137132442377315</v>
      </c>
      <c r="Q289" s="81">
        <v>1.3201963300813768</v>
      </c>
      <c r="R289" s="81">
        <v>0</v>
      </c>
      <c r="S289" s="81">
        <v>3.0134279943882989</v>
      </c>
      <c r="T289" s="82"/>
      <c r="U289" s="81">
        <v>2117165</v>
      </c>
      <c r="V289" s="81">
        <v>304</v>
      </c>
      <c r="W289" s="81">
        <v>31</v>
      </c>
      <c r="X289" s="81">
        <v>5250</v>
      </c>
      <c r="Y289" s="81">
        <v>9821</v>
      </c>
      <c r="Z289" s="81">
        <v>12290</v>
      </c>
      <c r="AA289" s="81">
        <v>2330</v>
      </c>
      <c r="AB289" s="81">
        <v>20830</v>
      </c>
      <c r="AC289" s="81">
        <v>0</v>
      </c>
      <c r="AD289" s="81">
        <v>3.0134279943882989</v>
      </c>
      <c r="AE289" s="82"/>
      <c r="AF289" s="81">
        <v>21795682.98530706</v>
      </c>
      <c r="AG289" s="81">
        <v>545350.54583010578</v>
      </c>
      <c r="AH289" s="81">
        <v>416984.30516475521</v>
      </c>
      <c r="AI289" s="81">
        <v>38953635.155187391</v>
      </c>
      <c r="AJ289" s="81">
        <v>36227925.005108453</v>
      </c>
      <c r="AK289" s="81">
        <v>0</v>
      </c>
      <c r="AL289" s="81">
        <v>0</v>
      </c>
      <c r="AM289" s="81">
        <v>2867272.6361236461</v>
      </c>
      <c r="AN289" s="81">
        <v>0</v>
      </c>
      <c r="AO289" s="81">
        <v>0</v>
      </c>
      <c r="AP289" s="82"/>
      <c r="AQ289" s="81">
        <v>329</v>
      </c>
      <c r="AR289" s="81">
        <v>152</v>
      </c>
      <c r="AS289" s="81">
        <v>0</v>
      </c>
      <c r="AT289" s="81">
        <v>0</v>
      </c>
      <c r="AU289" s="81">
        <v>0</v>
      </c>
      <c r="AV289" s="81">
        <v>1</v>
      </c>
      <c r="AW289" s="81" t="s">
        <v>564</v>
      </c>
      <c r="AX289" s="82"/>
      <c r="AY289" s="81">
        <v>1434.5</v>
      </c>
      <c r="AZ289" s="81">
        <v>11472</v>
      </c>
      <c r="BA289" s="81">
        <v>0</v>
      </c>
      <c r="BB289" s="81">
        <v>0</v>
      </c>
      <c r="BC289" s="81">
        <v>0</v>
      </c>
      <c r="BD289" s="81">
        <v>1425</v>
      </c>
      <c r="BE289" s="81" t="s">
        <v>564</v>
      </c>
      <c r="BF289" s="82"/>
      <c r="BG289" s="81">
        <v>0</v>
      </c>
      <c r="BH289" s="81">
        <v>0</v>
      </c>
      <c r="BI289" s="81">
        <v>4.96</v>
      </c>
      <c r="BJ289" s="81">
        <v>0</v>
      </c>
      <c r="BK289" s="81">
        <v>9.343</v>
      </c>
      <c r="BL289" s="81">
        <v>0</v>
      </c>
      <c r="BM289" s="82"/>
      <c r="BN289" s="81">
        <v>0</v>
      </c>
      <c r="BO289" s="81">
        <v>0</v>
      </c>
      <c r="BP289" s="81">
        <v>1</v>
      </c>
      <c r="BQ289" s="81">
        <v>0</v>
      </c>
      <c r="BR289" s="81">
        <v>2</v>
      </c>
      <c r="BS289" s="81">
        <v>0</v>
      </c>
      <c r="BT289"/>
      <c r="BU289" s="80">
        <v>14.303000000000001</v>
      </c>
      <c r="BV289" s="80">
        <v>0</v>
      </c>
      <c r="BW289" s="80">
        <v>0</v>
      </c>
      <c r="BX289" s="80">
        <v>0</v>
      </c>
      <c r="BY289" s="80">
        <v>0</v>
      </c>
      <c r="BZ289" s="80">
        <v>0</v>
      </c>
      <c r="CA289" s="80">
        <v>0</v>
      </c>
      <c r="CB289" s="80">
        <v>0</v>
      </c>
      <c r="CC289" s="80">
        <v>0</v>
      </c>
    </row>
    <row r="290" spans="1:81">
      <c r="A290" s="80" t="s">
        <v>1981</v>
      </c>
      <c r="B290" s="80">
        <v>475</v>
      </c>
      <c r="C290" s="80">
        <v>16</v>
      </c>
      <c r="D290" s="80">
        <v>28</v>
      </c>
      <c r="E290" s="80">
        <v>2019</v>
      </c>
      <c r="F290" s="80" t="s">
        <v>73</v>
      </c>
      <c r="G290" s="80" t="s">
        <v>1965</v>
      </c>
      <c r="H290" s="80" t="s">
        <v>1966</v>
      </c>
      <c r="I290" s="177"/>
      <c r="J290" s="81">
        <v>68.323259572795081</v>
      </c>
      <c r="K290" s="81">
        <v>0.59915150026409536</v>
      </c>
      <c r="L290" s="81">
        <v>1.8774502606374828</v>
      </c>
      <c r="M290" s="81">
        <v>22.604131207331154</v>
      </c>
      <c r="N290" s="81">
        <v>23.545185112783663</v>
      </c>
      <c r="O290" s="81">
        <v>19.973851993984187</v>
      </c>
      <c r="P290" s="81">
        <v>11.46672872533019</v>
      </c>
      <c r="Q290" s="81">
        <v>1.2787912535285653</v>
      </c>
      <c r="R290" s="81">
        <v>0</v>
      </c>
      <c r="S290" s="81">
        <v>3.1211586657463219</v>
      </c>
      <c r="T290" s="82"/>
      <c r="U290" s="81">
        <v>2206943</v>
      </c>
      <c r="V290" s="81">
        <v>304</v>
      </c>
      <c r="W290" s="81">
        <v>31</v>
      </c>
      <c r="X290" s="81">
        <v>5250</v>
      </c>
      <c r="Y290" s="81">
        <v>9826</v>
      </c>
      <c r="Z290" s="81">
        <v>12505</v>
      </c>
      <c r="AA290" s="81">
        <v>2381</v>
      </c>
      <c r="AB290" s="81">
        <v>20723</v>
      </c>
      <c r="AC290" s="81">
        <v>0</v>
      </c>
      <c r="AD290" s="81">
        <v>3.1211586657463219</v>
      </c>
      <c r="AE290" s="82"/>
      <c r="AF290" s="81">
        <v>22902755.922485951</v>
      </c>
      <c r="AG290" s="81">
        <v>526727.86233998567</v>
      </c>
      <c r="AH290" s="81">
        <v>434551.4624220471</v>
      </c>
      <c r="AI290" s="81">
        <v>37003678.17866715</v>
      </c>
      <c r="AJ290" s="81">
        <v>34239128.968907505</v>
      </c>
      <c r="AK290" s="81">
        <v>0</v>
      </c>
      <c r="AL290" s="81">
        <v>0</v>
      </c>
      <c r="AM290" s="81">
        <v>2822316.5973395235</v>
      </c>
      <c r="AN290" s="81">
        <v>0</v>
      </c>
      <c r="AO290" s="81">
        <v>0</v>
      </c>
      <c r="AP290" s="82"/>
      <c r="AQ290" s="81">
        <v>353</v>
      </c>
      <c r="AR290" s="81">
        <v>163</v>
      </c>
      <c r="AS290" s="81">
        <v>0</v>
      </c>
      <c r="AT290" s="81">
        <v>0</v>
      </c>
      <c r="AU290" s="81">
        <v>0</v>
      </c>
      <c r="AV290" s="81">
        <v>1</v>
      </c>
      <c r="AW290" s="81" t="s">
        <v>564</v>
      </c>
      <c r="AX290" s="82"/>
      <c r="AY290" s="81">
        <v>1542.7</v>
      </c>
      <c r="AZ290" s="81">
        <v>12856.5</v>
      </c>
      <c r="BA290" s="81">
        <v>0</v>
      </c>
      <c r="BB290" s="81">
        <v>0</v>
      </c>
      <c r="BC290" s="81">
        <v>0</v>
      </c>
      <c r="BD290" s="81">
        <v>1425</v>
      </c>
      <c r="BE290" s="81" t="s">
        <v>564</v>
      </c>
      <c r="BF290" s="82"/>
      <c r="BG290" s="81">
        <v>0</v>
      </c>
      <c r="BH290" s="81">
        <v>0</v>
      </c>
      <c r="BI290" s="81">
        <v>0</v>
      </c>
      <c r="BJ290" s="81">
        <v>0</v>
      </c>
      <c r="BK290" s="81">
        <v>14.316000000000003</v>
      </c>
      <c r="BL290" s="81">
        <v>0</v>
      </c>
      <c r="BM290" s="82"/>
      <c r="BN290" s="81">
        <v>0</v>
      </c>
      <c r="BO290" s="81">
        <v>0</v>
      </c>
      <c r="BP290" s="81">
        <v>0</v>
      </c>
      <c r="BQ290" s="81">
        <v>0</v>
      </c>
      <c r="BR290" s="81">
        <v>3</v>
      </c>
      <c r="BS290" s="81">
        <v>0</v>
      </c>
      <c r="BT290"/>
      <c r="BU290" s="80">
        <v>14.316000000000001</v>
      </c>
      <c r="BV290" s="80">
        <v>0</v>
      </c>
      <c r="BW290" s="80">
        <v>0</v>
      </c>
      <c r="BX290" s="80">
        <v>0</v>
      </c>
      <c r="BY290" s="80">
        <v>0</v>
      </c>
      <c r="BZ290" s="80">
        <v>0</v>
      </c>
      <c r="CA290" s="80">
        <v>0</v>
      </c>
      <c r="CB290" s="80">
        <v>0</v>
      </c>
      <c r="CC290" s="80">
        <v>0</v>
      </c>
    </row>
    <row r="291" spans="1:81">
      <c r="A291" s="80" t="s">
        <v>1982</v>
      </c>
      <c r="B291" s="80">
        <v>476</v>
      </c>
      <c r="C291" s="80">
        <v>17</v>
      </c>
      <c r="D291" s="80">
        <v>28</v>
      </c>
      <c r="E291" s="80">
        <v>2020</v>
      </c>
      <c r="F291" s="80" t="s">
        <v>218</v>
      </c>
      <c r="G291" s="80" t="s">
        <v>1965</v>
      </c>
      <c r="H291" s="80" t="s">
        <v>1966</v>
      </c>
      <c r="I291" s="177"/>
      <c r="J291" s="81">
        <v>47.230281439177183</v>
      </c>
      <c r="K291" s="81">
        <v>0.45778240279739835</v>
      </c>
      <c r="L291" s="81">
        <v>3.3051068446479706</v>
      </c>
      <c r="M291" s="81">
        <v>29.034509627534543</v>
      </c>
      <c r="N291" s="81">
        <v>23.146070341422288</v>
      </c>
      <c r="O291" s="81">
        <v>17.513915015858132</v>
      </c>
      <c r="P291" s="81">
        <v>10.709127841854274</v>
      </c>
      <c r="Q291" s="81">
        <v>1.2181201507673596</v>
      </c>
      <c r="R291" s="81">
        <v>0</v>
      </c>
      <c r="S291" s="81">
        <v>1.7606624236026449</v>
      </c>
      <c r="T291" s="82"/>
      <c r="U291" s="81">
        <v>1620566</v>
      </c>
      <c r="V291" s="81">
        <v>218</v>
      </c>
      <c r="W291" s="81">
        <v>58</v>
      </c>
      <c r="X291" s="81">
        <v>7076</v>
      </c>
      <c r="Y291" s="81">
        <v>9881</v>
      </c>
      <c r="Z291" s="81">
        <v>12515</v>
      </c>
      <c r="AA291" s="81">
        <v>2416</v>
      </c>
      <c r="AB291" s="81">
        <v>20659</v>
      </c>
      <c r="AC291" s="81">
        <v>0</v>
      </c>
      <c r="AD291" s="81">
        <v>1.7606624236026449</v>
      </c>
      <c r="AE291" s="82"/>
      <c r="AF291" s="81">
        <v>16458074.68585573</v>
      </c>
      <c r="AG291" s="81">
        <v>368050.29540764011</v>
      </c>
      <c r="AH291" s="81">
        <v>809339.08491115796</v>
      </c>
      <c r="AI291" s="81">
        <v>48609369.506894991</v>
      </c>
      <c r="AJ291" s="81">
        <v>33768551.111162022</v>
      </c>
      <c r="AK291" s="81"/>
      <c r="AL291" s="81"/>
      <c r="AM291" s="81">
        <v>2696229.0262772404</v>
      </c>
      <c r="AN291" s="81"/>
      <c r="AO291" s="81"/>
      <c r="AP291" s="82"/>
      <c r="AQ291" s="81">
        <v>385</v>
      </c>
      <c r="AR291" s="81">
        <v>176</v>
      </c>
      <c r="AS291" s="81">
        <v>0</v>
      </c>
      <c r="AT291" s="81">
        <v>0</v>
      </c>
      <c r="AU291" s="81">
        <v>0</v>
      </c>
      <c r="AV291" s="81">
        <v>1</v>
      </c>
      <c r="AW291" s="81">
        <v>0</v>
      </c>
      <c r="AX291" s="82"/>
      <c r="AY291" s="81">
        <v>1714.0000000000009</v>
      </c>
      <c r="AZ291" s="81">
        <v>14140</v>
      </c>
      <c r="BA291" s="81">
        <v>0</v>
      </c>
      <c r="BB291" s="81">
        <v>0</v>
      </c>
      <c r="BC291" s="81">
        <v>0</v>
      </c>
      <c r="BD291" s="81">
        <v>1425</v>
      </c>
      <c r="BE291" s="81">
        <v>0</v>
      </c>
      <c r="BF291" s="82"/>
      <c r="BG291" s="81">
        <v>0</v>
      </c>
      <c r="BH291" s="81">
        <v>0</v>
      </c>
      <c r="BI291" s="81">
        <v>3.8679999999999999</v>
      </c>
      <c r="BJ291" s="81">
        <v>0</v>
      </c>
      <c r="BK291" s="81">
        <v>6.8569999999999993</v>
      </c>
      <c r="BL291" s="81">
        <v>0</v>
      </c>
      <c r="BM291" s="82"/>
      <c r="BN291" s="81">
        <v>0</v>
      </c>
      <c r="BO291" s="81">
        <v>0</v>
      </c>
      <c r="BP291" s="81">
        <v>1</v>
      </c>
      <c r="BQ291" s="81">
        <v>0</v>
      </c>
      <c r="BR291" s="81">
        <v>2</v>
      </c>
      <c r="BS291" s="81">
        <v>0</v>
      </c>
      <c r="BT291"/>
      <c r="BU291" s="80">
        <v>10.725</v>
      </c>
      <c r="BV291" s="80">
        <v>0</v>
      </c>
      <c r="BW291" s="80">
        <v>0</v>
      </c>
      <c r="BX291" s="80">
        <v>0</v>
      </c>
      <c r="BY291" s="80">
        <v>0</v>
      </c>
      <c r="BZ291" s="80">
        <v>0</v>
      </c>
      <c r="CA291" s="80">
        <v>0</v>
      </c>
      <c r="CB291" s="80">
        <v>0</v>
      </c>
      <c r="CC291" s="80">
        <v>0</v>
      </c>
    </row>
    <row r="292" spans="1:81">
      <c r="A292" s="80" t="s">
        <v>1983</v>
      </c>
      <c r="B292" s="80">
        <v>476</v>
      </c>
      <c r="C292" s="80">
        <v>18</v>
      </c>
      <c r="D292" s="80">
        <v>28</v>
      </c>
      <c r="E292" s="80">
        <v>2021</v>
      </c>
      <c r="F292" s="80" t="s">
        <v>75</v>
      </c>
      <c r="G292" s="174" t="s">
        <v>1965</v>
      </c>
      <c r="H292" s="80" t="s">
        <v>1966</v>
      </c>
      <c r="I292" s="177"/>
      <c r="J292" s="81">
        <v>39.320424814838262</v>
      </c>
      <c r="K292" s="81">
        <v>0.4981044246157349</v>
      </c>
      <c r="L292" s="81">
        <v>3.0705209064427126</v>
      </c>
      <c r="M292" s="81">
        <v>31.861478065349651</v>
      </c>
      <c r="N292" s="81">
        <v>22.19432990021021</v>
      </c>
      <c r="O292" s="81">
        <v>17.023947840565384</v>
      </c>
      <c r="P292" s="81">
        <v>11.51776970445208</v>
      </c>
      <c r="Q292" s="81">
        <v>1.2208640957407531</v>
      </c>
      <c r="R292" s="81">
        <v>0</v>
      </c>
      <c r="S292" s="81">
        <v>2.3176216177012789</v>
      </c>
      <c r="T292" s="82"/>
      <c r="U292" s="81">
        <v>1307487</v>
      </c>
      <c r="V292" s="81">
        <v>218</v>
      </c>
      <c r="W292" s="81">
        <v>58</v>
      </c>
      <c r="X292" s="81">
        <v>7076</v>
      </c>
      <c r="Y292" s="81">
        <v>9840</v>
      </c>
      <c r="Z292" s="81">
        <v>12526</v>
      </c>
      <c r="AA292" s="81">
        <v>2534</v>
      </c>
      <c r="AB292" s="81">
        <v>20460</v>
      </c>
      <c r="AC292" s="81">
        <v>0</v>
      </c>
      <c r="AD292" s="81">
        <v>2.3176216177012789</v>
      </c>
      <c r="AE292" s="82"/>
      <c r="AF292" s="81">
        <v>13072619.785787104</v>
      </c>
      <c r="AG292" s="81">
        <v>399388.24752744444</v>
      </c>
      <c r="AH292" s="81">
        <v>659964.36007240822</v>
      </c>
      <c r="AI292" s="81">
        <v>52879810.246065035</v>
      </c>
      <c r="AJ292" s="81">
        <v>32245897.103843484</v>
      </c>
      <c r="AK292" s="81">
        <v>0</v>
      </c>
      <c r="AL292" s="81">
        <v>0</v>
      </c>
      <c r="AM292" s="81">
        <v>2685659.1445476478</v>
      </c>
      <c r="AN292" s="81">
        <v>0</v>
      </c>
      <c r="AO292" s="81">
        <v>0</v>
      </c>
      <c r="AP292" s="82"/>
      <c r="AQ292" s="81">
        <v>443</v>
      </c>
      <c r="AR292" s="81">
        <v>191</v>
      </c>
      <c r="AS292" s="81">
        <v>0</v>
      </c>
      <c r="AT292" s="81">
        <v>0</v>
      </c>
      <c r="AU292" s="81">
        <v>0</v>
      </c>
      <c r="AV292" s="81">
        <v>1</v>
      </c>
      <c r="AW292" s="81"/>
      <c r="AX292" s="82"/>
      <c r="AY292" s="81">
        <v>2056.300000000002</v>
      </c>
      <c r="AZ292" s="81">
        <v>14823.6</v>
      </c>
      <c r="BA292" s="81">
        <v>0</v>
      </c>
      <c r="BB292" s="81">
        <v>0</v>
      </c>
      <c r="BC292" s="81">
        <v>0</v>
      </c>
      <c r="BD292" s="81">
        <v>1425</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1984</v>
      </c>
      <c r="B293" s="80">
        <v>476</v>
      </c>
      <c r="C293" s="80">
        <v>19</v>
      </c>
      <c r="D293" s="80">
        <v>28</v>
      </c>
      <c r="E293" s="80">
        <v>2022</v>
      </c>
      <c r="F293" s="80" t="s">
        <v>568</v>
      </c>
      <c r="G293" s="174" t="s">
        <v>1965</v>
      </c>
      <c r="H293" s="80" t="s">
        <v>1966</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470</v>
      </c>
      <c r="AR293" s="81">
        <v>192</v>
      </c>
      <c r="AS293" s="81">
        <v>0</v>
      </c>
      <c r="AT293" s="81">
        <v>0</v>
      </c>
      <c r="AU293" s="81">
        <v>0</v>
      </c>
      <c r="AV293" s="81">
        <v>1</v>
      </c>
      <c r="AW293" s="81"/>
      <c r="AX293" s="82"/>
      <c r="AY293" s="81">
        <v>2207.3000000000029</v>
      </c>
      <c r="AZ293" s="81">
        <v>14845.6</v>
      </c>
      <c r="BA293" s="81">
        <v>0</v>
      </c>
      <c r="BB293" s="81">
        <v>0</v>
      </c>
      <c r="BC293" s="81">
        <v>0</v>
      </c>
      <c r="BD293" s="81">
        <v>1425</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1985</v>
      </c>
      <c r="B294" s="80">
        <v>205</v>
      </c>
      <c r="C294" s="80">
        <v>1</v>
      </c>
      <c r="D294" s="80">
        <v>13</v>
      </c>
      <c r="E294" s="80">
        <v>1990</v>
      </c>
      <c r="F294" s="80" t="s">
        <v>562</v>
      </c>
      <c r="G294" s="80" t="s">
        <v>1986</v>
      </c>
      <c r="H294" s="80" t="s">
        <v>1987</v>
      </c>
      <c r="I294" s="177"/>
      <c r="J294" s="81">
        <v>85.830184988294093</v>
      </c>
      <c r="K294" s="81">
        <v>3.0133365398194436</v>
      </c>
      <c r="L294" s="81">
        <v>24.886383609191334</v>
      </c>
      <c r="M294" s="81">
        <v>9.6879172368081523</v>
      </c>
      <c r="N294" s="81">
        <v>11.988252608280986</v>
      </c>
      <c r="O294" s="81">
        <v>14.774683269309019</v>
      </c>
      <c r="P294" s="81">
        <v>16.864962561589742</v>
      </c>
      <c r="Q294" s="81">
        <v>0.99737610146670275</v>
      </c>
      <c r="R294" s="81">
        <v>0</v>
      </c>
      <c r="S294" s="81">
        <v>0.98257788344237651</v>
      </c>
      <c r="T294" s="82"/>
      <c r="U294" s="81">
        <v>8924914</v>
      </c>
      <c r="V294" s="81">
        <v>927</v>
      </c>
      <c r="W294" s="81">
        <v>281</v>
      </c>
      <c r="X294" s="81">
        <v>3341</v>
      </c>
      <c r="Y294" s="81">
        <v>4107</v>
      </c>
      <c r="Z294" s="81">
        <v>6077</v>
      </c>
      <c r="AA294" s="81">
        <v>4095</v>
      </c>
      <c r="AB294" s="81">
        <v>16194</v>
      </c>
      <c r="AC294" s="81">
        <v>0</v>
      </c>
      <c r="AD294" s="81">
        <v>0.98257788344237651</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1988</v>
      </c>
      <c r="B295" s="80">
        <v>206</v>
      </c>
      <c r="C295" s="80">
        <v>2</v>
      </c>
      <c r="D295" s="80">
        <v>13</v>
      </c>
      <c r="E295" s="80">
        <v>2005</v>
      </c>
      <c r="F295" s="80" t="s">
        <v>565</v>
      </c>
      <c r="G295" s="80" t="s">
        <v>1986</v>
      </c>
      <c r="H295" s="80" t="s">
        <v>1987</v>
      </c>
      <c r="I295" s="177"/>
      <c r="J295" s="81">
        <v>150.01565746210628</v>
      </c>
      <c r="K295" s="81">
        <v>1.8236432745601558</v>
      </c>
      <c r="L295" s="81">
        <v>2.7640205274276846</v>
      </c>
      <c r="M295" s="81">
        <v>28.068340689406114</v>
      </c>
      <c r="N295" s="81">
        <v>31.007042320634223</v>
      </c>
      <c r="O295" s="81">
        <v>25.045903770256341</v>
      </c>
      <c r="P295" s="81">
        <v>18.641255624282856</v>
      </c>
      <c r="Q295" s="81">
        <v>1.1464231495058907</v>
      </c>
      <c r="R295" s="81">
        <v>0</v>
      </c>
      <c r="S295" s="81">
        <v>1.7698207918482778</v>
      </c>
      <c r="T295" s="82"/>
      <c r="U295" s="81">
        <v>16237059</v>
      </c>
      <c r="V295" s="81">
        <v>695</v>
      </c>
      <c r="W295" s="81">
        <v>33</v>
      </c>
      <c r="X295" s="81">
        <v>4542</v>
      </c>
      <c r="Y295" s="81">
        <v>6842</v>
      </c>
      <c r="Z295" s="81">
        <v>11921</v>
      </c>
      <c r="AA295" s="81">
        <v>3707</v>
      </c>
      <c r="AB295" s="81">
        <v>19459</v>
      </c>
      <c r="AC295" s="81">
        <v>0</v>
      </c>
      <c r="AD295" s="81">
        <v>1.7698207918482778</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1989</v>
      </c>
      <c r="B296" s="80">
        <v>207</v>
      </c>
      <c r="C296" s="80">
        <v>3</v>
      </c>
      <c r="D296" s="80">
        <v>13</v>
      </c>
      <c r="E296" s="80">
        <v>2006</v>
      </c>
      <c r="F296" s="80" t="s">
        <v>566</v>
      </c>
      <c r="G296" s="80" t="s">
        <v>1986</v>
      </c>
      <c r="H296" s="80" t="s">
        <v>1987</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1990</v>
      </c>
      <c r="B297" s="80">
        <v>208</v>
      </c>
      <c r="C297" s="80">
        <v>4</v>
      </c>
      <c r="D297" s="80">
        <v>13</v>
      </c>
      <c r="E297" s="80">
        <v>2007</v>
      </c>
      <c r="F297" s="80" t="s">
        <v>567</v>
      </c>
      <c r="G297" s="80" t="s">
        <v>1986</v>
      </c>
      <c r="H297" s="80" t="s">
        <v>1987</v>
      </c>
      <c r="I297" s="177"/>
      <c r="J297" s="81">
        <v>206.10699537967844</v>
      </c>
      <c r="K297" s="81">
        <v>1.5160701388997471</v>
      </c>
      <c r="L297" s="81">
        <v>16.706753761709198</v>
      </c>
      <c r="M297" s="81">
        <v>26.199341850077271</v>
      </c>
      <c r="N297" s="81">
        <v>33.183923622827322</v>
      </c>
      <c r="O297" s="81">
        <v>24.42646119764116</v>
      </c>
      <c r="P297" s="81">
        <v>18.643836649325799</v>
      </c>
      <c r="Q297" s="81">
        <v>1.2220697376109062</v>
      </c>
      <c r="R297" s="81">
        <v>0</v>
      </c>
      <c r="S297" s="81">
        <v>1.3053208576159188</v>
      </c>
      <c r="T297" s="82"/>
      <c r="U297" s="81">
        <v>26322268</v>
      </c>
      <c r="V297" s="81">
        <v>604</v>
      </c>
      <c r="W297" s="81">
        <v>250</v>
      </c>
      <c r="X297" s="81">
        <v>5709</v>
      </c>
      <c r="Y297" s="81">
        <v>7181</v>
      </c>
      <c r="Z297" s="81">
        <v>12086</v>
      </c>
      <c r="AA297" s="81">
        <v>3651</v>
      </c>
      <c r="AB297" s="81">
        <v>19646</v>
      </c>
      <c r="AC297" s="81">
        <v>0</v>
      </c>
      <c r="AD297" s="81">
        <v>1.3053208576159188</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1991</v>
      </c>
      <c r="B298" s="80">
        <v>209</v>
      </c>
      <c r="C298" s="80">
        <v>5</v>
      </c>
      <c r="D298" s="80">
        <v>13</v>
      </c>
      <c r="E298" s="80">
        <v>2008</v>
      </c>
      <c r="F298" s="80" t="s">
        <v>84</v>
      </c>
      <c r="G298" s="80" t="s">
        <v>1986</v>
      </c>
      <c r="H298" s="80" t="s">
        <v>1987</v>
      </c>
      <c r="I298" s="177"/>
      <c r="J298" s="81">
        <v>206.45054424330428</v>
      </c>
      <c r="K298" s="81">
        <v>1.2010975842669489</v>
      </c>
      <c r="L298" s="81">
        <v>16.321200879871022</v>
      </c>
      <c r="M298" s="81">
        <v>29.35918004294183</v>
      </c>
      <c r="N298" s="81">
        <v>31.910357064761591</v>
      </c>
      <c r="O298" s="81">
        <v>23.873511428213774</v>
      </c>
      <c r="P298" s="81">
        <v>18.367555147977903</v>
      </c>
      <c r="Q298" s="81">
        <v>1.2046386874150619</v>
      </c>
      <c r="R298" s="81">
        <v>0</v>
      </c>
      <c r="S298" s="81">
        <v>1.2325396988141655</v>
      </c>
      <c r="T298" s="82"/>
      <c r="U298" s="81">
        <v>27476135</v>
      </c>
      <c r="V298" s="81">
        <v>604</v>
      </c>
      <c r="W298" s="81">
        <v>250</v>
      </c>
      <c r="X298" s="81">
        <v>5709</v>
      </c>
      <c r="Y298" s="81">
        <v>7237</v>
      </c>
      <c r="Z298" s="81">
        <v>12227</v>
      </c>
      <c r="AA298" s="81">
        <v>3601</v>
      </c>
      <c r="AB298" s="81">
        <v>19684</v>
      </c>
      <c r="AC298" s="81">
        <v>0</v>
      </c>
      <c r="AD298" s="81">
        <v>1.2325396988141655</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1992</v>
      </c>
      <c r="B299" s="80">
        <v>210</v>
      </c>
      <c r="C299" s="80">
        <v>6</v>
      </c>
      <c r="D299" s="80">
        <v>13</v>
      </c>
      <c r="E299" s="80">
        <v>2009</v>
      </c>
      <c r="F299" s="80" t="s">
        <v>85</v>
      </c>
      <c r="G299" s="80" t="s">
        <v>1986</v>
      </c>
      <c r="H299" s="80" t="s">
        <v>1987</v>
      </c>
      <c r="I299" s="177"/>
      <c r="J299" s="81">
        <v>163.58662049539106</v>
      </c>
      <c r="K299" s="81">
        <v>1.3042996423863564</v>
      </c>
      <c r="L299" s="81">
        <v>16.253091912420516</v>
      </c>
      <c r="M299" s="81">
        <v>32.439065640687559</v>
      </c>
      <c r="N299" s="81">
        <v>29.442009037317561</v>
      </c>
      <c r="O299" s="81">
        <v>24.467660533546944</v>
      </c>
      <c r="P299" s="81">
        <v>17.583368892583184</v>
      </c>
      <c r="Q299" s="81">
        <v>1.1508651147815305</v>
      </c>
      <c r="R299" s="81">
        <v>0</v>
      </c>
      <c r="S299" s="81">
        <v>1.3786521674525678</v>
      </c>
      <c r="T299" s="82"/>
      <c r="U299" s="81">
        <v>18846225</v>
      </c>
      <c r="V299" s="81">
        <v>669</v>
      </c>
      <c r="W299" s="81">
        <v>343</v>
      </c>
      <c r="X299" s="81">
        <v>6249</v>
      </c>
      <c r="Y299" s="81">
        <v>7294</v>
      </c>
      <c r="Z299" s="81">
        <v>12369</v>
      </c>
      <c r="AA299" s="81">
        <v>3539</v>
      </c>
      <c r="AB299" s="81">
        <v>19741</v>
      </c>
      <c r="AC299" s="81">
        <v>0</v>
      </c>
      <c r="AD299" s="81">
        <v>1.3786521674525678</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309.24899999999997</v>
      </c>
      <c r="BJ299" s="81">
        <v>0</v>
      </c>
      <c r="BK299" s="81">
        <v>8.26</v>
      </c>
      <c r="BL299" s="81">
        <v>0</v>
      </c>
      <c r="BM299" s="82"/>
      <c r="BN299" s="81">
        <v>0</v>
      </c>
      <c r="BO299" s="81">
        <v>0</v>
      </c>
      <c r="BP299" s="81">
        <v>5</v>
      </c>
      <c r="BQ299" s="81">
        <v>0</v>
      </c>
      <c r="BR299" s="81">
        <v>2</v>
      </c>
      <c r="BS299" s="81">
        <v>0</v>
      </c>
      <c r="BT299"/>
      <c r="BU299" s="80"/>
      <c r="BV299" s="80"/>
      <c r="BW299" s="80"/>
      <c r="BX299" s="80"/>
      <c r="BY299" s="80"/>
      <c r="BZ299" s="80"/>
      <c r="CA299" s="80"/>
      <c r="CB299" s="80"/>
      <c r="CC299" s="80"/>
    </row>
    <row r="300" spans="1:81">
      <c r="A300" s="80" t="s">
        <v>1993</v>
      </c>
      <c r="B300" s="80">
        <v>211</v>
      </c>
      <c r="C300" s="80">
        <v>7</v>
      </c>
      <c r="D300" s="80">
        <v>13</v>
      </c>
      <c r="E300" s="80">
        <v>2010</v>
      </c>
      <c r="F300" s="80" t="s">
        <v>86</v>
      </c>
      <c r="G300" s="80" t="s">
        <v>1986</v>
      </c>
      <c r="H300" s="80" t="s">
        <v>1987</v>
      </c>
      <c r="I300" s="177"/>
      <c r="J300" s="81">
        <v>163.381916532411</v>
      </c>
      <c r="K300" s="81">
        <v>1.3294160189677555</v>
      </c>
      <c r="L300" s="81">
        <v>15.387405677015179</v>
      </c>
      <c r="M300" s="81">
        <v>31.636851269316658</v>
      </c>
      <c r="N300" s="81">
        <v>29.78838742942321</v>
      </c>
      <c r="O300" s="81">
        <v>24.643932257712667</v>
      </c>
      <c r="P300" s="81">
        <v>17.600602028085511</v>
      </c>
      <c r="Q300" s="81">
        <v>1.2006416928376458</v>
      </c>
      <c r="R300" s="81">
        <v>0</v>
      </c>
      <c r="S300" s="81">
        <v>1.5890471165515307</v>
      </c>
      <c r="T300" s="82"/>
      <c r="U300" s="81">
        <v>20136479</v>
      </c>
      <c r="V300" s="81">
        <v>669</v>
      </c>
      <c r="W300" s="81">
        <v>343</v>
      </c>
      <c r="X300" s="81">
        <v>6249</v>
      </c>
      <c r="Y300" s="81">
        <v>7367</v>
      </c>
      <c r="Z300" s="81">
        <v>12516</v>
      </c>
      <c r="AA300" s="81">
        <v>3454</v>
      </c>
      <c r="AB300" s="81">
        <v>19734</v>
      </c>
      <c r="AC300" s="81">
        <v>0</v>
      </c>
      <c r="AD300" s="81">
        <v>1.5890471165515307</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323.16300000000001</v>
      </c>
      <c r="BJ300" s="81">
        <v>0</v>
      </c>
      <c r="BK300" s="81">
        <v>6.9139999999999997</v>
      </c>
      <c r="BL300" s="81">
        <v>0</v>
      </c>
      <c r="BM300" s="82"/>
      <c r="BN300" s="81">
        <v>0</v>
      </c>
      <c r="BO300" s="81">
        <v>0</v>
      </c>
      <c r="BP300" s="81">
        <v>5</v>
      </c>
      <c r="BQ300" s="81">
        <v>0</v>
      </c>
      <c r="BR300" s="81">
        <v>2</v>
      </c>
      <c r="BS300" s="81">
        <v>0</v>
      </c>
      <c r="BT300"/>
      <c r="BU300" s="80">
        <v>330.077</v>
      </c>
      <c r="BV300" s="80">
        <v>0</v>
      </c>
      <c r="BW300" s="80">
        <v>0</v>
      </c>
      <c r="BX300" s="80">
        <v>0</v>
      </c>
      <c r="BY300" s="80">
        <v>0</v>
      </c>
      <c r="BZ300" s="80">
        <v>0</v>
      </c>
      <c r="CA300" s="80">
        <v>0</v>
      </c>
      <c r="CB300" s="80">
        <v>0</v>
      </c>
      <c r="CC300" s="80">
        <v>0</v>
      </c>
    </row>
    <row r="301" spans="1:81">
      <c r="A301" s="80" t="s">
        <v>1994</v>
      </c>
      <c r="B301" s="80">
        <v>212</v>
      </c>
      <c r="C301" s="80">
        <v>8</v>
      </c>
      <c r="D301" s="80">
        <v>13</v>
      </c>
      <c r="E301" s="80">
        <v>2011</v>
      </c>
      <c r="F301" s="80" t="s">
        <v>87</v>
      </c>
      <c r="G301" s="80" t="s">
        <v>1986</v>
      </c>
      <c r="H301" s="80" t="s">
        <v>1987</v>
      </c>
      <c r="I301" s="177"/>
      <c r="J301" s="81">
        <v>173.70884432837087</v>
      </c>
      <c r="K301" s="81">
        <v>1.7857570443817541</v>
      </c>
      <c r="L301" s="81">
        <v>14.364909041735109</v>
      </c>
      <c r="M301" s="81">
        <v>36.81906995315228</v>
      </c>
      <c r="N301" s="81">
        <v>35.004464594137247</v>
      </c>
      <c r="O301" s="81">
        <v>24.613271375019796</v>
      </c>
      <c r="P301" s="81">
        <v>17.131559807797274</v>
      </c>
      <c r="Q301" s="81">
        <v>1.3784424783758089</v>
      </c>
      <c r="R301" s="81">
        <v>0</v>
      </c>
      <c r="S301" s="81">
        <v>1.704396977273007</v>
      </c>
      <c r="T301" s="82"/>
      <c r="U301" s="81">
        <v>17654300</v>
      </c>
      <c r="V301" s="81">
        <v>669</v>
      </c>
      <c r="W301" s="81">
        <v>343</v>
      </c>
      <c r="X301" s="81">
        <v>6249</v>
      </c>
      <c r="Y301" s="81">
        <v>7396</v>
      </c>
      <c r="Z301" s="81">
        <v>12772</v>
      </c>
      <c r="AA301" s="81">
        <v>3462</v>
      </c>
      <c r="AB301" s="81">
        <v>19642</v>
      </c>
      <c r="AC301" s="81">
        <v>0</v>
      </c>
      <c r="AD301" s="81">
        <v>1.704396977273007</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233.01900000000001</v>
      </c>
      <c r="BJ301" s="81">
        <v>0</v>
      </c>
      <c r="BK301" s="81">
        <v>6.0449999999999999</v>
      </c>
      <c r="BL301" s="81">
        <v>0</v>
      </c>
      <c r="BM301" s="82"/>
      <c r="BN301" s="81">
        <v>0</v>
      </c>
      <c r="BO301" s="81">
        <v>0</v>
      </c>
      <c r="BP301" s="81">
        <v>5</v>
      </c>
      <c r="BQ301" s="81">
        <v>0</v>
      </c>
      <c r="BR301" s="81">
        <v>2</v>
      </c>
      <c r="BS301" s="81">
        <v>0</v>
      </c>
      <c r="BT301"/>
      <c r="BU301" s="80">
        <v>239.06399999999999</v>
      </c>
      <c r="BV301" s="80">
        <v>0</v>
      </c>
      <c r="BW301" s="80">
        <v>0</v>
      </c>
      <c r="BX301" s="80">
        <v>0</v>
      </c>
      <c r="BY301" s="80">
        <v>0</v>
      </c>
      <c r="BZ301" s="80">
        <v>0</v>
      </c>
      <c r="CA301" s="80">
        <v>0</v>
      </c>
      <c r="CB301" s="80">
        <v>0</v>
      </c>
      <c r="CC301" s="80">
        <v>0</v>
      </c>
    </row>
    <row r="302" spans="1:81">
      <c r="A302" s="80" t="s">
        <v>1995</v>
      </c>
      <c r="B302" s="80">
        <v>213</v>
      </c>
      <c r="C302" s="80">
        <v>9</v>
      </c>
      <c r="D302" s="80">
        <v>13</v>
      </c>
      <c r="E302" s="80">
        <v>2012</v>
      </c>
      <c r="F302" s="80" t="s">
        <v>88</v>
      </c>
      <c r="G302" s="80" t="s">
        <v>1986</v>
      </c>
      <c r="H302" s="80" t="s">
        <v>1987</v>
      </c>
      <c r="I302" s="177"/>
      <c r="J302" s="81">
        <v>170.75528518640516</v>
      </c>
      <c r="K302" s="81">
        <v>1.6764154084046585</v>
      </c>
      <c r="L302" s="81">
        <v>14.407811620328751</v>
      </c>
      <c r="M302" s="81">
        <v>41.425904221001389</v>
      </c>
      <c r="N302" s="81">
        <v>38.654927102689733</v>
      </c>
      <c r="O302" s="81">
        <v>25.350710542365896</v>
      </c>
      <c r="P302" s="81">
        <v>17.144429546056504</v>
      </c>
      <c r="Q302" s="81">
        <v>1.5259324656153177</v>
      </c>
      <c r="R302" s="81">
        <v>0</v>
      </c>
      <c r="S302" s="81">
        <v>1.6059583063000056</v>
      </c>
      <c r="T302" s="82"/>
      <c r="U302" s="81">
        <v>15915377</v>
      </c>
      <c r="V302" s="81">
        <v>669</v>
      </c>
      <c r="W302" s="81">
        <v>343</v>
      </c>
      <c r="X302" s="81">
        <v>6249</v>
      </c>
      <c r="Y302" s="81">
        <v>7681</v>
      </c>
      <c r="Z302" s="81">
        <v>13259</v>
      </c>
      <c r="AA302" s="81">
        <v>3445</v>
      </c>
      <c r="AB302" s="81">
        <v>20013</v>
      </c>
      <c r="AC302" s="81">
        <v>0</v>
      </c>
      <c r="AD302" s="81">
        <v>1.6059583063000056</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288.30500000000001</v>
      </c>
      <c r="BJ302" s="81">
        <v>0</v>
      </c>
      <c r="BK302" s="81">
        <v>6.9820000000000002</v>
      </c>
      <c r="BL302" s="81">
        <v>0</v>
      </c>
      <c r="BM302" s="82"/>
      <c r="BN302" s="81">
        <v>0</v>
      </c>
      <c r="BO302" s="81">
        <v>0</v>
      </c>
      <c r="BP302" s="81">
        <v>5</v>
      </c>
      <c r="BQ302" s="81">
        <v>0</v>
      </c>
      <c r="BR302" s="81">
        <v>2</v>
      </c>
      <c r="BS302" s="81">
        <v>0</v>
      </c>
      <c r="BT302"/>
      <c r="BU302" s="80">
        <v>295.28699999999998</v>
      </c>
      <c r="BV302" s="80">
        <v>0</v>
      </c>
      <c r="BW302" s="80">
        <v>0</v>
      </c>
      <c r="BX302" s="80">
        <v>0</v>
      </c>
      <c r="BY302" s="80">
        <v>0</v>
      </c>
      <c r="BZ302" s="80">
        <v>0</v>
      </c>
      <c r="CA302" s="80">
        <v>0</v>
      </c>
      <c r="CB302" s="80">
        <v>0</v>
      </c>
      <c r="CC302" s="80">
        <v>0</v>
      </c>
    </row>
    <row r="303" spans="1:81">
      <c r="A303" s="80" t="s">
        <v>1996</v>
      </c>
      <c r="B303" s="80">
        <v>214</v>
      </c>
      <c r="C303" s="80">
        <v>10</v>
      </c>
      <c r="D303" s="80">
        <v>13</v>
      </c>
      <c r="E303" s="80">
        <v>2013</v>
      </c>
      <c r="F303" s="80" t="s">
        <v>89</v>
      </c>
      <c r="G303" s="80" t="s">
        <v>1986</v>
      </c>
      <c r="H303" s="80" t="s">
        <v>1987</v>
      </c>
      <c r="I303" s="177"/>
      <c r="J303" s="81">
        <v>157.79207299949141</v>
      </c>
      <c r="K303" s="81">
        <v>1.4232337897718474</v>
      </c>
      <c r="L303" s="81">
        <v>10.45210615758281</v>
      </c>
      <c r="M303" s="81">
        <v>35.753169029254252</v>
      </c>
      <c r="N303" s="81">
        <v>37.807618782305688</v>
      </c>
      <c r="O303" s="81">
        <v>24.894997805273839</v>
      </c>
      <c r="P303" s="81">
        <v>17.493763642914384</v>
      </c>
      <c r="Q303" s="81">
        <v>1.5460413255978112</v>
      </c>
      <c r="R303" s="81">
        <v>0</v>
      </c>
      <c r="S303" s="81">
        <v>2.465350097576497</v>
      </c>
      <c r="T303" s="82"/>
      <c r="U303" s="81">
        <v>16169612</v>
      </c>
      <c r="V303" s="81">
        <v>669</v>
      </c>
      <c r="W303" s="81">
        <v>343</v>
      </c>
      <c r="X303" s="81">
        <v>6249</v>
      </c>
      <c r="Y303" s="81">
        <v>7638</v>
      </c>
      <c r="Z303" s="81">
        <v>13602</v>
      </c>
      <c r="AA303" s="81">
        <v>3502</v>
      </c>
      <c r="AB303" s="81">
        <v>19986</v>
      </c>
      <c r="AC303" s="81">
        <v>0</v>
      </c>
      <c r="AD303" s="81">
        <v>2.465350097576497</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302.786</v>
      </c>
      <c r="BJ303" s="81">
        <v>0</v>
      </c>
      <c r="BK303" s="81">
        <v>6.806</v>
      </c>
      <c r="BL303" s="81">
        <v>0</v>
      </c>
      <c r="BM303" s="82"/>
      <c r="BN303" s="81">
        <v>0</v>
      </c>
      <c r="BO303" s="81">
        <v>0</v>
      </c>
      <c r="BP303" s="81">
        <v>5</v>
      </c>
      <c r="BQ303" s="81">
        <v>0</v>
      </c>
      <c r="BR303" s="81">
        <v>2</v>
      </c>
      <c r="BS303" s="81">
        <v>0</v>
      </c>
      <c r="BT303"/>
      <c r="BU303" s="80">
        <v>309.59199999999998</v>
      </c>
      <c r="BV303" s="80">
        <v>0</v>
      </c>
      <c r="BW303" s="80">
        <v>0</v>
      </c>
      <c r="BX303" s="80">
        <v>0</v>
      </c>
      <c r="BY303" s="80">
        <v>0</v>
      </c>
      <c r="BZ303" s="80">
        <v>0</v>
      </c>
      <c r="CA303" s="80">
        <v>0</v>
      </c>
      <c r="CB303" s="80">
        <v>0</v>
      </c>
      <c r="CC303" s="80">
        <v>0</v>
      </c>
    </row>
    <row r="304" spans="1:81">
      <c r="A304" s="80" t="s">
        <v>1997</v>
      </c>
      <c r="B304" s="80">
        <v>215</v>
      </c>
      <c r="C304" s="80">
        <v>11</v>
      </c>
      <c r="D304" s="80">
        <v>13</v>
      </c>
      <c r="E304" s="80">
        <v>2014</v>
      </c>
      <c r="F304" s="80" t="s">
        <v>90</v>
      </c>
      <c r="G304" s="80" t="s">
        <v>1986</v>
      </c>
      <c r="H304" s="80" t="s">
        <v>1987</v>
      </c>
      <c r="I304" s="177"/>
      <c r="J304" s="81">
        <v>166.1381911209719</v>
      </c>
      <c r="K304" s="81">
        <v>1.4905206744485342</v>
      </c>
      <c r="L304" s="81">
        <v>17.118890663892092</v>
      </c>
      <c r="M304" s="81">
        <v>35.90004936518168</v>
      </c>
      <c r="N304" s="81">
        <v>37.472699215175702</v>
      </c>
      <c r="O304" s="81">
        <v>24.281946808941871</v>
      </c>
      <c r="P304" s="81">
        <v>18.011564517353168</v>
      </c>
      <c r="Q304" s="81">
        <v>1.4813529047417491</v>
      </c>
      <c r="R304" s="81">
        <v>0</v>
      </c>
      <c r="S304" s="81">
        <v>2.4671332261426198</v>
      </c>
      <c r="T304" s="82"/>
      <c r="U304" s="81">
        <v>18310560</v>
      </c>
      <c r="V304" s="81">
        <v>645</v>
      </c>
      <c r="W304" s="81">
        <v>373</v>
      </c>
      <c r="X304" s="81">
        <v>5612</v>
      </c>
      <c r="Y304" s="81">
        <v>7751</v>
      </c>
      <c r="Z304" s="81">
        <v>13973</v>
      </c>
      <c r="AA304" s="81">
        <v>3587</v>
      </c>
      <c r="AB304" s="81">
        <v>19959</v>
      </c>
      <c r="AC304" s="81">
        <v>0</v>
      </c>
      <c r="AD304" s="81">
        <v>2.4671332261426198</v>
      </c>
      <c r="AE304" s="82"/>
      <c r="AF304" s="81">
        <v>176108104.55877745</v>
      </c>
      <c r="AG304" s="81">
        <v>1173929.2283854259</v>
      </c>
      <c r="AH304" s="81">
        <v>3824567.2057256382</v>
      </c>
      <c r="AI304" s="81">
        <v>38600973.062656932</v>
      </c>
      <c r="AJ304" s="81">
        <v>46464316.056378379</v>
      </c>
      <c r="AK304" s="81">
        <v>0</v>
      </c>
      <c r="AL304" s="81">
        <v>0</v>
      </c>
      <c r="AM304" s="81">
        <v>2740072.4483724628</v>
      </c>
      <c r="AN304" s="81">
        <v>0</v>
      </c>
      <c r="AO304" s="81">
        <v>0</v>
      </c>
      <c r="AP304" s="82"/>
      <c r="AQ304" s="81">
        <v>436</v>
      </c>
      <c r="AR304" s="81">
        <v>78</v>
      </c>
      <c r="AS304" s="81">
        <v>0</v>
      </c>
      <c r="AT304" s="81">
        <v>0</v>
      </c>
      <c r="AU304" s="81">
        <v>0</v>
      </c>
      <c r="AV304" s="81">
        <v>0</v>
      </c>
      <c r="AW304" s="81" t="s">
        <v>564</v>
      </c>
      <c r="AX304" s="82"/>
      <c r="AY304" s="81">
        <v>1759.5</v>
      </c>
      <c r="AZ304" s="81">
        <v>7150.8</v>
      </c>
      <c r="BA304" s="81">
        <v>0</v>
      </c>
      <c r="BB304" s="81">
        <v>0</v>
      </c>
      <c r="BC304" s="81">
        <v>0</v>
      </c>
      <c r="BD304" s="81">
        <v>0</v>
      </c>
      <c r="BE304" s="81" t="s">
        <v>564</v>
      </c>
      <c r="BF304" s="82"/>
      <c r="BG304" s="81">
        <v>0</v>
      </c>
      <c r="BH304" s="81">
        <v>0</v>
      </c>
      <c r="BI304" s="81">
        <v>300.66300000000001</v>
      </c>
      <c r="BJ304" s="81">
        <v>0</v>
      </c>
      <c r="BK304" s="81">
        <v>6.468</v>
      </c>
      <c r="BL304" s="81">
        <v>0</v>
      </c>
      <c r="BM304" s="82"/>
      <c r="BN304" s="81">
        <v>0</v>
      </c>
      <c r="BO304" s="81">
        <v>0</v>
      </c>
      <c r="BP304" s="81">
        <v>5</v>
      </c>
      <c r="BQ304" s="81">
        <v>0</v>
      </c>
      <c r="BR304" s="81">
        <v>2</v>
      </c>
      <c r="BS304" s="81">
        <v>0</v>
      </c>
      <c r="BT304"/>
      <c r="BU304" s="80">
        <v>307.13099999999997</v>
      </c>
      <c r="BV304" s="80">
        <v>0</v>
      </c>
      <c r="BW304" s="80">
        <v>0</v>
      </c>
      <c r="BX304" s="80">
        <v>0</v>
      </c>
      <c r="BY304" s="80">
        <v>0</v>
      </c>
      <c r="BZ304" s="80">
        <v>0</v>
      </c>
      <c r="CA304" s="80">
        <v>0</v>
      </c>
      <c r="CB304" s="80">
        <v>0</v>
      </c>
      <c r="CC304" s="80">
        <v>0</v>
      </c>
    </row>
    <row r="305" spans="1:81">
      <c r="A305" s="80" t="s">
        <v>1998</v>
      </c>
      <c r="B305" s="80">
        <v>216</v>
      </c>
      <c r="C305" s="80">
        <v>12</v>
      </c>
      <c r="D305" s="80">
        <v>13</v>
      </c>
      <c r="E305" s="80">
        <v>2015</v>
      </c>
      <c r="F305" s="80" t="s">
        <v>91</v>
      </c>
      <c r="G305" s="80" t="s">
        <v>1986</v>
      </c>
      <c r="H305" s="80" t="s">
        <v>1987</v>
      </c>
      <c r="I305" s="177"/>
      <c r="J305" s="81">
        <v>133.11600751534854</v>
      </c>
      <c r="K305" s="81">
        <v>1.5063316691333477</v>
      </c>
      <c r="L305" s="81">
        <v>17.413468034878303</v>
      </c>
      <c r="M305" s="81">
        <v>35.318420945483943</v>
      </c>
      <c r="N305" s="81">
        <v>34.101510063608274</v>
      </c>
      <c r="O305" s="81">
        <v>24.599289151066895</v>
      </c>
      <c r="P305" s="81">
        <v>18.116191644409163</v>
      </c>
      <c r="Q305" s="81">
        <v>1.4593984562039131</v>
      </c>
      <c r="R305" s="81">
        <v>0</v>
      </c>
      <c r="S305" s="81">
        <v>2.5144399769332639</v>
      </c>
      <c r="T305" s="82"/>
      <c r="U305" s="81">
        <v>16244057</v>
      </c>
      <c r="V305" s="81">
        <v>645</v>
      </c>
      <c r="W305" s="81">
        <v>373</v>
      </c>
      <c r="X305" s="81">
        <v>5612</v>
      </c>
      <c r="Y305" s="81">
        <v>7867</v>
      </c>
      <c r="Z305" s="81">
        <v>14292</v>
      </c>
      <c r="AA305" s="81">
        <v>3605</v>
      </c>
      <c r="AB305" s="81">
        <v>20086</v>
      </c>
      <c r="AC305" s="81">
        <v>0</v>
      </c>
      <c r="AD305" s="81">
        <v>2.5144399769332639</v>
      </c>
      <c r="AE305" s="82"/>
      <c r="AF305" s="81">
        <v>141594191.95504084</v>
      </c>
      <c r="AG305" s="81">
        <v>1107689.8054194809</v>
      </c>
      <c r="AH305" s="81">
        <v>3028790.0204835571</v>
      </c>
      <c r="AI305" s="81">
        <v>39542826.613177143</v>
      </c>
      <c r="AJ305" s="81">
        <v>43111505.826733425</v>
      </c>
      <c r="AK305" s="81">
        <v>0</v>
      </c>
      <c r="AL305" s="81">
        <v>0</v>
      </c>
      <c r="AM305" s="81">
        <v>2752702.0423989887</v>
      </c>
      <c r="AN305" s="81">
        <v>0</v>
      </c>
      <c r="AO305" s="81">
        <v>0</v>
      </c>
      <c r="AP305" s="82"/>
      <c r="AQ305" s="81">
        <v>498</v>
      </c>
      <c r="AR305" s="81">
        <v>115</v>
      </c>
      <c r="AS305" s="81">
        <v>0</v>
      </c>
      <c r="AT305" s="81">
        <v>0</v>
      </c>
      <c r="AU305" s="81">
        <v>0</v>
      </c>
      <c r="AV305" s="81">
        <v>0</v>
      </c>
      <c r="AW305" s="81" t="s">
        <v>564</v>
      </c>
      <c r="AX305" s="82"/>
      <c r="AY305" s="81">
        <v>2063.3000000000002</v>
      </c>
      <c r="AZ305" s="81">
        <v>28332.7</v>
      </c>
      <c r="BA305" s="81">
        <v>0</v>
      </c>
      <c r="BB305" s="81">
        <v>0</v>
      </c>
      <c r="BC305" s="81">
        <v>0</v>
      </c>
      <c r="BD305" s="81">
        <v>0</v>
      </c>
      <c r="BE305" s="81" t="s">
        <v>564</v>
      </c>
      <c r="BF305" s="82"/>
      <c r="BG305" s="81">
        <v>0</v>
      </c>
      <c r="BH305" s="81">
        <v>0</v>
      </c>
      <c r="BI305" s="81">
        <v>290.90100000000001</v>
      </c>
      <c r="BJ305" s="81">
        <v>0</v>
      </c>
      <c r="BK305" s="81">
        <v>3.9910000000000001</v>
      </c>
      <c r="BL305" s="81">
        <v>0</v>
      </c>
      <c r="BM305" s="82"/>
      <c r="BN305" s="81">
        <v>0</v>
      </c>
      <c r="BO305" s="81">
        <v>0</v>
      </c>
      <c r="BP305" s="81">
        <v>5</v>
      </c>
      <c r="BQ305" s="81">
        <v>0</v>
      </c>
      <c r="BR305" s="81">
        <v>1</v>
      </c>
      <c r="BS305" s="81">
        <v>0</v>
      </c>
      <c r="BT305"/>
      <c r="BU305" s="80">
        <v>294.892</v>
      </c>
      <c r="BV305" s="80">
        <v>0</v>
      </c>
      <c r="BW305" s="80">
        <v>0</v>
      </c>
      <c r="BX305" s="80">
        <v>0</v>
      </c>
      <c r="BY305" s="80">
        <v>0</v>
      </c>
      <c r="BZ305" s="80">
        <v>0</v>
      </c>
      <c r="CA305" s="80">
        <v>0</v>
      </c>
      <c r="CB305" s="80">
        <v>0</v>
      </c>
      <c r="CC305" s="80">
        <v>0</v>
      </c>
    </row>
    <row r="306" spans="1:81">
      <c r="A306" s="80" t="s">
        <v>1999</v>
      </c>
      <c r="B306" s="80">
        <v>217</v>
      </c>
      <c r="C306" s="80">
        <v>13</v>
      </c>
      <c r="D306" s="80">
        <v>13</v>
      </c>
      <c r="E306" s="80">
        <v>2016</v>
      </c>
      <c r="F306" s="80" t="s">
        <v>92</v>
      </c>
      <c r="G306" s="80" t="s">
        <v>1986</v>
      </c>
      <c r="H306" s="80" t="s">
        <v>1987</v>
      </c>
      <c r="I306" s="177"/>
      <c r="J306" s="81">
        <v>160.89045642647679</v>
      </c>
      <c r="K306" s="81">
        <v>1.5473458184564783</v>
      </c>
      <c r="L306" s="81">
        <v>19.092013517502167</v>
      </c>
      <c r="M306" s="81">
        <v>25.802734908043711</v>
      </c>
      <c r="N306" s="81">
        <v>32.212232847725879</v>
      </c>
      <c r="O306" s="81">
        <v>24.86846642055314</v>
      </c>
      <c r="P306" s="81">
        <v>17.710041449651317</v>
      </c>
      <c r="Q306" s="81">
        <v>1.4205513441454678</v>
      </c>
      <c r="R306" s="81">
        <v>0</v>
      </c>
      <c r="S306" s="81">
        <v>2.4063568407708367</v>
      </c>
      <c r="T306" s="82"/>
      <c r="U306" s="81">
        <v>19346950</v>
      </c>
      <c r="V306" s="81">
        <v>645</v>
      </c>
      <c r="W306" s="81">
        <v>373</v>
      </c>
      <c r="X306" s="81">
        <v>5612</v>
      </c>
      <c r="Y306" s="81">
        <v>7987</v>
      </c>
      <c r="Z306" s="81">
        <v>14626</v>
      </c>
      <c r="AA306" s="81">
        <v>3645</v>
      </c>
      <c r="AB306" s="81">
        <v>20112</v>
      </c>
      <c r="AC306" s="81">
        <v>0</v>
      </c>
      <c r="AD306" s="81">
        <v>2.4063568407708371</v>
      </c>
      <c r="AE306" s="82"/>
      <c r="AF306" s="81">
        <v>178671688.7658107</v>
      </c>
      <c r="AG306" s="81">
        <v>1091878.798394053</v>
      </c>
      <c r="AH306" s="81">
        <v>2664760.626070519</v>
      </c>
      <c r="AI306" s="81">
        <v>35221610.884525351</v>
      </c>
      <c r="AJ306" s="81">
        <v>40779849.89068792</v>
      </c>
      <c r="AK306" s="81">
        <v>0</v>
      </c>
      <c r="AL306" s="81">
        <v>0</v>
      </c>
      <c r="AM306" s="81">
        <v>2758406.5809770711</v>
      </c>
      <c r="AN306" s="81">
        <v>0</v>
      </c>
      <c r="AO306" s="81">
        <v>0</v>
      </c>
      <c r="AP306" s="82"/>
      <c r="AQ306" s="81">
        <v>587</v>
      </c>
      <c r="AR306" s="81">
        <v>197</v>
      </c>
      <c r="AS306" s="81">
        <v>2</v>
      </c>
      <c r="AT306" s="81">
        <v>0</v>
      </c>
      <c r="AU306" s="81">
        <v>0</v>
      </c>
      <c r="AV306" s="81">
        <v>0</v>
      </c>
      <c r="AW306" s="81" t="s">
        <v>564</v>
      </c>
      <c r="AX306" s="82"/>
      <c r="AY306" s="81">
        <v>2428.6999999999998</v>
      </c>
      <c r="AZ306" s="81">
        <v>31293.599999999999</v>
      </c>
      <c r="BA306" s="81">
        <v>6.4</v>
      </c>
      <c r="BB306" s="81">
        <v>0</v>
      </c>
      <c r="BC306" s="81">
        <v>0</v>
      </c>
      <c r="BD306" s="81">
        <v>0</v>
      </c>
      <c r="BE306" s="81" t="s">
        <v>564</v>
      </c>
      <c r="BF306" s="82"/>
      <c r="BG306" s="81">
        <v>0</v>
      </c>
      <c r="BH306" s="81">
        <v>0</v>
      </c>
      <c r="BI306" s="81">
        <v>302.07499999999999</v>
      </c>
      <c r="BJ306" s="81">
        <v>0</v>
      </c>
      <c r="BK306" s="81">
        <v>3.9249999999999998</v>
      </c>
      <c r="BL306" s="81">
        <v>0</v>
      </c>
      <c r="BM306" s="82"/>
      <c r="BN306" s="81">
        <v>0</v>
      </c>
      <c r="BO306" s="81">
        <v>0</v>
      </c>
      <c r="BP306" s="81">
        <v>6</v>
      </c>
      <c r="BQ306" s="81">
        <v>0</v>
      </c>
      <c r="BR306" s="81">
        <v>1</v>
      </c>
      <c r="BS306" s="81">
        <v>0</v>
      </c>
      <c r="BT306"/>
      <c r="BU306" s="80">
        <v>306</v>
      </c>
      <c r="BV306" s="80">
        <v>0</v>
      </c>
      <c r="BW306" s="80">
        <v>0</v>
      </c>
      <c r="BX306" s="80">
        <v>0</v>
      </c>
      <c r="BY306" s="80">
        <v>0</v>
      </c>
      <c r="BZ306" s="80">
        <v>0</v>
      </c>
      <c r="CA306" s="80">
        <v>0</v>
      </c>
      <c r="CB306" s="80">
        <v>0</v>
      </c>
      <c r="CC306" s="80">
        <v>0</v>
      </c>
    </row>
    <row r="307" spans="1:81">
      <c r="A307" s="80" t="s">
        <v>2000</v>
      </c>
      <c r="B307" s="80">
        <v>218</v>
      </c>
      <c r="C307" s="80">
        <v>14</v>
      </c>
      <c r="D307" s="80">
        <v>13</v>
      </c>
      <c r="E307" s="80">
        <v>2017</v>
      </c>
      <c r="F307" s="80" t="s">
        <v>71</v>
      </c>
      <c r="G307" s="80" t="s">
        <v>1986</v>
      </c>
      <c r="H307" s="80" t="s">
        <v>1987</v>
      </c>
      <c r="I307" s="177"/>
      <c r="J307" s="81">
        <v>155.4749989249236</v>
      </c>
      <c r="K307" s="81">
        <v>1.5904554095575028</v>
      </c>
      <c r="L307" s="81">
        <v>19.77992043788603</v>
      </c>
      <c r="M307" s="81">
        <v>23.916102302095155</v>
      </c>
      <c r="N307" s="81">
        <v>34.679200882247038</v>
      </c>
      <c r="O307" s="81">
        <v>25.086532331738894</v>
      </c>
      <c r="P307" s="81">
        <v>17.259898604503366</v>
      </c>
      <c r="Q307" s="81">
        <v>1.3739360537373861</v>
      </c>
      <c r="R307" s="81">
        <v>0</v>
      </c>
      <c r="S307" s="81">
        <v>2.228537058359918</v>
      </c>
      <c r="T307" s="82"/>
      <c r="U307" s="81">
        <v>19765283</v>
      </c>
      <c r="V307" s="81">
        <v>645</v>
      </c>
      <c r="W307" s="81">
        <v>373</v>
      </c>
      <c r="X307" s="81">
        <v>5612</v>
      </c>
      <c r="Y307" s="81">
        <v>8103</v>
      </c>
      <c r="Z307" s="81">
        <v>14999</v>
      </c>
      <c r="AA307" s="81">
        <v>3575</v>
      </c>
      <c r="AB307" s="81">
        <v>20116</v>
      </c>
      <c r="AC307" s="81">
        <v>0</v>
      </c>
      <c r="AD307" s="81">
        <v>2.228537058359918</v>
      </c>
      <c r="AE307" s="82"/>
      <c r="AF307" s="81">
        <v>176452851.8229467</v>
      </c>
      <c r="AG307" s="81">
        <v>1143762.2485633851</v>
      </c>
      <c r="AH307" s="81">
        <v>3731614.4178436762</v>
      </c>
      <c r="AI307" s="81">
        <v>34550484.683978833</v>
      </c>
      <c r="AJ307" s="81">
        <v>44175055.172685497</v>
      </c>
      <c r="AK307" s="81">
        <v>0</v>
      </c>
      <c r="AL307" s="81">
        <v>0</v>
      </c>
      <c r="AM307" s="81">
        <v>2763272.201840932</v>
      </c>
      <c r="AN307" s="81">
        <v>0</v>
      </c>
      <c r="AO307" s="81">
        <v>0</v>
      </c>
      <c r="AP307" s="82"/>
      <c r="AQ307" s="81">
        <v>641</v>
      </c>
      <c r="AR307" s="81">
        <v>210</v>
      </c>
      <c r="AS307" s="81">
        <v>3</v>
      </c>
      <c r="AT307" s="81">
        <v>0</v>
      </c>
      <c r="AU307" s="81">
        <v>0</v>
      </c>
      <c r="AV307" s="81">
        <v>0</v>
      </c>
      <c r="AW307" s="81" t="s">
        <v>564</v>
      </c>
      <c r="AX307" s="82"/>
      <c r="AY307" s="81">
        <v>2698.8</v>
      </c>
      <c r="AZ307" s="81">
        <v>34356.19999999999</v>
      </c>
      <c r="BA307" s="81">
        <v>26.2</v>
      </c>
      <c r="BB307" s="81">
        <v>0</v>
      </c>
      <c r="BC307" s="81">
        <v>0</v>
      </c>
      <c r="BD307" s="81">
        <v>0</v>
      </c>
      <c r="BE307" s="81" t="s">
        <v>564</v>
      </c>
      <c r="BF307" s="82"/>
      <c r="BG307" s="81">
        <v>0</v>
      </c>
      <c r="BH307" s="81">
        <v>0</v>
      </c>
      <c r="BI307" s="81">
        <v>295.85000000000002</v>
      </c>
      <c r="BJ307" s="81">
        <v>0</v>
      </c>
      <c r="BK307" s="81">
        <v>3.7770000000000001</v>
      </c>
      <c r="BL307" s="81">
        <v>0</v>
      </c>
      <c r="BM307" s="82"/>
      <c r="BN307" s="81">
        <v>0</v>
      </c>
      <c r="BO307" s="81">
        <v>0</v>
      </c>
      <c r="BP307" s="81">
        <v>5</v>
      </c>
      <c r="BQ307" s="81">
        <v>0</v>
      </c>
      <c r="BR307" s="81">
        <v>1</v>
      </c>
      <c r="BS307" s="81">
        <v>0</v>
      </c>
      <c r="BT307"/>
      <c r="BU307" s="80">
        <v>299.62700000000001</v>
      </c>
      <c r="BV307" s="80">
        <v>0</v>
      </c>
      <c r="BW307" s="80">
        <v>0</v>
      </c>
      <c r="BX307" s="80">
        <v>0</v>
      </c>
      <c r="BY307" s="80">
        <v>0</v>
      </c>
      <c r="BZ307" s="80">
        <v>0</v>
      </c>
      <c r="CA307" s="80">
        <v>0</v>
      </c>
      <c r="CB307" s="80">
        <v>0</v>
      </c>
      <c r="CC307" s="80">
        <v>0</v>
      </c>
    </row>
    <row r="308" spans="1:81">
      <c r="A308" s="80" t="s">
        <v>2001</v>
      </c>
      <c r="B308" s="80">
        <v>219</v>
      </c>
      <c r="C308" s="80">
        <v>15</v>
      </c>
      <c r="D308" s="80">
        <v>13</v>
      </c>
      <c r="E308" s="80">
        <v>2018</v>
      </c>
      <c r="F308" s="80" t="s">
        <v>93</v>
      </c>
      <c r="G308" s="80" t="s">
        <v>1986</v>
      </c>
      <c r="H308" s="80" t="s">
        <v>1987</v>
      </c>
      <c r="I308" s="177"/>
      <c r="J308" s="81">
        <v>187.28569182121583</v>
      </c>
      <c r="K308" s="81">
        <v>1.511714698597745</v>
      </c>
      <c r="L308" s="81">
        <v>17.936309800064585</v>
      </c>
      <c r="M308" s="81">
        <v>25.366734533228904</v>
      </c>
      <c r="N308" s="81">
        <v>32.275610498404369</v>
      </c>
      <c r="O308" s="81">
        <v>25.09441919654363</v>
      </c>
      <c r="P308" s="81">
        <v>17.245825687595431</v>
      </c>
      <c r="Q308" s="81">
        <v>1.2780489196395086</v>
      </c>
      <c r="R308" s="81">
        <v>0</v>
      </c>
      <c r="S308" s="81">
        <v>2.116175995052838</v>
      </c>
      <c r="T308" s="82"/>
      <c r="U308" s="81">
        <v>22961731</v>
      </c>
      <c r="V308" s="81">
        <v>645</v>
      </c>
      <c r="W308" s="81">
        <v>373</v>
      </c>
      <c r="X308" s="81">
        <v>5612</v>
      </c>
      <c r="Y308" s="81">
        <v>8216</v>
      </c>
      <c r="Z308" s="81">
        <v>15291</v>
      </c>
      <c r="AA308" s="81">
        <v>3608</v>
      </c>
      <c r="AB308" s="81">
        <v>20165</v>
      </c>
      <c r="AC308" s="81">
        <v>0</v>
      </c>
      <c r="AD308" s="81">
        <v>2.116175995052838</v>
      </c>
      <c r="AE308" s="82"/>
      <c r="AF308" s="81">
        <v>214492104.35695139</v>
      </c>
      <c r="AG308" s="81">
        <v>1016553.9699625931</v>
      </c>
      <c r="AH308" s="81">
        <v>3538063.3804280092</v>
      </c>
      <c r="AI308" s="81">
        <v>34463047.408622831</v>
      </c>
      <c r="AJ308" s="81">
        <v>40967379.080223322</v>
      </c>
      <c r="AK308" s="81">
        <v>0</v>
      </c>
      <c r="AL308" s="81">
        <v>0</v>
      </c>
      <c r="AM308" s="81">
        <v>2775734.6475004</v>
      </c>
      <c r="AN308" s="81">
        <v>0</v>
      </c>
      <c r="AO308" s="81">
        <v>0</v>
      </c>
      <c r="AP308" s="82"/>
      <c r="AQ308" s="81">
        <v>701</v>
      </c>
      <c r="AR308" s="81">
        <v>231</v>
      </c>
      <c r="AS308" s="81">
        <v>3</v>
      </c>
      <c r="AT308" s="81">
        <v>0</v>
      </c>
      <c r="AU308" s="81">
        <v>0</v>
      </c>
      <c r="AV308" s="81">
        <v>0</v>
      </c>
      <c r="AW308" s="81" t="s">
        <v>564</v>
      </c>
      <c r="AX308" s="82"/>
      <c r="AY308" s="81">
        <v>3042.4</v>
      </c>
      <c r="AZ308" s="81">
        <v>36108</v>
      </c>
      <c r="BA308" s="81">
        <v>26</v>
      </c>
      <c r="BB308" s="81">
        <v>0</v>
      </c>
      <c r="BC308" s="81">
        <v>0</v>
      </c>
      <c r="BD308" s="81">
        <v>0</v>
      </c>
      <c r="BE308" s="81" t="s">
        <v>564</v>
      </c>
      <c r="BF308" s="82"/>
      <c r="BG308" s="81">
        <v>0</v>
      </c>
      <c r="BH308" s="81">
        <v>0</v>
      </c>
      <c r="BI308" s="81">
        <v>316.02</v>
      </c>
      <c r="BJ308" s="81">
        <v>0</v>
      </c>
      <c r="BK308" s="81">
        <v>3.653</v>
      </c>
      <c r="BL308" s="81">
        <v>0</v>
      </c>
      <c r="BM308" s="82"/>
      <c r="BN308" s="81">
        <v>0</v>
      </c>
      <c r="BO308" s="81">
        <v>0</v>
      </c>
      <c r="BP308" s="81">
        <v>5</v>
      </c>
      <c r="BQ308" s="81">
        <v>0</v>
      </c>
      <c r="BR308" s="81">
        <v>1</v>
      </c>
      <c r="BS308" s="81">
        <v>0</v>
      </c>
      <c r="BT308"/>
      <c r="BU308" s="80">
        <v>319.673</v>
      </c>
      <c r="BV308" s="80">
        <v>0</v>
      </c>
      <c r="BW308" s="80">
        <v>0</v>
      </c>
      <c r="BX308" s="80">
        <v>0</v>
      </c>
      <c r="BY308" s="80">
        <v>0</v>
      </c>
      <c r="BZ308" s="80">
        <v>0</v>
      </c>
      <c r="CA308" s="80">
        <v>0</v>
      </c>
      <c r="CB308" s="80">
        <v>0</v>
      </c>
      <c r="CC308" s="80">
        <v>0</v>
      </c>
    </row>
    <row r="309" spans="1:81">
      <c r="A309" s="80" t="s">
        <v>2002</v>
      </c>
      <c r="B309" s="80">
        <v>220</v>
      </c>
      <c r="C309" s="80">
        <v>16</v>
      </c>
      <c r="D309" s="80">
        <v>13</v>
      </c>
      <c r="E309" s="80">
        <v>2019</v>
      </c>
      <c r="F309" s="80" t="s">
        <v>73</v>
      </c>
      <c r="G309" s="80" t="s">
        <v>1986</v>
      </c>
      <c r="H309" s="80" t="s">
        <v>1987</v>
      </c>
      <c r="I309" s="177"/>
      <c r="J309" s="81">
        <v>199.34361731431542</v>
      </c>
      <c r="K309" s="81">
        <v>1.3993498469222754</v>
      </c>
      <c r="L309" s="81">
        <v>18.113028934183045</v>
      </c>
      <c r="M309" s="81">
        <v>25.395915880978919</v>
      </c>
      <c r="N309" s="81">
        <v>31.831060780053701</v>
      </c>
      <c r="O309" s="81">
        <v>24.966915675167282</v>
      </c>
      <c r="P309" s="81">
        <v>17.327715226265447</v>
      </c>
      <c r="Q309" s="81">
        <v>1.2521330562827833</v>
      </c>
      <c r="R309" s="81">
        <v>0</v>
      </c>
      <c r="S309" s="81">
        <v>2.3809045013493706</v>
      </c>
      <c r="T309" s="82"/>
      <c r="U309" s="81">
        <v>24483146</v>
      </c>
      <c r="V309" s="81">
        <v>645</v>
      </c>
      <c r="W309" s="81">
        <v>373</v>
      </c>
      <c r="X309" s="81">
        <v>5612</v>
      </c>
      <c r="Y309" s="81">
        <v>8322</v>
      </c>
      <c r="Z309" s="81">
        <v>15631</v>
      </c>
      <c r="AA309" s="81">
        <v>3598</v>
      </c>
      <c r="AB309" s="81">
        <v>20291</v>
      </c>
      <c r="AC309" s="81">
        <v>0</v>
      </c>
      <c r="AD309" s="81">
        <v>2.380904501349371</v>
      </c>
      <c r="AE309" s="82"/>
      <c r="AF309" s="81">
        <v>241564459.2097092</v>
      </c>
      <c r="AG309" s="81">
        <v>984324.40720431425</v>
      </c>
      <c r="AH309" s="81">
        <v>3714115.264080307</v>
      </c>
      <c r="AI309" s="81">
        <v>36818211.869061813</v>
      </c>
      <c r="AJ309" s="81">
        <v>42367757.315792561</v>
      </c>
      <c r="AK309" s="81">
        <v>0</v>
      </c>
      <c r="AL309" s="81">
        <v>0</v>
      </c>
      <c r="AM309" s="81">
        <v>2763481.4494337821</v>
      </c>
      <c r="AN309" s="81">
        <v>0</v>
      </c>
      <c r="AO309" s="81">
        <v>0</v>
      </c>
      <c r="AP309" s="82"/>
      <c r="AQ309" s="81">
        <v>740</v>
      </c>
      <c r="AR309" s="81">
        <v>261</v>
      </c>
      <c r="AS309" s="81">
        <v>3</v>
      </c>
      <c r="AT309" s="81">
        <v>0</v>
      </c>
      <c r="AU309" s="81">
        <v>0</v>
      </c>
      <c r="AV309" s="81">
        <v>0</v>
      </c>
      <c r="AW309" s="81" t="s">
        <v>564</v>
      </c>
      <c r="AX309" s="82"/>
      <c r="AY309" s="81">
        <v>3250.0000000000018</v>
      </c>
      <c r="AZ309" s="81">
        <v>66206.700000000012</v>
      </c>
      <c r="BA309" s="81">
        <v>26.2</v>
      </c>
      <c r="BB309" s="81">
        <v>0</v>
      </c>
      <c r="BC309" s="81">
        <v>0</v>
      </c>
      <c r="BD309" s="81">
        <v>0</v>
      </c>
      <c r="BE309" s="81" t="s">
        <v>564</v>
      </c>
      <c r="BF309" s="82"/>
      <c r="BG309" s="81">
        <v>0</v>
      </c>
      <c r="BH309" s="81">
        <v>0</v>
      </c>
      <c r="BI309" s="81">
        <v>298.53500000000003</v>
      </c>
      <c r="BJ309" s="81">
        <v>0</v>
      </c>
      <c r="BK309" s="81">
        <v>3.7029999999999998</v>
      </c>
      <c r="BL309" s="81">
        <v>0</v>
      </c>
      <c r="BM309" s="82"/>
      <c r="BN309" s="81">
        <v>0</v>
      </c>
      <c r="BO309" s="81">
        <v>0</v>
      </c>
      <c r="BP309" s="81">
        <v>4</v>
      </c>
      <c r="BQ309" s="81">
        <v>0</v>
      </c>
      <c r="BR309" s="81">
        <v>1</v>
      </c>
      <c r="BS309" s="81">
        <v>0</v>
      </c>
      <c r="BT309"/>
      <c r="BU309" s="80">
        <v>302.238</v>
      </c>
      <c r="BV309" s="80">
        <v>0</v>
      </c>
      <c r="BW309" s="80">
        <v>0</v>
      </c>
      <c r="BX309" s="80">
        <v>0</v>
      </c>
      <c r="BY309" s="80">
        <v>0</v>
      </c>
      <c r="BZ309" s="80">
        <v>0</v>
      </c>
      <c r="CA309" s="80">
        <v>0</v>
      </c>
      <c r="CB309" s="80">
        <v>0</v>
      </c>
      <c r="CC309" s="80">
        <v>0</v>
      </c>
    </row>
    <row r="310" spans="1:81">
      <c r="A310" s="80" t="s">
        <v>2003</v>
      </c>
      <c r="B310" s="80">
        <v>221</v>
      </c>
      <c r="C310" s="80">
        <v>17</v>
      </c>
      <c r="D310" s="80">
        <v>13</v>
      </c>
      <c r="E310" s="80">
        <v>2020</v>
      </c>
      <c r="F310" s="80" t="s">
        <v>218</v>
      </c>
      <c r="G310" s="80" t="s">
        <v>1986</v>
      </c>
      <c r="H310" s="80" t="s">
        <v>1987</v>
      </c>
      <c r="I310" s="177"/>
      <c r="J310" s="81">
        <v>183.77542772855361</v>
      </c>
      <c r="K310" s="81">
        <v>1.5579595822203327</v>
      </c>
      <c r="L310" s="81">
        <v>16.318690522534425</v>
      </c>
      <c r="M310" s="81">
        <v>20.587070146926742</v>
      </c>
      <c r="N310" s="81">
        <v>28.515189498474601</v>
      </c>
      <c r="O310" s="81">
        <v>21.975310227248919</v>
      </c>
      <c r="P310" s="81">
        <v>16.06812434880867</v>
      </c>
      <c r="Q310" s="81">
        <v>1.1942400664912192</v>
      </c>
      <c r="R310" s="81">
        <v>0</v>
      </c>
      <c r="S310" s="81">
        <v>2.7478075225826921</v>
      </c>
      <c r="T310" s="82"/>
      <c r="U310" s="81">
        <v>23828193</v>
      </c>
      <c r="V310" s="81">
        <v>712</v>
      </c>
      <c r="W310" s="81">
        <v>411</v>
      </c>
      <c r="X310" s="81">
        <v>5446</v>
      </c>
      <c r="Y310" s="81">
        <v>8359</v>
      </c>
      <c r="Z310" s="81">
        <v>15703</v>
      </c>
      <c r="AA310" s="81">
        <v>3625</v>
      </c>
      <c r="AB310" s="81">
        <v>20254</v>
      </c>
      <c r="AC310" s="81">
        <v>0</v>
      </c>
      <c r="AD310" s="81">
        <v>2.7478075225826921</v>
      </c>
      <c r="AE310" s="82"/>
      <c r="AF310" s="81">
        <v>223258891.36407039</v>
      </c>
      <c r="AG310" s="81">
        <v>1066052.9280591488</v>
      </c>
      <c r="AH310" s="81">
        <v>3371717.1033847216</v>
      </c>
      <c r="AI310" s="81">
        <v>30569293.324236181</v>
      </c>
      <c r="AJ310" s="81">
        <v>40426038.511769116</v>
      </c>
      <c r="AK310" s="81"/>
      <c r="AL310" s="81"/>
      <c r="AM310" s="81">
        <v>2643372.0266333907</v>
      </c>
      <c r="AN310" s="81"/>
      <c r="AO310" s="81"/>
      <c r="AP310" s="82"/>
      <c r="AQ310" s="81">
        <v>772</v>
      </c>
      <c r="AR310" s="81">
        <v>285</v>
      </c>
      <c r="AS310" s="81">
        <v>3</v>
      </c>
      <c r="AT310" s="81">
        <v>0</v>
      </c>
      <c r="AU310" s="81">
        <v>0</v>
      </c>
      <c r="AV310" s="81">
        <v>1</v>
      </c>
      <c r="AW310" s="81">
        <v>3</v>
      </c>
      <c r="AX310" s="82"/>
      <c r="AY310" s="81">
        <v>3429.6000000000022</v>
      </c>
      <c r="AZ310" s="81">
        <v>68660.399999999849</v>
      </c>
      <c r="BA310" s="81">
        <v>26.2</v>
      </c>
      <c r="BB310" s="81">
        <v>0</v>
      </c>
      <c r="BC310" s="81">
        <v>0</v>
      </c>
      <c r="BD310" s="81">
        <v>49.9</v>
      </c>
      <c r="BE310" s="81">
        <v>26.200000000000003</v>
      </c>
      <c r="BF310" s="82"/>
      <c r="BG310" s="81">
        <v>0</v>
      </c>
      <c r="BH310" s="81">
        <v>0</v>
      </c>
      <c r="BI310" s="81">
        <v>310.74</v>
      </c>
      <c r="BJ310" s="81">
        <v>0</v>
      </c>
      <c r="BK310" s="81">
        <v>3.3540000000000001</v>
      </c>
      <c r="BL310" s="81">
        <v>0</v>
      </c>
      <c r="BM310" s="82"/>
      <c r="BN310" s="81">
        <v>0</v>
      </c>
      <c r="BO310" s="81">
        <v>0</v>
      </c>
      <c r="BP310" s="81">
        <v>5</v>
      </c>
      <c r="BQ310" s="81">
        <v>0</v>
      </c>
      <c r="BR310" s="81">
        <v>1</v>
      </c>
      <c r="BS310" s="81">
        <v>0</v>
      </c>
      <c r="BT310"/>
      <c r="BU310" s="80">
        <v>314.09399999999999</v>
      </c>
      <c r="BV310" s="80">
        <v>0</v>
      </c>
      <c r="BW310" s="80">
        <v>0</v>
      </c>
      <c r="BX310" s="80">
        <v>0</v>
      </c>
      <c r="BY310" s="80">
        <v>0</v>
      </c>
      <c r="BZ310" s="80">
        <v>0</v>
      </c>
      <c r="CA310" s="80">
        <v>0</v>
      </c>
      <c r="CB310" s="80">
        <v>0</v>
      </c>
      <c r="CC310" s="80">
        <v>0</v>
      </c>
    </row>
    <row r="311" spans="1:81">
      <c r="A311" s="80" t="s">
        <v>2004</v>
      </c>
      <c r="B311" s="80">
        <v>221</v>
      </c>
      <c r="C311" s="80">
        <v>18</v>
      </c>
      <c r="D311" s="80">
        <v>13</v>
      </c>
      <c r="E311" s="80">
        <v>2021</v>
      </c>
      <c r="F311" s="80" t="s">
        <v>75</v>
      </c>
      <c r="G311" s="174" t="s">
        <v>1986</v>
      </c>
      <c r="H311" s="80" t="s">
        <v>1987</v>
      </c>
      <c r="I311" s="177"/>
      <c r="J311" s="81">
        <v>188.17943363337713</v>
      </c>
      <c r="K311" s="81">
        <v>1.7062172518519292</v>
      </c>
      <c r="L311" s="81">
        <v>13.438503516075402</v>
      </c>
      <c r="M311" s="81">
        <v>22.461350255498719</v>
      </c>
      <c r="N311" s="81">
        <v>30.528415699495252</v>
      </c>
      <c r="O311" s="81">
        <v>21.465450438598889</v>
      </c>
      <c r="P311" s="81">
        <v>16.744855402999789</v>
      </c>
      <c r="Q311" s="81">
        <v>1.2054093645190103</v>
      </c>
      <c r="R311" s="81">
        <v>0</v>
      </c>
      <c r="S311" s="81">
        <v>2.7759141517195771</v>
      </c>
      <c r="T311" s="82"/>
      <c r="U311" s="81">
        <v>25306736</v>
      </c>
      <c r="V311" s="81">
        <v>712</v>
      </c>
      <c r="W311" s="81">
        <v>411</v>
      </c>
      <c r="X311" s="81">
        <v>5446</v>
      </c>
      <c r="Y311" s="81">
        <v>8397</v>
      </c>
      <c r="Z311" s="81">
        <v>15794</v>
      </c>
      <c r="AA311" s="81">
        <v>3684</v>
      </c>
      <c r="AB311" s="81">
        <v>20201</v>
      </c>
      <c r="AC311" s="81">
        <v>0</v>
      </c>
      <c r="AD311" s="81">
        <v>2.7759141517195771</v>
      </c>
      <c r="AE311" s="82"/>
      <c r="AF311" s="81">
        <v>231444596.68287244</v>
      </c>
      <c r="AG311" s="81">
        <v>1141536.4499898914</v>
      </c>
      <c r="AH311" s="81">
        <v>2692341.0413970947</v>
      </c>
      <c r="AI311" s="81">
        <v>33675882.679451242</v>
      </c>
      <c r="AJ311" s="81">
        <v>40994100.091574997</v>
      </c>
      <c r="AK311" s="81">
        <v>0</v>
      </c>
      <c r="AL311" s="81">
        <v>0</v>
      </c>
      <c r="AM311" s="81">
        <v>2651661.797605427</v>
      </c>
      <c r="AN311" s="81">
        <v>0</v>
      </c>
      <c r="AO311" s="81">
        <v>0</v>
      </c>
      <c r="AP311" s="82"/>
      <c r="AQ311" s="81">
        <v>807</v>
      </c>
      <c r="AR311" s="81">
        <v>302</v>
      </c>
      <c r="AS311" s="81">
        <v>3</v>
      </c>
      <c r="AT311" s="81">
        <v>0</v>
      </c>
      <c r="AU311" s="81">
        <v>0</v>
      </c>
      <c r="AV311" s="81">
        <v>1</v>
      </c>
      <c r="AW311" s="81"/>
      <c r="AX311" s="82"/>
      <c r="AY311" s="81">
        <v>3635.0000000000018</v>
      </c>
      <c r="AZ311" s="81">
        <v>87118.49999999984</v>
      </c>
      <c r="BA311" s="81">
        <v>26.2</v>
      </c>
      <c r="BB311" s="81">
        <v>0</v>
      </c>
      <c r="BC311" s="81">
        <v>0</v>
      </c>
      <c r="BD311" s="81">
        <v>49.9</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2005</v>
      </c>
      <c r="B312" s="80">
        <v>221</v>
      </c>
      <c r="C312" s="80">
        <v>19</v>
      </c>
      <c r="D312" s="80">
        <v>13</v>
      </c>
      <c r="E312" s="80">
        <v>2022</v>
      </c>
      <c r="F312" s="80" t="s">
        <v>568</v>
      </c>
      <c r="G312" s="174" t="s">
        <v>1986</v>
      </c>
      <c r="H312" s="80" t="s">
        <v>1987</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839</v>
      </c>
      <c r="AR312" s="81">
        <v>327</v>
      </c>
      <c r="AS312" s="81">
        <v>3</v>
      </c>
      <c r="AT312" s="81">
        <v>0</v>
      </c>
      <c r="AU312" s="81">
        <v>0</v>
      </c>
      <c r="AV312" s="81">
        <v>1</v>
      </c>
      <c r="AW312" s="81"/>
      <c r="AX312" s="82"/>
      <c r="AY312" s="81">
        <v>3858.1000000000031</v>
      </c>
      <c r="AZ312" s="81">
        <v>194006.20000000039</v>
      </c>
      <c r="BA312" s="81">
        <v>26.200000000000003</v>
      </c>
      <c r="BB312" s="81">
        <v>0</v>
      </c>
      <c r="BC312" s="81">
        <v>0</v>
      </c>
      <c r="BD312" s="81">
        <v>49.9</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2006</v>
      </c>
      <c r="B313" s="80">
        <v>86</v>
      </c>
      <c r="C313" s="80">
        <v>1</v>
      </c>
      <c r="D313" s="80">
        <v>6</v>
      </c>
      <c r="E313" s="80">
        <v>1990</v>
      </c>
      <c r="F313" s="80" t="s">
        <v>562</v>
      </c>
      <c r="G313" s="80" t="s">
        <v>2007</v>
      </c>
      <c r="H313" s="80" t="s">
        <v>2008</v>
      </c>
      <c r="I313" s="177"/>
      <c r="J313" s="81">
        <v>318.36329843838797</v>
      </c>
      <c r="K313" s="81">
        <v>4.7497241748995176</v>
      </c>
      <c r="L313" s="81">
        <v>7.0610314188320125</v>
      </c>
      <c r="M313" s="81">
        <v>21.293607289801539</v>
      </c>
      <c r="N313" s="81">
        <v>20.918731558699122</v>
      </c>
      <c r="O313" s="81">
        <v>18.876195639775421</v>
      </c>
      <c r="P313" s="81">
        <v>32.667370705379689</v>
      </c>
      <c r="Q313" s="81">
        <v>1.865845930216979</v>
      </c>
      <c r="R313" s="81">
        <v>45.254939640698289</v>
      </c>
      <c r="S313" s="81">
        <v>1.9049856616818213</v>
      </c>
      <c r="T313" s="82"/>
      <c r="U313" s="81">
        <v>4684608</v>
      </c>
      <c r="V313" s="81">
        <v>1243</v>
      </c>
      <c r="W313" s="81">
        <v>94</v>
      </c>
      <c r="X313" s="81">
        <v>8563</v>
      </c>
      <c r="Y313" s="81">
        <v>9305</v>
      </c>
      <c r="Z313" s="81">
        <v>7764</v>
      </c>
      <c r="AA313" s="81">
        <v>7932</v>
      </c>
      <c r="AB313" s="81">
        <v>30295</v>
      </c>
      <c r="AC313" s="81">
        <v>7838237</v>
      </c>
      <c r="AD313" s="81">
        <v>1.9049856616818213</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2009</v>
      </c>
      <c r="B314" s="80">
        <v>87</v>
      </c>
      <c r="C314" s="80">
        <v>2</v>
      </c>
      <c r="D314" s="80">
        <v>6</v>
      </c>
      <c r="E314" s="80">
        <v>2005</v>
      </c>
      <c r="F314" s="80" t="s">
        <v>565</v>
      </c>
      <c r="G314" s="80" t="s">
        <v>2007</v>
      </c>
      <c r="H314" s="80" t="s">
        <v>2008</v>
      </c>
      <c r="I314" s="177"/>
      <c r="J314" s="81">
        <v>143.44320535154131</v>
      </c>
      <c r="K314" s="81">
        <v>3.6081815703616344</v>
      </c>
      <c r="L314" s="81">
        <v>12.028242446956554</v>
      </c>
      <c r="M314" s="81">
        <v>32.374067731572616</v>
      </c>
      <c r="N314" s="81">
        <v>26.993490856100763</v>
      </c>
      <c r="O314" s="81">
        <v>26.476678073380626</v>
      </c>
      <c r="P314" s="81">
        <v>33.289752423186542</v>
      </c>
      <c r="Q314" s="81">
        <v>1.5499895493268143</v>
      </c>
      <c r="R314" s="81">
        <v>42.490499312488645</v>
      </c>
      <c r="S314" s="81">
        <v>0</v>
      </c>
      <c r="T314" s="82"/>
      <c r="U314" s="81">
        <v>3142111</v>
      </c>
      <c r="V314" s="81">
        <v>1137</v>
      </c>
      <c r="W314" s="81">
        <v>105</v>
      </c>
      <c r="X314" s="81">
        <v>6924</v>
      </c>
      <c r="Y314" s="81">
        <v>10856</v>
      </c>
      <c r="Z314" s="81">
        <v>12602</v>
      </c>
      <c r="AA314" s="81">
        <v>6620</v>
      </c>
      <c r="AB314" s="81">
        <v>26309</v>
      </c>
      <c r="AC314" s="81">
        <v>7513565</v>
      </c>
      <c r="AD314" s="81">
        <v>0</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2010</v>
      </c>
      <c r="B315" s="80">
        <v>88</v>
      </c>
      <c r="C315" s="80">
        <v>3</v>
      </c>
      <c r="D315" s="80">
        <v>6</v>
      </c>
      <c r="E315" s="80">
        <v>2006</v>
      </c>
      <c r="F315" s="80" t="s">
        <v>566</v>
      </c>
      <c r="G315" s="80" t="s">
        <v>2007</v>
      </c>
      <c r="H315" s="80" t="s">
        <v>2008</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2011</v>
      </c>
      <c r="B316" s="80">
        <v>89</v>
      </c>
      <c r="C316" s="80">
        <v>4</v>
      </c>
      <c r="D316" s="80">
        <v>6</v>
      </c>
      <c r="E316" s="80">
        <v>2007</v>
      </c>
      <c r="F316" s="80" t="s">
        <v>567</v>
      </c>
      <c r="G316" s="80" t="s">
        <v>2007</v>
      </c>
      <c r="H316" s="80" t="s">
        <v>2008</v>
      </c>
      <c r="I316" s="177"/>
      <c r="J316" s="81">
        <v>164.16983234173279</v>
      </c>
      <c r="K316" s="81">
        <v>3.0368303332618396</v>
      </c>
      <c r="L316" s="81">
        <v>16.686476035736003</v>
      </c>
      <c r="M316" s="81">
        <v>30.993982104384006</v>
      </c>
      <c r="N316" s="81">
        <v>30.844498659610309</v>
      </c>
      <c r="O316" s="81">
        <v>25.220735502677812</v>
      </c>
      <c r="P316" s="81">
        <v>32.319047426344284</v>
      </c>
      <c r="Q316" s="81">
        <v>1.58372673926365</v>
      </c>
      <c r="R316" s="81">
        <v>47.30373813429086</v>
      </c>
      <c r="S316" s="81">
        <v>0</v>
      </c>
      <c r="T316" s="82"/>
      <c r="U316" s="81">
        <v>4088436</v>
      </c>
      <c r="V316" s="81">
        <v>973</v>
      </c>
      <c r="W316" s="81">
        <v>152</v>
      </c>
      <c r="X316" s="81">
        <v>7865</v>
      </c>
      <c r="Y316" s="81">
        <v>10771</v>
      </c>
      <c r="Z316" s="81">
        <v>12479</v>
      </c>
      <c r="AA316" s="81">
        <v>6329</v>
      </c>
      <c r="AB316" s="81">
        <v>25460</v>
      </c>
      <c r="AC316" s="81">
        <v>8604691</v>
      </c>
      <c r="AD316" s="81">
        <v>0</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2012</v>
      </c>
      <c r="B317" s="80">
        <v>90</v>
      </c>
      <c r="C317" s="80">
        <v>5</v>
      </c>
      <c r="D317" s="80">
        <v>6</v>
      </c>
      <c r="E317" s="80">
        <v>2008</v>
      </c>
      <c r="F317" s="80" t="s">
        <v>84</v>
      </c>
      <c r="G317" s="80" t="s">
        <v>2007</v>
      </c>
      <c r="H317" s="80" t="s">
        <v>2008</v>
      </c>
      <c r="I317" s="177"/>
      <c r="J317" s="81">
        <v>190.274875015124</v>
      </c>
      <c r="K317" s="81">
        <v>2.1625624084046224</v>
      </c>
      <c r="L317" s="81">
        <v>13.322885095508534</v>
      </c>
      <c r="M317" s="81">
        <v>32.744878258928033</v>
      </c>
      <c r="N317" s="81">
        <v>27.627592412416067</v>
      </c>
      <c r="O317" s="81">
        <v>24.326497005325542</v>
      </c>
      <c r="P317" s="81">
        <v>31.619126454405727</v>
      </c>
      <c r="Q317" s="81">
        <v>1.5391517470274743</v>
      </c>
      <c r="R317" s="81">
        <v>40.989433435186506</v>
      </c>
      <c r="S317" s="81">
        <v>0</v>
      </c>
      <c r="T317" s="82"/>
      <c r="U317" s="81">
        <v>5069508</v>
      </c>
      <c r="V317" s="81">
        <v>973</v>
      </c>
      <c r="W317" s="81">
        <v>152</v>
      </c>
      <c r="X317" s="81">
        <v>7865</v>
      </c>
      <c r="Y317" s="81">
        <v>10841</v>
      </c>
      <c r="Z317" s="81">
        <v>12459</v>
      </c>
      <c r="AA317" s="81">
        <v>6199</v>
      </c>
      <c r="AB317" s="81">
        <v>25150</v>
      </c>
      <c r="AC317" s="81">
        <v>7742340</v>
      </c>
      <c r="AD317" s="81">
        <v>0</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2013</v>
      </c>
      <c r="B318" s="80">
        <v>91</v>
      </c>
      <c r="C318" s="80">
        <v>6</v>
      </c>
      <c r="D318" s="80">
        <v>6</v>
      </c>
      <c r="E318" s="80">
        <v>2009</v>
      </c>
      <c r="F318" s="80" t="s">
        <v>85</v>
      </c>
      <c r="G318" s="80" t="s">
        <v>2007</v>
      </c>
      <c r="H318" s="80" t="s">
        <v>2008</v>
      </c>
      <c r="I318" s="177"/>
      <c r="J318" s="81">
        <v>171.02782101978337</v>
      </c>
      <c r="K318" s="81">
        <v>2.4107730060744421</v>
      </c>
      <c r="L318" s="81">
        <v>10.363282298951273</v>
      </c>
      <c r="M318" s="81">
        <v>38.170454469450014</v>
      </c>
      <c r="N318" s="81">
        <v>26.905983400150223</v>
      </c>
      <c r="O318" s="81">
        <v>24.821748271885117</v>
      </c>
      <c r="P318" s="81">
        <v>30.22312319117929</v>
      </c>
      <c r="Q318" s="81">
        <v>1.4464953765239521</v>
      </c>
      <c r="R318" s="81">
        <v>36.189923741904593</v>
      </c>
      <c r="S318" s="81">
        <v>0</v>
      </c>
      <c r="T318" s="82"/>
      <c r="U318" s="81">
        <v>4207388</v>
      </c>
      <c r="V318" s="81">
        <v>776</v>
      </c>
      <c r="W318" s="81">
        <v>182</v>
      </c>
      <c r="X318" s="81">
        <v>8819</v>
      </c>
      <c r="Y318" s="81">
        <v>10820</v>
      </c>
      <c r="Z318" s="81">
        <v>12548</v>
      </c>
      <c r="AA318" s="81">
        <v>6083</v>
      </c>
      <c r="AB318" s="81">
        <v>24812</v>
      </c>
      <c r="AC318" s="81">
        <v>6668850</v>
      </c>
      <c r="AD318" s="81">
        <v>0</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21.6</v>
      </c>
      <c r="BI318" s="81">
        <v>2809.2580000000003</v>
      </c>
      <c r="BJ318" s="81">
        <v>0</v>
      </c>
      <c r="BK318" s="81">
        <v>0</v>
      </c>
      <c r="BL318" s="81">
        <v>0</v>
      </c>
      <c r="BM318" s="82"/>
      <c r="BN318" s="81">
        <v>0</v>
      </c>
      <c r="BO318" s="81">
        <v>1</v>
      </c>
      <c r="BP318" s="81">
        <v>4</v>
      </c>
      <c r="BQ318" s="81">
        <v>0</v>
      </c>
      <c r="BR318" s="81">
        <v>0</v>
      </c>
      <c r="BS318" s="81">
        <v>0</v>
      </c>
      <c r="BT318"/>
      <c r="BU318" s="80"/>
      <c r="BV318" s="80"/>
      <c r="BW318" s="80"/>
      <c r="BX318" s="80"/>
      <c r="BY318" s="80"/>
      <c r="BZ318" s="80"/>
      <c r="CA318" s="80"/>
      <c r="CB318" s="80"/>
      <c r="CC318" s="80"/>
    </row>
    <row r="319" spans="1:81">
      <c r="A319" s="80" t="s">
        <v>2014</v>
      </c>
      <c r="B319" s="80">
        <v>92</v>
      </c>
      <c r="C319" s="80">
        <v>7</v>
      </c>
      <c r="D319" s="80">
        <v>6</v>
      </c>
      <c r="E319" s="80">
        <v>2010</v>
      </c>
      <c r="F319" s="80" t="s">
        <v>86</v>
      </c>
      <c r="G319" s="80" t="s">
        <v>2007</v>
      </c>
      <c r="H319" s="80" t="s">
        <v>2008</v>
      </c>
      <c r="I319" s="177"/>
      <c r="J319" s="81">
        <v>172.70419108935229</v>
      </c>
      <c r="K319" s="81">
        <v>1.9749478899563915</v>
      </c>
      <c r="L319" s="81">
        <v>9.2168315582627187</v>
      </c>
      <c r="M319" s="81">
        <v>35.520450157891503</v>
      </c>
      <c r="N319" s="81">
        <v>26.032943517532836</v>
      </c>
      <c r="O319" s="81">
        <v>24.681343148803794</v>
      </c>
      <c r="P319" s="81">
        <v>30.044339767687369</v>
      </c>
      <c r="Q319" s="81">
        <v>1.4889684883356495</v>
      </c>
      <c r="R319" s="81">
        <v>40.950047109759566</v>
      </c>
      <c r="S319" s="81">
        <v>0</v>
      </c>
      <c r="T319" s="82"/>
      <c r="U319" s="81">
        <v>4618706</v>
      </c>
      <c r="V319" s="81">
        <v>776</v>
      </c>
      <c r="W319" s="81">
        <v>182</v>
      </c>
      <c r="X319" s="81">
        <v>8819</v>
      </c>
      <c r="Y319" s="81">
        <v>10866</v>
      </c>
      <c r="Z319" s="81">
        <v>12535</v>
      </c>
      <c r="AA319" s="81">
        <v>5896</v>
      </c>
      <c r="AB319" s="81">
        <v>24473</v>
      </c>
      <c r="AC319" s="81">
        <v>7151048</v>
      </c>
      <c r="AD319" s="81">
        <v>0</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25.9</v>
      </c>
      <c r="BI319" s="81">
        <v>2781.0430000000001</v>
      </c>
      <c r="BJ319" s="81">
        <v>0</v>
      </c>
      <c r="BK319" s="81">
        <v>0</v>
      </c>
      <c r="BL319" s="81">
        <v>0</v>
      </c>
      <c r="BM319" s="82"/>
      <c r="BN319" s="81">
        <v>0</v>
      </c>
      <c r="BO319" s="81">
        <v>1</v>
      </c>
      <c r="BP319" s="81">
        <v>4</v>
      </c>
      <c r="BQ319" s="81">
        <v>0</v>
      </c>
      <c r="BR319" s="81">
        <v>0</v>
      </c>
      <c r="BS319" s="81">
        <v>0</v>
      </c>
      <c r="BT319"/>
      <c r="BU319" s="80">
        <v>1160.1489999999999</v>
      </c>
      <c r="BV319" s="80">
        <v>1404.7380000000001</v>
      </c>
      <c r="BW319" s="80">
        <v>73.272000000000006</v>
      </c>
      <c r="BX319" s="80">
        <v>4.7240000000000002</v>
      </c>
      <c r="BY319" s="80">
        <v>164.06</v>
      </c>
      <c r="BZ319" s="80">
        <v>0</v>
      </c>
      <c r="CA319" s="80">
        <v>0</v>
      </c>
      <c r="CB319" s="80">
        <v>0</v>
      </c>
      <c r="CC319" s="80">
        <v>0</v>
      </c>
    </row>
    <row r="320" spans="1:81">
      <c r="A320" s="80" t="s">
        <v>2015</v>
      </c>
      <c r="B320" s="80">
        <v>93</v>
      </c>
      <c r="C320" s="80">
        <v>8</v>
      </c>
      <c r="D320" s="80">
        <v>6</v>
      </c>
      <c r="E320" s="80">
        <v>2011</v>
      </c>
      <c r="F320" s="80" t="s">
        <v>87</v>
      </c>
      <c r="G320" s="80" t="s">
        <v>2007</v>
      </c>
      <c r="H320" s="80" t="s">
        <v>2008</v>
      </c>
      <c r="I320" s="177"/>
      <c r="J320" s="81">
        <v>222.79709981746501</v>
      </c>
      <c r="K320" s="81">
        <v>2.876104945351901</v>
      </c>
      <c r="L320" s="81">
        <v>8.8746120892728833</v>
      </c>
      <c r="M320" s="81">
        <v>49.811053058359981</v>
      </c>
      <c r="N320" s="81">
        <v>35.131576557135226</v>
      </c>
      <c r="O320" s="81">
        <v>24.241335783461789</v>
      </c>
      <c r="P320" s="81">
        <v>28.770331808935111</v>
      </c>
      <c r="Q320" s="81">
        <v>1.6870867111370758</v>
      </c>
      <c r="R320" s="81">
        <v>41.791249093763064</v>
      </c>
      <c r="S320" s="81">
        <v>0</v>
      </c>
      <c r="T320" s="82"/>
      <c r="U320" s="81">
        <v>5621676</v>
      </c>
      <c r="V320" s="81">
        <v>776</v>
      </c>
      <c r="W320" s="81">
        <v>182</v>
      </c>
      <c r="X320" s="81">
        <v>8819</v>
      </c>
      <c r="Y320" s="81">
        <v>10793</v>
      </c>
      <c r="Z320" s="81">
        <v>12579</v>
      </c>
      <c r="AA320" s="81">
        <v>5814</v>
      </c>
      <c r="AB320" s="81">
        <v>24040</v>
      </c>
      <c r="AC320" s="81">
        <v>7285876</v>
      </c>
      <c r="AD320" s="81">
        <v>0</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23.321000000000002</v>
      </c>
      <c r="BI320" s="81">
        <v>3078.2559999999999</v>
      </c>
      <c r="BJ320" s="81">
        <v>0</v>
      </c>
      <c r="BK320" s="81">
        <v>0</v>
      </c>
      <c r="BL320" s="81">
        <v>0</v>
      </c>
      <c r="BM320" s="82"/>
      <c r="BN320" s="81">
        <v>0</v>
      </c>
      <c r="BO320" s="81">
        <v>1</v>
      </c>
      <c r="BP320" s="81">
        <v>4</v>
      </c>
      <c r="BQ320" s="81">
        <v>0</v>
      </c>
      <c r="BR320" s="81">
        <v>0</v>
      </c>
      <c r="BS320" s="81">
        <v>0</v>
      </c>
      <c r="BT320"/>
      <c r="BU320" s="80">
        <v>1255.5039999999999</v>
      </c>
      <c r="BV320" s="80">
        <v>1586.78</v>
      </c>
      <c r="BW320" s="80">
        <v>76.248000000000005</v>
      </c>
      <c r="BX320" s="80">
        <v>5.3010000000000002</v>
      </c>
      <c r="BY320" s="80">
        <v>177.744</v>
      </c>
      <c r="BZ320" s="80">
        <v>0</v>
      </c>
      <c r="CA320" s="80">
        <v>0</v>
      </c>
      <c r="CB320" s="80">
        <v>0</v>
      </c>
      <c r="CC320" s="80">
        <v>0</v>
      </c>
    </row>
    <row r="321" spans="1:81">
      <c r="A321" s="80" t="s">
        <v>2016</v>
      </c>
      <c r="B321" s="80">
        <v>94</v>
      </c>
      <c r="C321" s="80">
        <v>9</v>
      </c>
      <c r="D321" s="80">
        <v>6</v>
      </c>
      <c r="E321" s="80">
        <v>2012</v>
      </c>
      <c r="F321" s="80" t="s">
        <v>88</v>
      </c>
      <c r="G321" s="80" t="s">
        <v>2007</v>
      </c>
      <c r="H321" s="80" t="s">
        <v>2008</v>
      </c>
      <c r="I321" s="177"/>
      <c r="J321" s="81">
        <v>239.42143080003584</v>
      </c>
      <c r="K321" s="81">
        <v>3.4729827822678234</v>
      </c>
      <c r="L321" s="81">
        <v>8.6769145185213876</v>
      </c>
      <c r="M321" s="81">
        <v>50.866061361059018</v>
      </c>
      <c r="N321" s="81">
        <v>44.374287380302739</v>
      </c>
      <c r="O321" s="81">
        <v>24.410025001462056</v>
      </c>
      <c r="P321" s="81">
        <v>28.515988766009801</v>
      </c>
      <c r="Q321" s="81">
        <v>1.8269558691155063</v>
      </c>
      <c r="R321" s="81">
        <v>44.976107589595536</v>
      </c>
      <c r="S321" s="81">
        <v>0</v>
      </c>
      <c r="T321" s="82"/>
      <c r="U321" s="81">
        <v>5855820</v>
      </c>
      <c r="V321" s="81">
        <v>776</v>
      </c>
      <c r="W321" s="81">
        <v>182</v>
      </c>
      <c r="X321" s="81">
        <v>8819</v>
      </c>
      <c r="Y321" s="81">
        <v>11033</v>
      </c>
      <c r="Z321" s="81">
        <v>12767</v>
      </c>
      <c r="AA321" s="81">
        <v>5730</v>
      </c>
      <c r="AB321" s="81">
        <v>23961</v>
      </c>
      <c r="AC321" s="81">
        <v>7638032</v>
      </c>
      <c r="AD321" s="81">
        <v>0</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31.335000000000001</v>
      </c>
      <c r="BI321" s="81">
        <v>3177.6190000000001</v>
      </c>
      <c r="BJ321" s="81">
        <v>0</v>
      </c>
      <c r="BK321" s="81">
        <v>0</v>
      </c>
      <c r="BL321" s="81">
        <v>0</v>
      </c>
      <c r="BM321" s="82"/>
      <c r="BN321" s="81">
        <v>0</v>
      </c>
      <c r="BO321" s="81">
        <v>1</v>
      </c>
      <c r="BP321" s="81">
        <v>4</v>
      </c>
      <c r="BQ321" s="81">
        <v>0</v>
      </c>
      <c r="BR321" s="81">
        <v>0</v>
      </c>
      <c r="BS321" s="81">
        <v>0</v>
      </c>
      <c r="BT321"/>
      <c r="BU321" s="80">
        <v>1302.3530000000001</v>
      </c>
      <c r="BV321" s="80">
        <v>1661.8679999999999</v>
      </c>
      <c r="BW321" s="80">
        <v>59.798999999999999</v>
      </c>
      <c r="BX321" s="80">
        <v>5.2830000000000004</v>
      </c>
      <c r="BY321" s="80">
        <v>179.65100000000001</v>
      </c>
      <c r="BZ321" s="80">
        <v>0</v>
      </c>
      <c r="CA321" s="80">
        <v>0</v>
      </c>
      <c r="CB321" s="80">
        <v>0</v>
      </c>
      <c r="CC321" s="80">
        <v>0</v>
      </c>
    </row>
    <row r="322" spans="1:81">
      <c r="A322" s="80" t="s">
        <v>2017</v>
      </c>
      <c r="B322" s="80">
        <v>95</v>
      </c>
      <c r="C322" s="80">
        <v>10</v>
      </c>
      <c r="D322" s="80">
        <v>6</v>
      </c>
      <c r="E322" s="80">
        <v>2013</v>
      </c>
      <c r="F322" s="80" t="s">
        <v>89</v>
      </c>
      <c r="G322" s="80" t="s">
        <v>2007</v>
      </c>
      <c r="H322" s="80" t="s">
        <v>2008</v>
      </c>
      <c r="I322" s="177"/>
      <c r="J322" s="81">
        <v>266.47525721687572</v>
      </c>
      <c r="K322" s="81">
        <v>3.4983388833509683</v>
      </c>
      <c r="L322" s="81">
        <v>8.9380377560744755</v>
      </c>
      <c r="M322" s="81">
        <v>52.721404850314386</v>
      </c>
      <c r="N322" s="81">
        <v>45.267683525954283</v>
      </c>
      <c r="O322" s="81">
        <v>23.478387872816704</v>
      </c>
      <c r="P322" s="81">
        <v>28.208818758291699</v>
      </c>
      <c r="Q322" s="81">
        <v>1.8364365590759553</v>
      </c>
      <c r="R322" s="81">
        <v>48.800420368791251</v>
      </c>
      <c r="S322" s="81">
        <v>0</v>
      </c>
      <c r="T322" s="82"/>
      <c r="U322" s="81">
        <v>6913839</v>
      </c>
      <c r="V322" s="81">
        <v>776</v>
      </c>
      <c r="W322" s="81">
        <v>182</v>
      </c>
      <c r="X322" s="81">
        <v>8819</v>
      </c>
      <c r="Y322" s="81">
        <v>11011</v>
      </c>
      <c r="Z322" s="81">
        <v>12828</v>
      </c>
      <c r="AA322" s="81">
        <v>5647</v>
      </c>
      <c r="AB322" s="81">
        <v>23740</v>
      </c>
      <c r="AC322" s="81">
        <v>8089734</v>
      </c>
      <c r="AD322" s="81">
        <v>0</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38.616999999999997</v>
      </c>
      <c r="BI322" s="81">
        <v>3296.1759999999999</v>
      </c>
      <c r="BJ322" s="81">
        <v>0</v>
      </c>
      <c r="BK322" s="81">
        <v>0</v>
      </c>
      <c r="BL322" s="81">
        <v>0</v>
      </c>
      <c r="BM322" s="82"/>
      <c r="BN322" s="81">
        <v>0</v>
      </c>
      <c r="BO322" s="81">
        <v>1</v>
      </c>
      <c r="BP322" s="81">
        <v>4</v>
      </c>
      <c r="BQ322" s="81">
        <v>0</v>
      </c>
      <c r="BR322" s="81">
        <v>0</v>
      </c>
      <c r="BS322" s="81">
        <v>0</v>
      </c>
      <c r="BT322"/>
      <c r="BU322" s="80">
        <v>1396.941</v>
      </c>
      <c r="BV322" s="80">
        <v>1711.2239999999999</v>
      </c>
      <c r="BW322" s="80">
        <v>46.204000000000001</v>
      </c>
      <c r="BX322" s="80">
        <v>5.3719999999999999</v>
      </c>
      <c r="BY322" s="80">
        <v>175.05199999999999</v>
      </c>
      <c r="BZ322" s="80">
        <v>0</v>
      </c>
      <c r="CA322" s="80">
        <v>0</v>
      </c>
      <c r="CB322" s="80">
        <v>0</v>
      </c>
      <c r="CC322" s="80">
        <v>0</v>
      </c>
    </row>
    <row r="323" spans="1:81">
      <c r="A323" s="80" t="s">
        <v>2018</v>
      </c>
      <c r="B323" s="80">
        <v>96</v>
      </c>
      <c r="C323" s="80">
        <v>11</v>
      </c>
      <c r="D323" s="80">
        <v>6</v>
      </c>
      <c r="E323" s="80">
        <v>2014</v>
      </c>
      <c r="F323" s="80" t="s">
        <v>90</v>
      </c>
      <c r="G323" s="80" t="s">
        <v>2007</v>
      </c>
      <c r="H323" s="80" t="s">
        <v>2008</v>
      </c>
      <c r="I323" s="177"/>
      <c r="J323" s="81">
        <v>256.03948896786801</v>
      </c>
      <c r="K323" s="81">
        <v>2.7768525134098243</v>
      </c>
      <c r="L323" s="81">
        <v>10.833139292494224</v>
      </c>
      <c r="M323" s="81">
        <v>48.777712463952511</v>
      </c>
      <c r="N323" s="81">
        <v>45.42850561830619</v>
      </c>
      <c r="O323" s="81">
        <v>22.424264053716879</v>
      </c>
      <c r="P323" s="81">
        <v>28.024126448661285</v>
      </c>
      <c r="Q323" s="81">
        <v>1.74327456418529</v>
      </c>
      <c r="R323" s="81">
        <v>49.127787272759662</v>
      </c>
      <c r="S323" s="81">
        <v>0</v>
      </c>
      <c r="T323" s="82"/>
      <c r="U323" s="81">
        <v>7162380</v>
      </c>
      <c r="V323" s="81">
        <v>700</v>
      </c>
      <c r="W323" s="81">
        <v>202</v>
      </c>
      <c r="X323" s="81">
        <v>8331</v>
      </c>
      <c r="Y323" s="81">
        <v>11079</v>
      </c>
      <c r="Z323" s="81">
        <v>12904</v>
      </c>
      <c r="AA323" s="81">
        <v>5581</v>
      </c>
      <c r="AB323" s="81">
        <v>23488</v>
      </c>
      <c r="AC323" s="81">
        <v>8169610</v>
      </c>
      <c r="AD323" s="81">
        <v>0</v>
      </c>
      <c r="AE323" s="82"/>
      <c r="AF323" s="81">
        <v>86746450.519080967</v>
      </c>
      <c r="AG323" s="81">
        <v>1824466.2100795927</v>
      </c>
      <c r="AH323" s="81">
        <v>1594568.0478139666</v>
      </c>
      <c r="AI323" s="81">
        <v>48273010.671942815</v>
      </c>
      <c r="AJ323" s="81">
        <v>56267349.153575256</v>
      </c>
      <c r="AK323" s="81">
        <v>0</v>
      </c>
      <c r="AL323" s="81">
        <v>0</v>
      </c>
      <c r="AM323" s="81">
        <v>3224551.4137668423</v>
      </c>
      <c r="AN323" s="81">
        <v>0</v>
      </c>
      <c r="AO323" s="81">
        <v>0</v>
      </c>
      <c r="AP323" s="82"/>
      <c r="AQ323" s="81">
        <v>353</v>
      </c>
      <c r="AR323" s="81">
        <v>61</v>
      </c>
      <c r="AS323" s="81">
        <v>0</v>
      </c>
      <c r="AT323" s="81">
        <v>0</v>
      </c>
      <c r="AU323" s="81">
        <v>0</v>
      </c>
      <c r="AV323" s="81">
        <v>2</v>
      </c>
      <c r="AW323" s="81" t="s">
        <v>564</v>
      </c>
      <c r="AX323" s="82"/>
      <c r="AY323" s="81">
        <v>1622.0210000000002</v>
      </c>
      <c r="AZ323" s="81">
        <v>1720.2219999999998</v>
      </c>
      <c r="BA323" s="81">
        <v>0</v>
      </c>
      <c r="BB323" s="81">
        <v>0</v>
      </c>
      <c r="BC323" s="81">
        <v>0</v>
      </c>
      <c r="BD323" s="81">
        <v>20205</v>
      </c>
      <c r="BE323" s="81" t="s">
        <v>564</v>
      </c>
      <c r="BF323" s="82"/>
      <c r="BG323" s="81">
        <v>0</v>
      </c>
      <c r="BH323" s="81">
        <v>39.619999999999997</v>
      </c>
      <c r="BI323" s="81">
        <v>3258.24</v>
      </c>
      <c r="BJ323" s="81">
        <v>0</v>
      </c>
      <c r="BK323" s="81">
        <v>0</v>
      </c>
      <c r="BL323" s="81">
        <v>0</v>
      </c>
      <c r="BM323" s="82"/>
      <c r="BN323" s="81">
        <v>0</v>
      </c>
      <c r="BO323" s="81">
        <v>1</v>
      </c>
      <c r="BP323" s="81">
        <v>4</v>
      </c>
      <c r="BQ323" s="81">
        <v>0</v>
      </c>
      <c r="BR323" s="81">
        <v>0</v>
      </c>
      <c r="BS323" s="81">
        <v>0</v>
      </c>
      <c r="BT323"/>
      <c r="BU323" s="80">
        <v>1395.1880000000001</v>
      </c>
      <c r="BV323" s="80">
        <v>1678.71</v>
      </c>
      <c r="BW323" s="80">
        <v>38.82</v>
      </c>
      <c r="BX323" s="80">
        <v>5.4710000000000001</v>
      </c>
      <c r="BY323" s="80">
        <v>179.67099999999999</v>
      </c>
      <c r="BZ323" s="80">
        <v>0</v>
      </c>
      <c r="CA323" s="80">
        <v>0</v>
      </c>
      <c r="CB323" s="80">
        <v>0</v>
      </c>
      <c r="CC323" s="80">
        <v>0</v>
      </c>
    </row>
    <row r="324" spans="1:81">
      <c r="A324" s="80" t="s">
        <v>2019</v>
      </c>
      <c r="B324" s="80">
        <v>97</v>
      </c>
      <c r="C324" s="80">
        <v>12</v>
      </c>
      <c r="D324" s="80">
        <v>6</v>
      </c>
      <c r="E324" s="80">
        <v>2015</v>
      </c>
      <c r="F324" s="80" t="s">
        <v>91</v>
      </c>
      <c r="G324" s="80" t="s">
        <v>2007</v>
      </c>
      <c r="H324" s="80" t="s">
        <v>2008</v>
      </c>
      <c r="I324" s="177"/>
      <c r="J324" s="81">
        <v>254.82129428393111</v>
      </c>
      <c r="K324" s="81">
        <v>3.0826817672456617</v>
      </c>
      <c r="L324" s="81">
        <v>12.909178419683563</v>
      </c>
      <c r="M324" s="81">
        <v>46.64095048112911</v>
      </c>
      <c r="N324" s="81">
        <v>38.504933967653088</v>
      </c>
      <c r="O324" s="81">
        <v>22.270515136135916</v>
      </c>
      <c r="P324" s="81">
        <v>27.563747897249449</v>
      </c>
      <c r="Q324" s="81">
        <v>1.6822389951453351</v>
      </c>
      <c r="R324" s="81">
        <v>46.198160475247839</v>
      </c>
      <c r="S324" s="81">
        <v>0</v>
      </c>
      <c r="T324" s="82"/>
      <c r="U324" s="81">
        <v>7359185</v>
      </c>
      <c r="V324" s="81">
        <v>700</v>
      </c>
      <c r="W324" s="81">
        <v>202</v>
      </c>
      <c r="X324" s="81">
        <v>8331</v>
      </c>
      <c r="Y324" s="81">
        <v>11109</v>
      </c>
      <c r="Z324" s="81">
        <v>12939</v>
      </c>
      <c r="AA324" s="81">
        <v>5485</v>
      </c>
      <c r="AB324" s="81">
        <v>23153</v>
      </c>
      <c r="AC324" s="81">
        <v>7913874</v>
      </c>
      <c r="AD324" s="81">
        <v>0</v>
      </c>
      <c r="AE324" s="82"/>
      <c r="AF324" s="81">
        <v>83566490.94628948</v>
      </c>
      <c r="AG324" s="81">
        <v>2447360.0373562118</v>
      </c>
      <c r="AH324" s="81">
        <v>1582276.9948828444</v>
      </c>
      <c r="AI324" s="81">
        <v>51741085.267433576</v>
      </c>
      <c r="AJ324" s="81">
        <v>49474498.449605636</v>
      </c>
      <c r="AK324" s="81">
        <v>0</v>
      </c>
      <c r="AL324" s="81">
        <v>0</v>
      </c>
      <c r="AM324" s="81">
        <v>3173021.5268178731</v>
      </c>
      <c r="AN324" s="81">
        <v>0</v>
      </c>
      <c r="AO324" s="81">
        <v>0</v>
      </c>
      <c r="AP324" s="82"/>
      <c r="AQ324" s="81">
        <v>375</v>
      </c>
      <c r="AR324" s="81">
        <v>79</v>
      </c>
      <c r="AS324" s="81">
        <v>0</v>
      </c>
      <c r="AT324" s="81">
        <v>0</v>
      </c>
      <c r="AU324" s="81">
        <v>0</v>
      </c>
      <c r="AV324" s="81">
        <v>2</v>
      </c>
      <c r="AW324" s="81" t="s">
        <v>564</v>
      </c>
      <c r="AX324" s="82"/>
      <c r="AY324" s="81">
        <v>1738.1210000000001</v>
      </c>
      <c r="AZ324" s="81">
        <v>3085.6219999999998</v>
      </c>
      <c r="BA324" s="81">
        <v>0</v>
      </c>
      <c r="BB324" s="81">
        <v>0</v>
      </c>
      <c r="BC324" s="81">
        <v>0</v>
      </c>
      <c r="BD324" s="81">
        <v>20205</v>
      </c>
      <c r="BE324" s="81" t="s">
        <v>564</v>
      </c>
      <c r="BF324" s="82"/>
      <c r="BG324" s="81">
        <v>0</v>
      </c>
      <c r="BH324" s="81">
        <v>38.670999999999999</v>
      </c>
      <c r="BI324" s="81">
        <v>3191.933</v>
      </c>
      <c r="BJ324" s="81">
        <v>0</v>
      </c>
      <c r="BK324" s="81">
        <v>0</v>
      </c>
      <c r="BL324" s="81">
        <v>0</v>
      </c>
      <c r="BM324" s="82"/>
      <c r="BN324" s="81">
        <v>0</v>
      </c>
      <c r="BO324" s="81">
        <v>1</v>
      </c>
      <c r="BP324" s="81">
        <v>4</v>
      </c>
      <c r="BQ324" s="81">
        <v>0</v>
      </c>
      <c r="BR324" s="81">
        <v>0</v>
      </c>
      <c r="BS324" s="81">
        <v>0</v>
      </c>
      <c r="BT324"/>
      <c r="BU324" s="80">
        <v>1363.7529999999999</v>
      </c>
      <c r="BV324" s="80">
        <v>1643.653</v>
      </c>
      <c r="BW324" s="80">
        <v>39.68</v>
      </c>
      <c r="BX324" s="80">
        <v>5.516</v>
      </c>
      <c r="BY324" s="80">
        <v>178.00200000000001</v>
      </c>
      <c r="BZ324" s="80">
        <v>0</v>
      </c>
      <c r="CA324" s="80">
        <v>0</v>
      </c>
      <c r="CB324" s="80">
        <v>0</v>
      </c>
      <c r="CC324" s="80">
        <v>0</v>
      </c>
    </row>
    <row r="325" spans="1:81">
      <c r="A325" s="80" t="s">
        <v>2020</v>
      </c>
      <c r="B325" s="80">
        <v>98</v>
      </c>
      <c r="C325" s="80">
        <v>13</v>
      </c>
      <c r="D325" s="80">
        <v>6</v>
      </c>
      <c r="E325" s="80">
        <v>2016</v>
      </c>
      <c r="F325" s="80" t="s">
        <v>92</v>
      </c>
      <c r="G325" s="80" t="s">
        <v>2007</v>
      </c>
      <c r="H325" s="80" t="s">
        <v>2008</v>
      </c>
      <c r="I325" s="177"/>
      <c r="J325" s="81">
        <v>213.60181107922099</v>
      </c>
      <c r="K325" s="81">
        <v>2.6506480859934234</v>
      </c>
      <c r="L325" s="81">
        <v>12.38858320108025</v>
      </c>
      <c r="M325" s="81">
        <v>33.942854834590086</v>
      </c>
      <c r="N325" s="81">
        <v>28.592825454412338</v>
      </c>
      <c r="O325" s="81">
        <v>22.011976362674755</v>
      </c>
      <c r="P325" s="81">
        <v>27.199125386871906</v>
      </c>
      <c r="Q325" s="81">
        <v>1.6122466677339125</v>
      </c>
      <c r="R325" s="81">
        <v>43.61627990885507</v>
      </c>
      <c r="S325" s="81">
        <v>0</v>
      </c>
      <c r="T325" s="82"/>
      <c r="U325" s="81">
        <v>6525685</v>
      </c>
      <c r="V325" s="81">
        <v>700</v>
      </c>
      <c r="W325" s="81">
        <v>202</v>
      </c>
      <c r="X325" s="81">
        <v>8331</v>
      </c>
      <c r="Y325" s="81">
        <v>11164</v>
      </c>
      <c r="Z325" s="81">
        <v>12946</v>
      </c>
      <c r="AA325" s="81">
        <v>5598</v>
      </c>
      <c r="AB325" s="81">
        <v>22826</v>
      </c>
      <c r="AC325" s="81">
        <v>7449231.2724514203</v>
      </c>
      <c r="AD325" s="81">
        <v>0</v>
      </c>
      <c r="AE325" s="82"/>
      <c r="AF325" s="81">
        <v>77778717.49326387</v>
      </c>
      <c r="AG325" s="81">
        <v>2407504.6064516939</v>
      </c>
      <c r="AH325" s="81">
        <v>1364539.2108875951</v>
      </c>
      <c r="AI325" s="81">
        <v>48823469.943675011</v>
      </c>
      <c r="AJ325" s="81">
        <v>45746688.984832793</v>
      </c>
      <c r="AK325" s="81">
        <v>0</v>
      </c>
      <c r="AL325" s="81">
        <v>0</v>
      </c>
      <c r="AM325" s="81">
        <v>3130637.8588595171</v>
      </c>
      <c r="AN325" s="81">
        <v>0</v>
      </c>
      <c r="AO325" s="81">
        <v>0</v>
      </c>
      <c r="AP325" s="82"/>
      <c r="AQ325" s="81">
        <v>393</v>
      </c>
      <c r="AR325" s="81">
        <v>93</v>
      </c>
      <c r="AS325" s="81">
        <v>0</v>
      </c>
      <c r="AT325" s="81">
        <v>0</v>
      </c>
      <c r="AU325" s="81">
        <v>0</v>
      </c>
      <c r="AV325" s="81">
        <v>2</v>
      </c>
      <c r="AW325" s="81" t="s">
        <v>564</v>
      </c>
      <c r="AX325" s="82"/>
      <c r="AY325" s="81">
        <v>1831.221</v>
      </c>
      <c r="AZ325" s="81">
        <v>7342.8220000000001</v>
      </c>
      <c r="BA325" s="81">
        <v>0</v>
      </c>
      <c r="BB325" s="81">
        <v>0</v>
      </c>
      <c r="BC325" s="81">
        <v>0</v>
      </c>
      <c r="BD325" s="81">
        <v>20205</v>
      </c>
      <c r="BE325" s="81" t="s">
        <v>564</v>
      </c>
      <c r="BF325" s="82"/>
      <c r="BG325" s="81">
        <v>0</v>
      </c>
      <c r="BH325" s="81">
        <v>36.427</v>
      </c>
      <c r="BI325" s="81">
        <v>3150.433</v>
      </c>
      <c r="BJ325" s="81">
        <v>0</v>
      </c>
      <c r="BK325" s="81">
        <v>0</v>
      </c>
      <c r="BL325" s="81">
        <v>0</v>
      </c>
      <c r="BM325" s="82"/>
      <c r="BN325" s="81">
        <v>0</v>
      </c>
      <c r="BO325" s="81">
        <v>1</v>
      </c>
      <c r="BP325" s="81">
        <v>4</v>
      </c>
      <c r="BQ325" s="81">
        <v>0</v>
      </c>
      <c r="BR325" s="81">
        <v>0</v>
      </c>
      <c r="BS325" s="81">
        <v>0</v>
      </c>
      <c r="BT325"/>
      <c r="BU325" s="80">
        <v>1332.0730000000001</v>
      </c>
      <c r="BV325" s="80">
        <v>1629.97</v>
      </c>
      <c r="BW325" s="80">
        <v>42.904000000000003</v>
      </c>
      <c r="BX325" s="80">
        <v>5.5720000000000001</v>
      </c>
      <c r="BY325" s="80">
        <v>176.34100000000001</v>
      </c>
      <c r="BZ325" s="80">
        <v>0</v>
      </c>
      <c r="CA325" s="80">
        <v>0</v>
      </c>
      <c r="CB325" s="80">
        <v>0</v>
      </c>
      <c r="CC325" s="80">
        <v>0</v>
      </c>
    </row>
    <row r="326" spans="1:81">
      <c r="A326" s="80" t="s">
        <v>2021</v>
      </c>
      <c r="B326" s="80">
        <v>99</v>
      </c>
      <c r="C326" s="80">
        <v>14</v>
      </c>
      <c r="D326" s="80">
        <v>6</v>
      </c>
      <c r="E326" s="80">
        <v>2017</v>
      </c>
      <c r="F326" s="80" t="s">
        <v>71</v>
      </c>
      <c r="G326" s="80" t="s">
        <v>2007</v>
      </c>
      <c r="H326" s="80" t="s">
        <v>2008</v>
      </c>
      <c r="I326" s="177"/>
      <c r="J326" s="81">
        <v>194.37390859440492</v>
      </c>
      <c r="K326" s="81">
        <v>2.7670956688426078</v>
      </c>
      <c r="L326" s="81">
        <v>11.75976386918399</v>
      </c>
      <c r="M326" s="81">
        <v>32.342718224641551</v>
      </c>
      <c r="N326" s="81">
        <v>34.832404883273561</v>
      </c>
      <c r="O326" s="81">
        <v>21.547422896845937</v>
      </c>
      <c r="P326" s="81">
        <v>26.688872583411076</v>
      </c>
      <c r="Q326" s="81">
        <v>1.5369014257903491</v>
      </c>
      <c r="R326" s="81">
        <v>43.620766492636683</v>
      </c>
      <c r="S326" s="81">
        <v>0</v>
      </c>
      <c r="T326" s="82"/>
      <c r="U326" s="81">
        <v>6117311</v>
      </c>
      <c r="V326" s="81">
        <v>700</v>
      </c>
      <c r="W326" s="81">
        <v>202</v>
      </c>
      <c r="X326" s="81">
        <v>8331</v>
      </c>
      <c r="Y326" s="81">
        <v>11134</v>
      </c>
      <c r="Z326" s="81">
        <v>12883</v>
      </c>
      <c r="AA326" s="81">
        <v>5528</v>
      </c>
      <c r="AB326" s="81">
        <v>22502</v>
      </c>
      <c r="AC326" s="81">
        <v>7597820.9999999991</v>
      </c>
      <c r="AD326" s="81">
        <v>0</v>
      </c>
      <c r="AE326" s="82"/>
      <c r="AF326" s="81">
        <v>72753566.157787994</v>
      </c>
      <c r="AG326" s="81">
        <v>2457221.3338427409</v>
      </c>
      <c r="AH326" s="81">
        <v>1680119.6151190479</v>
      </c>
      <c r="AI326" s="81">
        <v>47751594.632631443</v>
      </c>
      <c r="AJ326" s="81">
        <v>51786901.914495781</v>
      </c>
      <c r="AK326" s="81">
        <v>0</v>
      </c>
      <c r="AL326" s="81">
        <v>0</v>
      </c>
      <c r="AM326" s="81">
        <v>3091029.5827115048</v>
      </c>
      <c r="AN326" s="81">
        <v>0</v>
      </c>
      <c r="AO326" s="81">
        <v>0</v>
      </c>
      <c r="AP326" s="82"/>
      <c r="AQ326" s="81">
        <v>408</v>
      </c>
      <c r="AR326" s="81">
        <v>115</v>
      </c>
      <c r="AS326" s="81">
        <v>0</v>
      </c>
      <c r="AT326" s="81">
        <v>0</v>
      </c>
      <c r="AU326" s="81">
        <v>0</v>
      </c>
      <c r="AV326" s="81">
        <v>2</v>
      </c>
      <c r="AW326" s="81" t="s">
        <v>564</v>
      </c>
      <c r="AX326" s="82"/>
      <c r="AY326" s="81">
        <v>1907.3209999999999</v>
      </c>
      <c r="AZ326" s="81">
        <v>8353.7219999999998</v>
      </c>
      <c r="BA326" s="81">
        <v>0</v>
      </c>
      <c r="BB326" s="81">
        <v>0</v>
      </c>
      <c r="BC326" s="81">
        <v>0</v>
      </c>
      <c r="BD326" s="81">
        <v>20205</v>
      </c>
      <c r="BE326" s="81" t="s">
        <v>564</v>
      </c>
      <c r="BF326" s="82"/>
      <c r="BG326" s="81">
        <v>0</v>
      </c>
      <c r="BH326" s="81">
        <v>31.172000000000001</v>
      </c>
      <c r="BI326" s="81">
        <v>3306.8380000000002</v>
      </c>
      <c r="BJ326" s="81">
        <v>0</v>
      </c>
      <c r="BK326" s="81">
        <v>0</v>
      </c>
      <c r="BL326" s="81">
        <v>0</v>
      </c>
      <c r="BM326" s="82"/>
      <c r="BN326" s="81">
        <v>0</v>
      </c>
      <c r="BO326" s="81">
        <v>1</v>
      </c>
      <c r="BP326" s="81">
        <v>4</v>
      </c>
      <c r="BQ326" s="81">
        <v>0</v>
      </c>
      <c r="BR326" s="81">
        <v>0</v>
      </c>
      <c r="BS326" s="81">
        <v>0</v>
      </c>
      <c r="BT326"/>
      <c r="BU326" s="80">
        <v>1360.2739999999999</v>
      </c>
      <c r="BV326" s="80">
        <v>1745.258</v>
      </c>
      <c r="BW326" s="80">
        <v>52.47</v>
      </c>
      <c r="BX326" s="80">
        <v>5.7939999999999996</v>
      </c>
      <c r="BY326" s="80">
        <v>174.214</v>
      </c>
      <c r="BZ326" s="80">
        <v>0</v>
      </c>
      <c r="CA326" s="80">
        <v>0</v>
      </c>
      <c r="CB326" s="80">
        <v>0</v>
      </c>
      <c r="CC326" s="80">
        <v>0</v>
      </c>
    </row>
    <row r="327" spans="1:81">
      <c r="A327" s="80" t="s">
        <v>2022</v>
      </c>
      <c r="B327" s="80">
        <v>100</v>
      </c>
      <c r="C327" s="80">
        <v>15</v>
      </c>
      <c r="D327" s="80">
        <v>6</v>
      </c>
      <c r="E327" s="80">
        <v>2018</v>
      </c>
      <c r="F327" s="80" t="s">
        <v>93</v>
      </c>
      <c r="G327" s="80" t="s">
        <v>2007</v>
      </c>
      <c r="H327" s="80" t="s">
        <v>2008</v>
      </c>
      <c r="I327" s="177"/>
      <c r="J327" s="81">
        <v>188.05717456254007</v>
      </c>
      <c r="K327" s="81">
        <v>2.7771449089979545</v>
      </c>
      <c r="L327" s="81">
        <v>10.491916503592302</v>
      </c>
      <c r="M327" s="81">
        <v>31.136122277275955</v>
      </c>
      <c r="N327" s="81">
        <v>26.297209535997755</v>
      </c>
      <c r="O327" s="81">
        <v>21.140952723162318</v>
      </c>
      <c r="P327" s="81">
        <v>26.260689115202133</v>
      </c>
      <c r="Q327" s="81">
        <v>1.3959982893121654</v>
      </c>
      <c r="R327" s="81">
        <v>49.214220615446081</v>
      </c>
      <c r="S327" s="81">
        <v>0</v>
      </c>
      <c r="T327" s="82"/>
      <c r="U327" s="81">
        <v>6001357</v>
      </c>
      <c r="V327" s="81">
        <v>700</v>
      </c>
      <c r="W327" s="81">
        <v>202</v>
      </c>
      <c r="X327" s="81">
        <v>8331</v>
      </c>
      <c r="Y327" s="81">
        <v>11002</v>
      </c>
      <c r="Z327" s="81">
        <v>12882</v>
      </c>
      <c r="AA327" s="81">
        <v>5494</v>
      </c>
      <c r="AB327" s="81">
        <v>22026</v>
      </c>
      <c r="AC327" s="81">
        <v>8538488</v>
      </c>
      <c r="AD327" s="81">
        <v>0</v>
      </c>
      <c r="AE327" s="82"/>
      <c r="AF327" s="81">
        <v>70798085.656513259</v>
      </c>
      <c r="AG327" s="81">
        <v>2488677.1568355458</v>
      </c>
      <c r="AH327" s="81">
        <v>1520405.6426891659</v>
      </c>
      <c r="AI327" s="81">
        <v>45058302.238006741</v>
      </c>
      <c r="AJ327" s="81">
        <v>41010998.225075878</v>
      </c>
      <c r="AK327" s="81">
        <v>0</v>
      </c>
      <c r="AL327" s="81">
        <v>0</v>
      </c>
      <c r="AM327" s="81">
        <v>3031903.3645347781</v>
      </c>
      <c r="AN327" s="81">
        <v>0</v>
      </c>
      <c r="AO327" s="81">
        <v>0</v>
      </c>
      <c r="AP327" s="82"/>
      <c r="AQ327" s="81">
        <v>426</v>
      </c>
      <c r="AR327" s="81">
        <v>120</v>
      </c>
      <c r="AS327" s="81">
        <v>0</v>
      </c>
      <c r="AT327" s="81">
        <v>0</v>
      </c>
      <c r="AU327" s="81">
        <v>0</v>
      </c>
      <c r="AV327" s="81">
        <v>2</v>
      </c>
      <c r="AW327" s="81" t="s">
        <v>564</v>
      </c>
      <c r="AX327" s="82"/>
      <c r="AY327" s="81">
        <v>2011.6310000000001</v>
      </c>
      <c r="AZ327" s="81">
        <v>8451.6219999999994</v>
      </c>
      <c r="BA327" s="81">
        <v>0</v>
      </c>
      <c r="BB327" s="81">
        <v>0</v>
      </c>
      <c r="BC327" s="81">
        <v>0</v>
      </c>
      <c r="BD327" s="81">
        <v>25730.42</v>
      </c>
      <c r="BE327" s="81" t="s">
        <v>564</v>
      </c>
      <c r="BF327" s="82"/>
      <c r="BG327" s="81">
        <v>0</v>
      </c>
      <c r="BH327" s="81">
        <v>33.926000000000002</v>
      </c>
      <c r="BI327" s="81">
        <v>3286.7440000000001</v>
      </c>
      <c r="BJ327" s="81">
        <v>0</v>
      </c>
      <c r="BK327" s="81">
        <v>0</v>
      </c>
      <c r="BL327" s="81">
        <v>0</v>
      </c>
      <c r="BM327" s="82"/>
      <c r="BN327" s="81">
        <v>0</v>
      </c>
      <c r="BO327" s="81">
        <v>1</v>
      </c>
      <c r="BP327" s="81">
        <v>4</v>
      </c>
      <c r="BQ327" s="81">
        <v>0</v>
      </c>
      <c r="BR327" s="81">
        <v>0</v>
      </c>
      <c r="BS327" s="81">
        <v>0</v>
      </c>
      <c r="BT327"/>
      <c r="BU327" s="80">
        <v>1387.6179999999999</v>
      </c>
      <c r="BV327" s="80">
        <v>1695.145</v>
      </c>
      <c r="BW327" s="80">
        <v>61.816000000000003</v>
      </c>
      <c r="BX327" s="80">
        <v>5.8730000000000002</v>
      </c>
      <c r="BY327" s="80">
        <v>170.21799999999999</v>
      </c>
      <c r="BZ327" s="80">
        <v>0</v>
      </c>
      <c r="CA327" s="80">
        <v>0</v>
      </c>
      <c r="CB327" s="80">
        <v>0</v>
      </c>
      <c r="CC327" s="80">
        <v>0</v>
      </c>
    </row>
    <row r="328" spans="1:81">
      <c r="A328" s="80" t="s">
        <v>2023</v>
      </c>
      <c r="B328" s="80">
        <v>101</v>
      </c>
      <c r="C328" s="80">
        <v>16</v>
      </c>
      <c r="D328" s="80">
        <v>6</v>
      </c>
      <c r="E328" s="80">
        <v>2019</v>
      </c>
      <c r="F328" s="80" t="s">
        <v>73</v>
      </c>
      <c r="G328" s="80" t="s">
        <v>2007</v>
      </c>
      <c r="H328" s="80" t="s">
        <v>2008</v>
      </c>
      <c r="I328" s="177"/>
      <c r="J328" s="81">
        <v>166.49146199716824</v>
      </c>
      <c r="K328" s="81">
        <v>2.10987584147709</v>
      </c>
      <c r="L328" s="81">
        <v>10.415772093239855</v>
      </c>
      <c r="M328" s="81">
        <v>25.936963792081055</v>
      </c>
      <c r="N328" s="81">
        <v>18.591470289196629</v>
      </c>
      <c r="O328" s="81">
        <v>20.446643692522319</v>
      </c>
      <c r="P328" s="81">
        <v>25.697801124889502</v>
      </c>
      <c r="Q328" s="81">
        <v>1.3268624008768621</v>
      </c>
      <c r="R328" s="81">
        <v>48.653954348007638</v>
      </c>
      <c r="S328" s="81">
        <v>0</v>
      </c>
      <c r="T328" s="82"/>
      <c r="U328" s="81">
        <v>5682516</v>
      </c>
      <c r="V328" s="81">
        <v>700</v>
      </c>
      <c r="W328" s="81">
        <v>202</v>
      </c>
      <c r="X328" s="81">
        <v>8331</v>
      </c>
      <c r="Y328" s="81">
        <v>10854</v>
      </c>
      <c r="Z328" s="81">
        <v>12801</v>
      </c>
      <c r="AA328" s="81">
        <v>5336</v>
      </c>
      <c r="AB328" s="81">
        <v>21502</v>
      </c>
      <c r="AC328" s="81">
        <v>8579542</v>
      </c>
      <c r="AD328" s="81">
        <v>0</v>
      </c>
      <c r="AE328" s="82"/>
      <c r="AF328" s="81">
        <v>62016615.572777577</v>
      </c>
      <c r="AG328" s="81">
        <v>1713903.274613376</v>
      </c>
      <c r="AH328" s="81">
        <v>1686034.1844593119</v>
      </c>
      <c r="AI328" s="81">
        <v>46859708.624593377</v>
      </c>
      <c r="AJ328" s="81">
        <v>35095949.405720681</v>
      </c>
      <c r="AK328" s="81">
        <v>0</v>
      </c>
      <c r="AL328" s="81">
        <v>0</v>
      </c>
      <c r="AM328" s="81">
        <v>2928410.5330306632</v>
      </c>
      <c r="AN328" s="81">
        <v>0</v>
      </c>
      <c r="AO328" s="81">
        <v>0</v>
      </c>
      <c r="AP328" s="82"/>
      <c r="AQ328" s="81">
        <v>443</v>
      </c>
      <c r="AR328" s="81">
        <v>120</v>
      </c>
      <c r="AS328" s="81">
        <v>0</v>
      </c>
      <c r="AT328" s="81">
        <v>0</v>
      </c>
      <c r="AU328" s="81">
        <v>0</v>
      </c>
      <c r="AV328" s="81">
        <v>2</v>
      </c>
      <c r="AW328" s="81" t="s">
        <v>564</v>
      </c>
      <c r="AX328" s="82"/>
      <c r="AY328" s="81">
        <v>2112.5059999999999</v>
      </c>
      <c r="AZ328" s="81">
        <v>8451.1219999999994</v>
      </c>
      <c r="BA328" s="81">
        <v>0</v>
      </c>
      <c r="BB328" s="81">
        <v>0</v>
      </c>
      <c r="BC328" s="81">
        <v>0</v>
      </c>
      <c r="BD328" s="81">
        <v>25730.42</v>
      </c>
      <c r="BE328" s="81" t="s">
        <v>564</v>
      </c>
      <c r="BF328" s="82"/>
      <c r="BG328" s="81">
        <v>0</v>
      </c>
      <c r="BH328" s="81">
        <v>33.595999999999997</v>
      </c>
      <c r="BI328" s="81">
        <v>3185.11</v>
      </c>
      <c r="BJ328" s="81">
        <v>0</v>
      </c>
      <c r="BK328" s="81">
        <v>0</v>
      </c>
      <c r="BL328" s="81">
        <v>0</v>
      </c>
      <c r="BM328" s="82"/>
      <c r="BN328" s="81">
        <v>0</v>
      </c>
      <c r="BO328" s="81">
        <v>1</v>
      </c>
      <c r="BP328" s="81">
        <v>4</v>
      </c>
      <c r="BQ328" s="81">
        <v>0</v>
      </c>
      <c r="BR328" s="81">
        <v>0</v>
      </c>
      <c r="BS328" s="81">
        <v>0</v>
      </c>
      <c r="BT328"/>
      <c r="BU328" s="80">
        <v>1329.925</v>
      </c>
      <c r="BV328" s="80">
        <v>1650.5350000000001</v>
      </c>
      <c r="BW328" s="80">
        <v>67.412000000000006</v>
      </c>
      <c r="BX328" s="80">
        <v>5.8390000000000004</v>
      </c>
      <c r="BY328" s="80">
        <v>164.995</v>
      </c>
      <c r="BZ328" s="80">
        <v>0</v>
      </c>
      <c r="CA328" s="80">
        <v>0</v>
      </c>
      <c r="CB328" s="80">
        <v>0</v>
      </c>
      <c r="CC328" s="80">
        <v>0</v>
      </c>
    </row>
    <row r="329" spans="1:81">
      <c r="A329" s="80" t="s">
        <v>2024</v>
      </c>
      <c r="B329" s="80">
        <v>102</v>
      </c>
      <c r="C329" s="80">
        <v>17</v>
      </c>
      <c r="D329" s="80">
        <v>6</v>
      </c>
      <c r="E329" s="80">
        <v>2020</v>
      </c>
      <c r="F329" s="80" t="s">
        <v>218</v>
      </c>
      <c r="G329" s="174" t="s">
        <v>2007</v>
      </c>
      <c r="H329" s="80" t="s">
        <v>2008</v>
      </c>
      <c r="I329" s="177"/>
      <c r="J329" s="81">
        <v>153.5896858650008</v>
      </c>
      <c r="K329" s="81">
        <v>2.757033836568529</v>
      </c>
      <c r="L329" s="81">
        <v>10.921043911703363</v>
      </c>
      <c r="M329" s="81">
        <v>33.133168735094962</v>
      </c>
      <c r="N329" s="81">
        <v>32.791641143445766</v>
      </c>
      <c r="O329" s="81">
        <v>17.743422172278486</v>
      </c>
      <c r="P329" s="81">
        <v>24.139863504444694</v>
      </c>
      <c r="Q329" s="81">
        <v>1.2434153511487525</v>
      </c>
      <c r="R329" s="81">
        <v>43.177479061309413</v>
      </c>
      <c r="S329" s="81">
        <v>0</v>
      </c>
      <c r="T329" s="82"/>
      <c r="U329" s="81">
        <v>4925089</v>
      </c>
      <c r="V329" s="81">
        <v>675</v>
      </c>
      <c r="W329" s="81">
        <v>185</v>
      </c>
      <c r="X329" s="81">
        <v>7793</v>
      </c>
      <c r="Y329" s="81">
        <v>10710</v>
      </c>
      <c r="Z329" s="81">
        <v>12679</v>
      </c>
      <c r="AA329" s="81">
        <v>5446</v>
      </c>
      <c r="AB329" s="81">
        <v>21088</v>
      </c>
      <c r="AC329" s="81">
        <v>7653552</v>
      </c>
      <c r="AD329" s="81">
        <v>0</v>
      </c>
      <c r="AE329" s="82"/>
      <c r="AF329" s="81">
        <v>51477344.703988709</v>
      </c>
      <c r="AG329" s="81">
        <v>2317402.9120507976</v>
      </c>
      <c r="AH329" s="81">
        <v>1876732.4746542638</v>
      </c>
      <c r="AI329" s="81">
        <v>46435823.254140034</v>
      </c>
      <c r="AJ329" s="81">
        <v>48129675.586930417</v>
      </c>
      <c r="AK329" s="81"/>
      <c r="AL329" s="81"/>
      <c r="AM329" s="81">
        <v>2752218.292566651</v>
      </c>
      <c r="AN329" s="81"/>
      <c r="AO329" s="81"/>
      <c r="AP329" s="82"/>
      <c r="AQ329" s="81">
        <v>454</v>
      </c>
      <c r="AR329" s="81">
        <v>121</v>
      </c>
      <c r="AS329" s="81">
        <v>0</v>
      </c>
      <c r="AT329" s="81">
        <v>0</v>
      </c>
      <c r="AU329" s="81">
        <v>0</v>
      </c>
      <c r="AV329" s="81">
        <v>2</v>
      </c>
      <c r="AW329" s="81">
        <v>0</v>
      </c>
      <c r="AX329" s="82"/>
      <c r="AY329" s="81">
        <v>2183.8179999999988</v>
      </c>
      <c r="AZ329" s="81">
        <v>8500.6219999999994</v>
      </c>
      <c r="BA329" s="81">
        <v>0</v>
      </c>
      <c r="BB329" s="81">
        <v>0</v>
      </c>
      <c r="BC329" s="81">
        <v>0</v>
      </c>
      <c r="BD329" s="81">
        <v>25730.42</v>
      </c>
      <c r="BE329" s="81">
        <v>0</v>
      </c>
      <c r="BF329" s="82"/>
      <c r="BG329" s="81">
        <v>0</v>
      </c>
      <c r="BH329" s="81">
        <v>26.071999999999999</v>
      </c>
      <c r="BI329" s="81">
        <v>3031.3009999999999</v>
      </c>
      <c r="BJ329" s="81">
        <v>0</v>
      </c>
      <c r="BK329" s="81">
        <v>0</v>
      </c>
      <c r="BL329" s="81">
        <v>0</v>
      </c>
      <c r="BM329" s="82"/>
      <c r="BN329" s="81">
        <v>0</v>
      </c>
      <c r="BO329" s="81">
        <v>1</v>
      </c>
      <c r="BP329" s="81">
        <v>4</v>
      </c>
      <c r="BQ329" s="81">
        <v>0</v>
      </c>
      <c r="BR329" s="81">
        <v>0</v>
      </c>
      <c r="BS329" s="81">
        <v>0</v>
      </c>
      <c r="BT329"/>
      <c r="BU329" s="80">
        <v>1239.0070000000001</v>
      </c>
      <c r="BV329" s="80">
        <v>1587.3889999999999</v>
      </c>
      <c r="BW329" s="80">
        <v>64.638000000000005</v>
      </c>
      <c r="BX329" s="80">
        <v>6.7960000000000003</v>
      </c>
      <c r="BY329" s="80">
        <v>159.54300000000001</v>
      </c>
      <c r="BZ329" s="80">
        <v>0</v>
      </c>
      <c r="CA329" s="80">
        <v>0</v>
      </c>
      <c r="CB329" s="80">
        <v>0</v>
      </c>
      <c r="CC329" s="80">
        <v>0</v>
      </c>
    </row>
    <row r="330" spans="1:81">
      <c r="A330" s="80" t="s">
        <v>2025</v>
      </c>
      <c r="B330" s="80">
        <v>102</v>
      </c>
      <c r="C330" s="80">
        <v>18</v>
      </c>
      <c r="D330" s="80">
        <v>6</v>
      </c>
      <c r="E330" s="80">
        <v>2021</v>
      </c>
      <c r="F330" s="80" t="s">
        <v>75</v>
      </c>
      <c r="G330" s="174" t="s">
        <v>2007</v>
      </c>
      <c r="H330" s="80" t="s">
        <v>2008</v>
      </c>
      <c r="I330" s="177"/>
      <c r="J330" s="81">
        <v>151.71537483074297</v>
      </c>
      <c r="K330" s="81">
        <v>2.8158838324637436</v>
      </c>
      <c r="L330" s="81">
        <v>10.625997419184374</v>
      </c>
      <c r="M330" s="81">
        <v>31.811596606438254</v>
      </c>
      <c r="N330" s="81">
        <v>24.582685594911329</v>
      </c>
      <c r="O330" s="81">
        <v>17.003561506731081</v>
      </c>
      <c r="P330" s="81">
        <v>24.53548573979176</v>
      </c>
      <c r="Q330" s="81">
        <v>1.2293970168400163</v>
      </c>
      <c r="R330" s="81">
        <v>46.143744452289901</v>
      </c>
      <c r="S330" s="81">
        <v>0</v>
      </c>
      <c r="T330" s="82"/>
      <c r="U330" s="81">
        <v>5389629</v>
      </c>
      <c r="V330" s="81">
        <v>675</v>
      </c>
      <c r="W330" s="81">
        <v>185</v>
      </c>
      <c r="X330" s="81">
        <v>7793</v>
      </c>
      <c r="Y330" s="81">
        <v>10580</v>
      </c>
      <c r="Z330" s="81">
        <v>12511</v>
      </c>
      <c r="AA330" s="81">
        <v>5398</v>
      </c>
      <c r="AB330" s="81">
        <v>20603</v>
      </c>
      <c r="AC330" s="81">
        <v>7927944</v>
      </c>
      <c r="AD330" s="81">
        <v>0</v>
      </c>
      <c r="AE330" s="82"/>
      <c r="AF330" s="81">
        <v>49825138.302478492</v>
      </c>
      <c r="AG330" s="81">
        <v>2476670.5809155763</v>
      </c>
      <c r="AH330" s="81">
        <v>1806627.843922158</v>
      </c>
      <c r="AI330" s="81">
        <v>49232724.391741037</v>
      </c>
      <c r="AJ330" s="81">
        <v>38424203.243323527</v>
      </c>
      <c r="AK330" s="81">
        <v>0</v>
      </c>
      <c r="AL330" s="81">
        <v>0</v>
      </c>
      <c r="AM330" s="81">
        <v>2704429.8805041634</v>
      </c>
      <c r="AN330" s="81">
        <v>0</v>
      </c>
      <c r="AO330" s="81">
        <v>0</v>
      </c>
      <c r="AP330" s="82"/>
      <c r="AQ330" s="81">
        <v>474</v>
      </c>
      <c r="AR330" s="81">
        <v>122</v>
      </c>
      <c r="AS330" s="81">
        <v>0</v>
      </c>
      <c r="AT330" s="81">
        <v>0</v>
      </c>
      <c r="AU330" s="81">
        <v>0</v>
      </c>
      <c r="AV330" s="81">
        <v>2</v>
      </c>
      <c r="AW330" s="81"/>
      <c r="AX330" s="82"/>
      <c r="AY330" s="81">
        <v>2310.212</v>
      </c>
      <c r="AZ330" s="81">
        <v>8550.1219999999994</v>
      </c>
      <c r="BA330" s="81">
        <v>0</v>
      </c>
      <c r="BB330" s="81">
        <v>0</v>
      </c>
      <c r="BC330" s="81">
        <v>0</v>
      </c>
      <c r="BD330" s="81">
        <v>25730.42</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2026</v>
      </c>
      <c r="B331" s="80">
        <v>102</v>
      </c>
      <c r="C331" s="80">
        <v>19</v>
      </c>
      <c r="D331" s="80">
        <v>6</v>
      </c>
      <c r="E331" s="80">
        <v>2022</v>
      </c>
      <c r="F331" s="80" t="s">
        <v>568</v>
      </c>
      <c r="G331" s="80" t="s">
        <v>2007</v>
      </c>
      <c r="H331" s="80" t="s">
        <v>2008</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494</v>
      </c>
      <c r="AR331" s="81">
        <v>124</v>
      </c>
      <c r="AS331" s="81">
        <v>0</v>
      </c>
      <c r="AT331" s="81">
        <v>0</v>
      </c>
      <c r="AU331" s="81">
        <v>0</v>
      </c>
      <c r="AV331" s="81">
        <v>2</v>
      </c>
      <c r="AW331" s="81"/>
      <c r="AX331" s="82"/>
      <c r="AY331" s="81">
        <v>2425.8519999999999</v>
      </c>
      <c r="AZ331" s="81">
        <v>8836.3220000000001</v>
      </c>
      <c r="BA331" s="81">
        <v>0</v>
      </c>
      <c r="BB331" s="81">
        <v>0</v>
      </c>
      <c r="BC331" s="81">
        <v>0</v>
      </c>
      <c r="BD331" s="81">
        <v>25730.42</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2027</v>
      </c>
      <c r="B332" s="80">
        <v>103</v>
      </c>
      <c r="C332" s="80">
        <v>1</v>
      </c>
      <c r="D332" s="80">
        <v>7</v>
      </c>
      <c r="E332" s="80">
        <v>1990</v>
      </c>
      <c r="F332" s="80" t="s">
        <v>562</v>
      </c>
      <c r="G332" s="80" t="s">
        <v>1667</v>
      </c>
      <c r="H332" s="80" t="s">
        <v>1668</v>
      </c>
      <c r="I332" s="177"/>
      <c r="J332" s="81">
        <v>44.652294748146502</v>
      </c>
      <c r="K332" s="81">
        <v>7.7826923527962375</v>
      </c>
      <c r="L332" s="81">
        <v>34.027224812309335</v>
      </c>
      <c r="M332" s="81">
        <v>27.58213233573246</v>
      </c>
      <c r="N332" s="81">
        <v>41.888268440964971</v>
      </c>
      <c r="O332" s="81">
        <v>21.779103624563142</v>
      </c>
      <c r="P332" s="81">
        <v>31.337118469141963</v>
      </c>
      <c r="Q332" s="81">
        <v>1.6422770004699041</v>
      </c>
      <c r="R332" s="81">
        <v>0</v>
      </c>
      <c r="S332" s="81">
        <v>1.3373262109058202</v>
      </c>
      <c r="T332" s="82"/>
      <c r="U332" s="81">
        <v>1253678</v>
      </c>
      <c r="V332" s="81">
        <v>1424</v>
      </c>
      <c r="W332" s="81">
        <v>398</v>
      </c>
      <c r="X332" s="81">
        <v>9249</v>
      </c>
      <c r="Y332" s="81">
        <v>8961</v>
      </c>
      <c r="Z332" s="81">
        <v>8958</v>
      </c>
      <c r="AA332" s="81">
        <v>7609</v>
      </c>
      <c r="AB332" s="81">
        <v>26665</v>
      </c>
      <c r="AC332" s="81">
        <v>0</v>
      </c>
      <c r="AD332" s="81">
        <v>1.3373262109058202</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2028</v>
      </c>
      <c r="B333" s="80">
        <v>104</v>
      </c>
      <c r="C333" s="80">
        <v>2</v>
      </c>
      <c r="D333" s="80">
        <v>7</v>
      </c>
      <c r="E333" s="80">
        <v>2005</v>
      </c>
      <c r="F333" s="80" t="s">
        <v>565</v>
      </c>
      <c r="G333" s="80" t="s">
        <v>1667</v>
      </c>
      <c r="H333" s="80" t="s">
        <v>1668</v>
      </c>
      <c r="I333" s="177"/>
      <c r="J333" s="81">
        <v>26.02212125569163</v>
      </c>
      <c r="K333" s="81">
        <v>3.7536450978167935</v>
      </c>
      <c r="L333" s="81">
        <v>75.113580983015353</v>
      </c>
      <c r="M333" s="81">
        <v>44.674438377486801</v>
      </c>
      <c r="N333" s="81">
        <v>52.653944841685949</v>
      </c>
      <c r="O333" s="81">
        <v>27.356992952982793</v>
      </c>
      <c r="P333" s="81">
        <v>28.467264118981724</v>
      </c>
      <c r="Q333" s="81">
        <v>1.4903677687985259</v>
      </c>
      <c r="R333" s="81">
        <v>0</v>
      </c>
      <c r="S333" s="81">
        <v>0</v>
      </c>
      <c r="T333" s="82"/>
      <c r="U333" s="81">
        <v>803703</v>
      </c>
      <c r="V333" s="81">
        <v>1145</v>
      </c>
      <c r="W333" s="81">
        <v>667</v>
      </c>
      <c r="X333" s="81">
        <v>7255</v>
      </c>
      <c r="Y333" s="81">
        <v>10735</v>
      </c>
      <c r="Z333" s="81">
        <v>13021</v>
      </c>
      <c r="AA333" s="81">
        <v>5661</v>
      </c>
      <c r="AB333" s="81">
        <v>25297</v>
      </c>
      <c r="AC333" s="81">
        <v>0</v>
      </c>
      <c r="AD333" s="81">
        <v>0</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2029</v>
      </c>
      <c r="B334" s="80">
        <v>105</v>
      </c>
      <c r="C334" s="80">
        <v>3</v>
      </c>
      <c r="D334" s="80">
        <v>7</v>
      </c>
      <c r="E334" s="80">
        <v>2006</v>
      </c>
      <c r="F334" s="80" t="s">
        <v>566</v>
      </c>
      <c r="G334" s="80" t="s">
        <v>1667</v>
      </c>
      <c r="H334" s="80" t="s">
        <v>1668</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2030</v>
      </c>
      <c r="B335" s="80">
        <v>106</v>
      </c>
      <c r="C335" s="80">
        <v>4</v>
      </c>
      <c r="D335" s="80">
        <v>7</v>
      </c>
      <c r="E335" s="80">
        <v>2007</v>
      </c>
      <c r="F335" s="80" t="s">
        <v>567</v>
      </c>
      <c r="G335" s="80" t="s">
        <v>1667</v>
      </c>
      <c r="H335" s="80" t="s">
        <v>1668</v>
      </c>
      <c r="I335" s="177"/>
      <c r="J335" s="81">
        <v>28.391075347090837</v>
      </c>
      <c r="K335" s="81">
        <v>3.1648620577983961</v>
      </c>
      <c r="L335" s="81">
        <v>77.63710048002747</v>
      </c>
      <c r="M335" s="81">
        <v>42.156123645189226</v>
      </c>
      <c r="N335" s="81">
        <v>52.549992196142512</v>
      </c>
      <c r="O335" s="81">
        <v>26.491978601578715</v>
      </c>
      <c r="P335" s="81">
        <v>27.835539188023812</v>
      </c>
      <c r="Q335" s="81">
        <v>1.5376954043439683</v>
      </c>
      <c r="R335" s="81">
        <v>0</v>
      </c>
      <c r="S335" s="81">
        <v>0</v>
      </c>
      <c r="T335" s="82"/>
      <c r="U335" s="81">
        <v>932369</v>
      </c>
      <c r="V335" s="81">
        <v>1053</v>
      </c>
      <c r="W335" s="81">
        <v>946</v>
      </c>
      <c r="X335" s="81">
        <v>8575</v>
      </c>
      <c r="Y335" s="81">
        <v>10742</v>
      </c>
      <c r="Z335" s="81">
        <v>13108</v>
      </c>
      <c r="AA335" s="81">
        <v>5451</v>
      </c>
      <c r="AB335" s="81">
        <v>24720</v>
      </c>
      <c r="AC335" s="81">
        <v>0</v>
      </c>
      <c r="AD335" s="81">
        <v>0</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2031</v>
      </c>
      <c r="B336" s="80">
        <v>107</v>
      </c>
      <c r="C336" s="80">
        <v>5</v>
      </c>
      <c r="D336" s="80">
        <v>7</v>
      </c>
      <c r="E336" s="80">
        <v>2008</v>
      </c>
      <c r="F336" s="80" t="s">
        <v>84</v>
      </c>
      <c r="G336" s="80" t="s">
        <v>1667</v>
      </c>
      <c r="H336" s="80" t="s">
        <v>1668</v>
      </c>
      <c r="I336" s="177"/>
      <c r="J336" s="81">
        <v>25.507843856573267</v>
      </c>
      <c r="K336" s="81">
        <v>2.7776648405660733</v>
      </c>
      <c r="L336" s="81">
        <v>67.036706090526039</v>
      </c>
      <c r="M336" s="81">
        <v>49.326746873135903</v>
      </c>
      <c r="N336" s="81">
        <v>53.559741969689483</v>
      </c>
      <c r="O336" s="81">
        <v>25.54096695775451</v>
      </c>
      <c r="P336" s="81">
        <v>26.70206920290595</v>
      </c>
      <c r="Q336" s="81">
        <v>1.498638090704127</v>
      </c>
      <c r="R336" s="81">
        <v>0</v>
      </c>
      <c r="S336" s="81">
        <v>0</v>
      </c>
      <c r="T336" s="82"/>
      <c r="U336" s="81">
        <v>880145</v>
      </c>
      <c r="V336" s="81">
        <v>1053</v>
      </c>
      <c r="W336" s="81">
        <v>946</v>
      </c>
      <c r="X336" s="81">
        <v>8575</v>
      </c>
      <c r="Y336" s="81">
        <v>10803</v>
      </c>
      <c r="Z336" s="81">
        <v>13081</v>
      </c>
      <c r="AA336" s="81">
        <v>5235</v>
      </c>
      <c r="AB336" s="81">
        <v>24488</v>
      </c>
      <c r="AC336" s="81">
        <v>0</v>
      </c>
      <c r="AD336" s="81">
        <v>0</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2032</v>
      </c>
      <c r="B337" s="80">
        <v>108</v>
      </c>
      <c r="C337" s="80">
        <v>6</v>
      </c>
      <c r="D337" s="80">
        <v>7</v>
      </c>
      <c r="E337" s="80">
        <v>2009</v>
      </c>
      <c r="F337" s="80" t="s">
        <v>85</v>
      </c>
      <c r="G337" s="80" t="s">
        <v>1667</v>
      </c>
      <c r="H337" s="80" t="s">
        <v>1668</v>
      </c>
      <c r="I337" s="177"/>
      <c r="J337" s="81">
        <v>22.518213436141284</v>
      </c>
      <c r="K337" s="81">
        <v>2.3045372786014267</v>
      </c>
      <c r="L337" s="81">
        <v>55.655546364727456</v>
      </c>
      <c r="M337" s="81">
        <v>42.39687129181479</v>
      </c>
      <c r="N337" s="81">
        <v>46.297860226736184</v>
      </c>
      <c r="O337" s="81">
        <v>25.947312088166807</v>
      </c>
      <c r="P337" s="81">
        <v>25.652142863070637</v>
      </c>
      <c r="Q337" s="81">
        <v>1.4148977425534548</v>
      </c>
      <c r="R337" s="81">
        <v>0</v>
      </c>
      <c r="S337" s="81">
        <v>0</v>
      </c>
      <c r="T337" s="82"/>
      <c r="U337" s="81">
        <v>784649</v>
      </c>
      <c r="V337" s="81">
        <v>1070</v>
      </c>
      <c r="W337" s="81">
        <v>900</v>
      </c>
      <c r="X337" s="81">
        <v>9308</v>
      </c>
      <c r="Y337" s="81">
        <v>10872</v>
      </c>
      <c r="Z337" s="81">
        <v>13117</v>
      </c>
      <c r="AA337" s="81">
        <v>5163</v>
      </c>
      <c r="AB337" s="81">
        <v>24270</v>
      </c>
      <c r="AC337" s="81">
        <v>0</v>
      </c>
      <c r="AD337" s="81">
        <v>0</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4.07</v>
      </c>
      <c r="BJ337" s="81">
        <v>0</v>
      </c>
      <c r="BK337" s="81">
        <v>10.5</v>
      </c>
      <c r="BL337" s="81">
        <v>0</v>
      </c>
      <c r="BM337" s="82"/>
      <c r="BN337" s="81">
        <v>0</v>
      </c>
      <c r="BO337" s="81">
        <v>0</v>
      </c>
      <c r="BP337" s="81">
        <v>1</v>
      </c>
      <c r="BQ337" s="81">
        <v>0</v>
      </c>
      <c r="BR337" s="81">
        <v>1</v>
      </c>
      <c r="BS337" s="81">
        <v>0</v>
      </c>
      <c r="BT337"/>
      <c r="BU337" s="80"/>
      <c r="BV337" s="80"/>
      <c r="BW337" s="80"/>
      <c r="BX337" s="80"/>
      <c r="BY337" s="80"/>
      <c r="BZ337" s="80"/>
      <c r="CA337" s="80"/>
      <c r="CB337" s="80"/>
      <c r="CC337" s="80"/>
    </row>
    <row r="338" spans="1:81">
      <c r="A338" s="80" t="s">
        <v>2033</v>
      </c>
      <c r="B338" s="80">
        <v>109</v>
      </c>
      <c r="C338" s="80">
        <v>7</v>
      </c>
      <c r="D338" s="80">
        <v>7</v>
      </c>
      <c r="E338" s="80">
        <v>2010</v>
      </c>
      <c r="F338" s="80" t="s">
        <v>86</v>
      </c>
      <c r="G338" s="80" t="s">
        <v>1667</v>
      </c>
      <c r="H338" s="80" t="s">
        <v>1668</v>
      </c>
      <c r="I338" s="177"/>
      <c r="J338" s="81">
        <v>21.580456524148246</v>
      </c>
      <c r="K338" s="81">
        <v>2.4034162727090851</v>
      </c>
      <c r="L338" s="81">
        <v>50.6689348087464</v>
      </c>
      <c r="M338" s="81">
        <v>37.951112806296528</v>
      </c>
      <c r="N338" s="81">
        <v>45.710956330579791</v>
      </c>
      <c r="O338" s="81">
        <v>25.978910371385503</v>
      </c>
      <c r="P338" s="81">
        <v>26.405998757828346</v>
      </c>
      <c r="Q338" s="81">
        <v>1.4672481536674098</v>
      </c>
      <c r="R338" s="81">
        <v>0</v>
      </c>
      <c r="S338" s="81">
        <v>0</v>
      </c>
      <c r="T338" s="82"/>
      <c r="U338" s="81">
        <v>841771</v>
      </c>
      <c r="V338" s="81">
        <v>1070</v>
      </c>
      <c r="W338" s="81">
        <v>900</v>
      </c>
      <c r="X338" s="81">
        <v>9308</v>
      </c>
      <c r="Y338" s="81">
        <v>10917</v>
      </c>
      <c r="Z338" s="81">
        <v>13194</v>
      </c>
      <c r="AA338" s="81">
        <v>5182</v>
      </c>
      <c r="AB338" s="81">
        <v>24116</v>
      </c>
      <c r="AC338" s="81">
        <v>0</v>
      </c>
      <c r="AD338" s="81">
        <v>0</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3.5790000000000002</v>
      </c>
      <c r="BJ338" s="81">
        <v>0</v>
      </c>
      <c r="BK338" s="81">
        <v>9.6519999999999992</v>
      </c>
      <c r="BL338" s="81">
        <v>0</v>
      </c>
      <c r="BM338" s="82"/>
      <c r="BN338" s="81">
        <v>0</v>
      </c>
      <c r="BO338" s="81">
        <v>0</v>
      </c>
      <c r="BP338" s="81">
        <v>1</v>
      </c>
      <c r="BQ338" s="81">
        <v>0</v>
      </c>
      <c r="BR338" s="81">
        <v>1</v>
      </c>
      <c r="BS338" s="81">
        <v>0</v>
      </c>
      <c r="BT338"/>
      <c r="BU338" s="80">
        <v>13.231</v>
      </c>
      <c r="BV338" s="80">
        <v>0</v>
      </c>
      <c r="BW338" s="80">
        <v>0</v>
      </c>
      <c r="BX338" s="80">
        <v>0</v>
      </c>
      <c r="BY338" s="80">
        <v>0</v>
      </c>
      <c r="BZ338" s="80">
        <v>0</v>
      </c>
      <c r="CA338" s="80">
        <v>0</v>
      </c>
      <c r="CB338" s="80">
        <v>0</v>
      </c>
      <c r="CC338" s="80">
        <v>0</v>
      </c>
    </row>
    <row r="339" spans="1:81">
      <c r="A339" s="80" t="s">
        <v>2034</v>
      </c>
      <c r="B339" s="80">
        <v>110</v>
      </c>
      <c r="C339" s="80">
        <v>8</v>
      </c>
      <c r="D339" s="80">
        <v>7</v>
      </c>
      <c r="E339" s="80">
        <v>2011</v>
      </c>
      <c r="F339" s="80" t="s">
        <v>87</v>
      </c>
      <c r="G339" s="80" t="s">
        <v>1667</v>
      </c>
      <c r="H339" s="80" t="s">
        <v>1668</v>
      </c>
      <c r="I339" s="177"/>
      <c r="J339" s="81">
        <v>20.315402895953433</v>
      </c>
      <c r="K339" s="81">
        <v>3.3676332492870964</v>
      </c>
      <c r="L339" s="81">
        <v>47.277808160444359</v>
      </c>
      <c r="M339" s="81">
        <v>47.942925219653461</v>
      </c>
      <c r="N339" s="81">
        <v>54.940668325783413</v>
      </c>
      <c r="O339" s="81">
        <v>25.476624458014538</v>
      </c>
      <c r="P339" s="81">
        <v>25.578576732092465</v>
      </c>
      <c r="Q339" s="81">
        <v>1.6765599637714119</v>
      </c>
      <c r="R339" s="81">
        <v>0</v>
      </c>
      <c r="S339" s="81">
        <v>0</v>
      </c>
      <c r="T339" s="82"/>
      <c r="U339" s="81">
        <v>746304</v>
      </c>
      <c r="V339" s="81">
        <v>1070</v>
      </c>
      <c r="W339" s="81">
        <v>900</v>
      </c>
      <c r="X339" s="81">
        <v>9308</v>
      </c>
      <c r="Y339" s="81">
        <v>10901</v>
      </c>
      <c r="Z339" s="81">
        <v>13220</v>
      </c>
      <c r="AA339" s="81">
        <v>5169</v>
      </c>
      <c r="AB339" s="81">
        <v>23890</v>
      </c>
      <c r="AC339" s="81">
        <v>0</v>
      </c>
      <c r="AD339" s="81">
        <v>0</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2.7839999999999998</v>
      </c>
      <c r="BJ339" s="81">
        <v>0</v>
      </c>
      <c r="BK339" s="81">
        <v>0</v>
      </c>
      <c r="BL339" s="81">
        <v>0</v>
      </c>
      <c r="BM339" s="82"/>
      <c r="BN339" s="81">
        <v>0</v>
      </c>
      <c r="BO339" s="81">
        <v>0</v>
      </c>
      <c r="BP339" s="81">
        <v>1</v>
      </c>
      <c r="BQ339" s="81">
        <v>0</v>
      </c>
      <c r="BR339" s="81">
        <v>0</v>
      </c>
      <c r="BS339" s="81">
        <v>0</v>
      </c>
      <c r="BT339"/>
      <c r="BU339" s="80">
        <v>2.7839999999999998</v>
      </c>
      <c r="BV339" s="80">
        <v>0</v>
      </c>
      <c r="BW339" s="80">
        <v>0</v>
      </c>
      <c r="BX339" s="80">
        <v>0</v>
      </c>
      <c r="BY339" s="80">
        <v>0</v>
      </c>
      <c r="BZ339" s="80">
        <v>0</v>
      </c>
      <c r="CA339" s="80">
        <v>0</v>
      </c>
      <c r="CB339" s="80">
        <v>0</v>
      </c>
      <c r="CC339" s="80">
        <v>0</v>
      </c>
    </row>
    <row r="340" spans="1:81">
      <c r="A340" s="80" t="s">
        <v>2035</v>
      </c>
      <c r="B340" s="80">
        <v>111</v>
      </c>
      <c r="C340" s="80">
        <v>9</v>
      </c>
      <c r="D340" s="80">
        <v>7</v>
      </c>
      <c r="E340" s="80">
        <v>2012</v>
      </c>
      <c r="F340" s="80" t="s">
        <v>88</v>
      </c>
      <c r="G340" s="80" t="s">
        <v>1667</v>
      </c>
      <c r="H340" s="80" t="s">
        <v>1668</v>
      </c>
      <c r="I340" s="177"/>
      <c r="J340" s="81">
        <v>21.985239117930604</v>
      </c>
      <c r="K340" s="81">
        <v>3.7937691019898847</v>
      </c>
      <c r="L340" s="81">
        <v>47.701902590731578</v>
      </c>
      <c r="M340" s="81">
        <v>59.544960791982909</v>
      </c>
      <c r="N340" s="81">
        <v>55.812968581764459</v>
      </c>
      <c r="O340" s="81">
        <v>25.557202490369178</v>
      </c>
      <c r="P340" s="81">
        <v>25.729085849959979</v>
      </c>
      <c r="Q340" s="81">
        <v>1.8052254562488514</v>
      </c>
      <c r="R340" s="81">
        <v>0</v>
      </c>
      <c r="S340" s="81">
        <v>0</v>
      </c>
      <c r="T340" s="82"/>
      <c r="U340" s="81">
        <v>773836</v>
      </c>
      <c r="V340" s="81">
        <v>1070</v>
      </c>
      <c r="W340" s="81">
        <v>900</v>
      </c>
      <c r="X340" s="81">
        <v>9308</v>
      </c>
      <c r="Y340" s="81">
        <v>10081</v>
      </c>
      <c r="Z340" s="81">
        <v>13367</v>
      </c>
      <c r="AA340" s="81">
        <v>5170</v>
      </c>
      <c r="AB340" s="81">
        <v>23676</v>
      </c>
      <c r="AC340" s="81">
        <v>0</v>
      </c>
      <c r="AD340" s="81">
        <v>0</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0</v>
      </c>
      <c r="BJ340" s="81">
        <v>0</v>
      </c>
      <c r="BK340" s="81">
        <v>9.5329999999999995</v>
      </c>
      <c r="BL340" s="81">
        <v>0</v>
      </c>
      <c r="BM340" s="82"/>
      <c r="BN340" s="81">
        <v>0</v>
      </c>
      <c r="BO340" s="81">
        <v>0</v>
      </c>
      <c r="BP340" s="81">
        <v>0</v>
      </c>
      <c r="BQ340" s="81">
        <v>0</v>
      </c>
      <c r="BR340" s="81">
        <v>1</v>
      </c>
      <c r="BS340" s="81">
        <v>0</v>
      </c>
      <c r="BT340"/>
      <c r="BU340" s="80">
        <v>9.5329999999999995</v>
      </c>
      <c r="BV340" s="80">
        <v>0</v>
      </c>
      <c r="BW340" s="80">
        <v>0</v>
      </c>
      <c r="BX340" s="80">
        <v>0</v>
      </c>
      <c r="BY340" s="80">
        <v>0</v>
      </c>
      <c r="BZ340" s="80">
        <v>0</v>
      </c>
      <c r="CA340" s="80">
        <v>0</v>
      </c>
      <c r="CB340" s="80">
        <v>0</v>
      </c>
      <c r="CC340" s="80">
        <v>0</v>
      </c>
    </row>
    <row r="341" spans="1:81">
      <c r="A341" s="80" t="s">
        <v>2036</v>
      </c>
      <c r="B341" s="80">
        <v>112</v>
      </c>
      <c r="C341" s="80">
        <v>10</v>
      </c>
      <c r="D341" s="80">
        <v>7</v>
      </c>
      <c r="E341" s="80">
        <v>2013</v>
      </c>
      <c r="F341" s="80" t="s">
        <v>89</v>
      </c>
      <c r="G341" s="80" t="s">
        <v>1667</v>
      </c>
      <c r="H341" s="80" t="s">
        <v>1668</v>
      </c>
      <c r="I341" s="177"/>
      <c r="J341" s="81">
        <v>21.298691420545929</v>
      </c>
      <c r="K341" s="81">
        <v>3.1355631032143081</v>
      </c>
      <c r="L341" s="81">
        <v>42.124541359998759</v>
      </c>
      <c r="M341" s="81">
        <v>55.378237149444239</v>
      </c>
      <c r="N341" s="81">
        <v>59.160642535834661</v>
      </c>
      <c r="O341" s="81">
        <v>24.483192592350253</v>
      </c>
      <c r="P341" s="81">
        <v>25.411415091806248</v>
      </c>
      <c r="Q341" s="81">
        <v>1.8239822083593913</v>
      </c>
      <c r="R341" s="81">
        <v>0</v>
      </c>
      <c r="S341" s="81">
        <v>0</v>
      </c>
      <c r="T341" s="82"/>
      <c r="U341" s="81">
        <v>763319</v>
      </c>
      <c r="V341" s="81">
        <v>1070</v>
      </c>
      <c r="W341" s="81">
        <v>900</v>
      </c>
      <c r="X341" s="81">
        <v>9308</v>
      </c>
      <c r="Y341" s="81">
        <v>11026</v>
      </c>
      <c r="Z341" s="81">
        <v>13377</v>
      </c>
      <c r="AA341" s="81">
        <v>5087</v>
      </c>
      <c r="AB341" s="81">
        <v>23579</v>
      </c>
      <c r="AC341" s="81">
        <v>0</v>
      </c>
      <c r="AD341" s="81">
        <v>0</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0</v>
      </c>
      <c r="BJ341" s="81">
        <v>0</v>
      </c>
      <c r="BK341" s="81">
        <v>11.438000000000001</v>
      </c>
      <c r="BL341" s="81">
        <v>0</v>
      </c>
      <c r="BM341" s="82"/>
      <c r="BN341" s="81">
        <v>0</v>
      </c>
      <c r="BO341" s="81">
        <v>0</v>
      </c>
      <c r="BP341" s="81">
        <v>0</v>
      </c>
      <c r="BQ341" s="81">
        <v>0</v>
      </c>
      <c r="BR341" s="81">
        <v>1</v>
      </c>
      <c r="BS341" s="81">
        <v>0</v>
      </c>
      <c r="BT341"/>
      <c r="BU341" s="80">
        <v>11.438000000000001</v>
      </c>
      <c r="BV341" s="80">
        <v>0</v>
      </c>
      <c r="BW341" s="80">
        <v>0</v>
      </c>
      <c r="BX341" s="80">
        <v>0</v>
      </c>
      <c r="BY341" s="80">
        <v>0</v>
      </c>
      <c r="BZ341" s="80">
        <v>0</v>
      </c>
      <c r="CA341" s="80">
        <v>0</v>
      </c>
      <c r="CB341" s="80">
        <v>0</v>
      </c>
      <c r="CC341" s="80">
        <v>0</v>
      </c>
    </row>
    <row r="342" spans="1:81">
      <c r="A342" s="80" t="s">
        <v>2037</v>
      </c>
      <c r="B342" s="80">
        <v>113</v>
      </c>
      <c r="C342" s="80">
        <v>11</v>
      </c>
      <c r="D342" s="80">
        <v>7</v>
      </c>
      <c r="E342" s="80">
        <v>2014</v>
      </c>
      <c r="F342" s="80" t="s">
        <v>90</v>
      </c>
      <c r="G342" s="80" t="s">
        <v>1667</v>
      </c>
      <c r="H342" s="80" t="s">
        <v>1668</v>
      </c>
      <c r="I342" s="177"/>
      <c r="J342" s="81">
        <v>21.062492894133612</v>
      </c>
      <c r="K342" s="81">
        <v>2.7419821139306961</v>
      </c>
      <c r="L342" s="81">
        <v>22.422147285043089</v>
      </c>
      <c r="M342" s="81">
        <v>55.75291870082809</v>
      </c>
      <c r="N342" s="81">
        <v>62.700297974677426</v>
      </c>
      <c r="O342" s="81">
        <v>23.24796997137511</v>
      </c>
      <c r="P342" s="81">
        <v>25.287493423303751</v>
      </c>
      <c r="Q342" s="81">
        <v>1.7311025176710535</v>
      </c>
      <c r="R342" s="81">
        <v>0</v>
      </c>
      <c r="S342" s="81">
        <v>0</v>
      </c>
      <c r="T342" s="82"/>
      <c r="U342" s="81">
        <v>838353</v>
      </c>
      <c r="V342" s="81">
        <v>813</v>
      </c>
      <c r="W342" s="81">
        <v>489</v>
      </c>
      <c r="X342" s="81">
        <v>8909</v>
      </c>
      <c r="Y342" s="81">
        <v>11036</v>
      </c>
      <c r="Z342" s="81">
        <v>13378</v>
      </c>
      <c r="AA342" s="81">
        <v>5036</v>
      </c>
      <c r="AB342" s="81">
        <v>23324</v>
      </c>
      <c r="AC342" s="81">
        <v>0</v>
      </c>
      <c r="AD342" s="81">
        <v>0</v>
      </c>
      <c r="AE342" s="82"/>
      <c r="AF342" s="81">
        <v>6827675.435587774</v>
      </c>
      <c r="AG342" s="81">
        <v>1924034.1540618257</v>
      </c>
      <c r="AH342" s="81">
        <v>3646964.5714623989</v>
      </c>
      <c r="AI342" s="81">
        <v>58669451.160059765</v>
      </c>
      <c r="AJ342" s="81">
        <v>47465569.751625314</v>
      </c>
      <c r="AK342" s="81">
        <v>0</v>
      </c>
      <c r="AL342" s="81">
        <v>0</v>
      </c>
      <c r="AM342" s="81">
        <v>3202036.6644540974</v>
      </c>
      <c r="AN342" s="81">
        <v>0</v>
      </c>
      <c r="AO342" s="81">
        <v>0</v>
      </c>
      <c r="AP342" s="82"/>
      <c r="AQ342" s="81">
        <v>103</v>
      </c>
      <c r="AR342" s="81">
        <v>11</v>
      </c>
      <c r="AS342" s="81">
        <v>0</v>
      </c>
      <c r="AT342" s="81">
        <v>0</v>
      </c>
      <c r="AU342" s="81">
        <v>0</v>
      </c>
      <c r="AV342" s="81">
        <v>0</v>
      </c>
      <c r="AW342" s="81" t="s">
        <v>564</v>
      </c>
      <c r="AX342" s="82"/>
      <c r="AY342" s="81">
        <v>471.14300000000003</v>
      </c>
      <c r="AZ342" s="81">
        <v>706.2</v>
      </c>
      <c r="BA342" s="81">
        <v>0</v>
      </c>
      <c r="BB342" s="81">
        <v>0</v>
      </c>
      <c r="BC342" s="81">
        <v>0</v>
      </c>
      <c r="BD342" s="81">
        <v>0</v>
      </c>
      <c r="BE342" s="81" t="s">
        <v>564</v>
      </c>
      <c r="BF342" s="82"/>
      <c r="BG342" s="81">
        <v>0</v>
      </c>
      <c r="BH342" s="81">
        <v>0</v>
      </c>
      <c r="BI342" s="81">
        <v>0</v>
      </c>
      <c r="BJ342" s="81">
        <v>0</v>
      </c>
      <c r="BK342" s="81">
        <v>11.308999999999999</v>
      </c>
      <c r="BL342" s="81">
        <v>0</v>
      </c>
      <c r="BM342" s="82"/>
      <c r="BN342" s="81">
        <v>0</v>
      </c>
      <c r="BO342" s="81">
        <v>0</v>
      </c>
      <c r="BP342" s="81">
        <v>0</v>
      </c>
      <c r="BQ342" s="81">
        <v>0</v>
      </c>
      <c r="BR342" s="81">
        <v>1</v>
      </c>
      <c r="BS342" s="81">
        <v>0</v>
      </c>
      <c r="BT342"/>
      <c r="BU342" s="80">
        <v>11.308999999999999</v>
      </c>
      <c r="BV342" s="80">
        <v>0</v>
      </c>
      <c r="BW342" s="80">
        <v>0</v>
      </c>
      <c r="BX342" s="80">
        <v>0</v>
      </c>
      <c r="BY342" s="80">
        <v>0</v>
      </c>
      <c r="BZ342" s="80">
        <v>0</v>
      </c>
      <c r="CA342" s="80">
        <v>0</v>
      </c>
      <c r="CB342" s="80">
        <v>0</v>
      </c>
      <c r="CC342" s="80">
        <v>0</v>
      </c>
    </row>
    <row r="343" spans="1:81">
      <c r="A343" s="80" t="s">
        <v>2038</v>
      </c>
      <c r="B343" s="80">
        <v>114</v>
      </c>
      <c r="C343" s="80">
        <v>12</v>
      </c>
      <c r="D343" s="80">
        <v>7</v>
      </c>
      <c r="E343" s="80">
        <v>2015</v>
      </c>
      <c r="F343" s="80" t="s">
        <v>91</v>
      </c>
      <c r="G343" s="80" t="s">
        <v>1667</v>
      </c>
      <c r="H343" s="80" t="s">
        <v>1668</v>
      </c>
      <c r="I343" s="177"/>
      <c r="J343" s="81">
        <v>17.768121752631817</v>
      </c>
      <c r="K343" s="81">
        <v>2.6292758105741836</v>
      </c>
      <c r="L343" s="81">
        <v>23.601649179616253</v>
      </c>
      <c r="M343" s="81">
        <v>53.945009974263584</v>
      </c>
      <c r="N343" s="81">
        <v>57.521057683310588</v>
      </c>
      <c r="O343" s="81">
        <v>23.00030093238923</v>
      </c>
      <c r="P343" s="81">
        <v>25.151605875247672</v>
      </c>
      <c r="Q343" s="81">
        <v>1.6693059609322365</v>
      </c>
      <c r="R343" s="81">
        <v>0</v>
      </c>
      <c r="S343" s="81">
        <v>0</v>
      </c>
      <c r="T343" s="82"/>
      <c r="U343" s="81">
        <v>709073</v>
      </c>
      <c r="V343" s="81">
        <v>813</v>
      </c>
      <c r="W343" s="81">
        <v>489</v>
      </c>
      <c r="X343" s="81">
        <v>8909</v>
      </c>
      <c r="Y343" s="81">
        <v>11000</v>
      </c>
      <c r="Z343" s="81">
        <v>13363</v>
      </c>
      <c r="AA343" s="81">
        <v>5005</v>
      </c>
      <c r="AB343" s="81">
        <v>22975</v>
      </c>
      <c r="AC343" s="81">
        <v>0</v>
      </c>
      <c r="AD343" s="81">
        <v>0</v>
      </c>
      <c r="AE343" s="82"/>
      <c r="AF343" s="81">
        <v>5472129.4657923682</v>
      </c>
      <c r="AG343" s="81">
        <v>1751675.7829165498</v>
      </c>
      <c r="AH343" s="81">
        <v>3051737.2414951785</v>
      </c>
      <c r="AI343" s="81">
        <v>56661963.092048369</v>
      </c>
      <c r="AJ343" s="81">
        <v>45403101.831855245</v>
      </c>
      <c r="AK343" s="81">
        <v>0</v>
      </c>
      <c r="AL343" s="81">
        <v>0</v>
      </c>
      <c r="AM343" s="81">
        <v>3148627.3734997893</v>
      </c>
      <c r="AN343" s="81">
        <v>0</v>
      </c>
      <c r="AO343" s="81">
        <v>0</v>
      </c>
      <c r="AP343" s="82"/>
      <c r="AQ343" s="81">
        <v>105</v>
      </c>
      <c r="AR343" s="81">
        <v>11</v>
      </c>
      <c r="AS343" s="81">
        <v>0</v>
      </c>
      <c r="AT343" s="81">
        <v>0</v>
      </c>
      <c r="AU343" s="81">
        <v>0</v>
      </c>
      <c r="AV343" s="81">
        <v>0</v>
      </c>
      <c r="AW343" s="81" t="s">
        <v>564</v>
      </c>
      <c r="AX343" s="82"/>
      <c r="AY343" s="81">
        <v>481.84300000000002</v>
      </c>
      <c r="AZ343" s="81">
        <v>706.2</v>
      </c>
      <c r="BA343" s="81">
        <v>0</v>
      </c>
      <c r="BB343" s="81">
        <v>0</v>
      </c>
      <c r="BC343" s="81">
        <v>0</v>
      </c>
      <c r="BD343" s="81">
        <v>0</v>
      </c>
      <c r="BE343" s="81" t="s">
        <v>564</v>
      </c>
      <c r="BF343" s="82"/>
      <c r="BG343" s="81">
        <v>0</v>
      </c>
      <c r="BH343" s="81">
        <v>0</v>
      </c>
      <c r="BI343" s="81">
        <v>0</v>
      </c>
      <c r="BJ343" s="81">
        <v>0</v>
      </c>
      <c r="BK343" s="81">
        <v>11.153</v>
      </c>
      <c r="BL343" s="81">
        <v>0</v>
      </c>
      <c r="BM343" s="82"/>
      <c r="BN343" s="81">
        <v>0</v>
      </c>
      <c r="BO343" s="81">
        <v>0</v>
      </c>
      <c r="BP343" s="81">
        <v>0</v>
      </c>
      <c r="BQ343" s="81">
        <v>0</v>
      </c>
      <c r="BR343" s="81">
        <v>1</v>
      </c>
      <c r="BS343" s="81">
        <v>0</v>
      </c>
      <c r="BT343"/>
      <c r="BU343" s="80">
        <v>11.153</v>
      </c>
      <c r="BV343" s="80">
        <v>0</v>
      </c>
      <c r="BW343" s="80">
        <v>0</v>
      </c>
      <c r="BX343" s="80">
        <v>0</v>
      </c>
      <c r="BY343" s="80">
        <v>0</v>
      </c>
      <c r="BZ343" s="80">
        <v>0</v>
      </c>
      <c r="CA343" s="80">
        <v>0</v>
      </c>
      <c r="CB343" s="80">
        <v>0</v>
      </c>
      <c r="CC343" s="80">
        <v>0</v>
      </c>
    </row>
    <row r="344" spans="1:81">
      <c r="A344" s="80" t="s">
        <v>2039</v>
      </c>
      <c r="B344" s="80">
        <v>115</v>
      </c>
      <c r="C344" s="80">
        <v>13</v>
      </c>
      <c r="D344" s="80">
        <v>7</v>
      </c>
      <c r="E344" s="80">
        <v>2016</v>
      </c>
      <c r="F344" s="80" t="s">
        <v>92</v>
      </c>
      <c r="G344" s="80" t="s">
        <v>1667</v>
      </c>
      <c r="H344" s="80" t="s">
        <v>1668</v>
      </c>
      <c r="I344" s="177"/>
      <c r="J344" s="81">
        <v>20.672927984918715</v>
      </c>
      <c r="K344" s="81">
        <v>2.4801381807622787</v>
      </c>
      <c r="L344" s="81">
        <v>25.379990347224787</v>
      </c>
      <c r="M344" s="81">
        <v>46.251589850244699</v>
      </c>
      <c r="N344" s="81">
        <v>58.463208924032635</v>
      </c>
      <c r="O344" s="81">
        <v>22.717597418638757</v>
      </c>
      <c r="P344" s="81">
        <v>26.446023487092489</v>
      </c>
      <c r="Q344" s="81">
        <v>1.5961425653838148</v>
      </c>
      <c r="R344" s="81">
        <v>0</v>
      </c>
      <c r="S344" s="81">
        <v>0</v>
      </c>
      <c r="T344" s="82"/>
      <c r="U344" s="81">
        <v>785284</v>
      </c>
      <c r="V344" s="81">
        <v>813</v>
      </c>
      <c r="W344" s="81">
        <v>489</v>
      </c>
      <c r="X344" s="81">
        <v>8909</v>
      </c>
      <c r="Y344" s="81">
        <v>10994</v>
      </c>
      <c r="Z344" s="81">
        <v>13361</v>
      </c>
      <c r="AA344" s="81">
        <v>5443</v>
      </c>
      <c r="AB344" s="81">
        <v>22598</v>
      </c>
      <c r="AC344" s="81">
        <v>0</v>
      </c>
      <c r="AD344" s="81">
        <v>0</v>
      </c>
      <c r="AE344" s="82"/>
      <c r="AF344" s="81">
        <v>6478197.1342578363</v>
      </c>
      <c r="AG344" s="81">
        <v>1669705.257637823</v>
      </c>
      <c r="AH344" s="81">
        <v>2586497.6883596908</v>
      </c>
      <c r="AI344" s="81">
        <v>56559936.288609341</v>
      </c>
      <c r="AJ344" s="81">
        <v>47232370.043082394</v>
      </c>
      <c r="AK344" s="81">
        <v>0</v>
      </c>
      <c r="AL344" s="81">
        <v>0</v>
      </c>
      <c r="AM344" s="81">
        <v>3099367.13986276</v>
      </c>
      <c r="AN344" s="81">
        <v>0</v>
      </c>
      <c r="AO344" s="81">
        <v>0</v>
      </c>
      <c r="AP344" s="82"/>
      <c r="AQ344" s="81">
        <v>109</v>
      </c>
      <c r="AR344" s="81">
        <v>15</v>
      </c>
      <c r="AS344" s="81">
        <v>0</v>
      </c>
      <c r="AT344" s="81">
        <v>0</v>
      </c>
      <c r="AU344" s="81">
        <v>0</v>
      </c>
      <c r="AV344" s="81">
        <v>0</v>
      </c>
      <c r="AW344" s="81" t="s">
        <v>564</v>
      </c>
      <c r="AX344" s="82"/>
      <c r="AY344" s="81">
        <v>506.64299999999997</v>
      </c>
      <c r="AZ344" s="81">
        <v>899.80000000000007</v>
      </c>
      <c r="BA344" s="81">
        <v>0</v>
      </c>
      <c r="BB344" s="81">
        <v>0</v>
      </c>
      <c r="BC344" s="81">
        <v>0</v>
      </c>
      <c r="BD344" s="81">
        <v>0</v>
      </c>
      <c r="BE344" s="81" t="s">
        <v>564</v>
      </c>
      <c r="BF344" s="82"/>
      <c r="BG344" s="81">
        <v>0</v>
      </c>
      <c r="BH344" s="81">
        <v>0</v>
      </c>
      <c r="BI344" s="81">
        <v>0</v>
      </c>
      <c r="BJ344" s="81">
        <v>0</v>
      </c>
      <c r="BK344" s="81">
        <v>12.863</v>
      </c>
      <c r="BL344" s="81">
        <v>0</v>
      </c>
      <c r="BM344" s="82"/>
      <c r="BN344" s="81">
        <v>0</v>
      </c>
      <c r="BO344" s="81">
        <v>0</v>
      </c>
      <c r="BP344" s="81">
        <v>0</v>
      </c>
      <c r="BQ344" s="81">
        <v>0</v>
      </c>
      <c r="BR344" s="81">
        <v>1</v>
      </c>
      <c r="BS344" s="81">
        <v>0</v>
      </c>
      <c r="BT344"/>
      <c r="BU344" s="80">
        <v>12.863</v>
      </c>
      <c r="BV344" s="80">
        <v>0</v>
      </c>
      <c r="BW344" s="80">
        <v>0</v>
      </c>
      <c r="BX344" s="80">
        <v>0</v>
      </c>
      <c r="BY344" s="80">
        <v>0</v>
      </c>
      <c r="BZ344" s="80">
        <v>0</v>
      </c>
      <c r="CA344" s="80">
        <v>0</v>
      </c>
      <c r="CB344" s="80">
        <v>0</v>
      </c>
      <c r="CC344" s="80">
        <v>0</v>
      </c>
    </row>
    <row r="345" spans="1:81">
      <c r="A345" s="80" t="s">
        <v>2040</v>
      </c>
      <c r="B345" s="80">
        <v>116</v>
      </c>
      <c r="C345" s="80">
        <v>14</v>
      </c>
      <c r="D345" s="80">
        <v>7</v>
      </c>
      <c r="E345" s="80">
        <v>2017</v>
      </c>
      <c r="F345" s="80" t="s">
        <v>71</v>
      </c>
      <c r="G345" s="80" t="s">
        <v>1667</v>
      </c>
      <c r="H345" s="80" t="s">
        <v>1668</v>
      </c>
      <c r="I345" s="177"/>
      <c r="J345" s="81">
        <v>19.534177755877185</v>
      </c>
      <c r="K345" s="81">
        <v>2.5343298745698948</v>
      </c>
      <c r="L345" s="81">
        <v>22.910772483631149</v>
      </c>
      <c r="M345" s="81">
        <v>46.376005261879484</v>
      </c>
      <c r="N345" s="81">
        <v>57.095143157714048</v>
      </c>
      <c r="O345" s="81">
        <v>22.371988563860224</v>
      </c>
      <c r="P345" s="81">
        <v>26.124003174536423</v>
      </c>
      <c r="Q345" s="81">
        <v>1.5220118821576811</v>
      </c>
      <c r="R345" s="81">
        <v>0</v>
      </c>
      <c r="S345" s="81">
        <v>0</v>
      </c>
      <c r="T345" s="82"/>
      <c r="U345" s="81">
        <v>730141</v>
      </c>
      <c r="V345" s="81">
        <v>813</v>
      </c>
      <c r="W345" s="81">
        <v>489</v>
      </c>
      <c r="X345" s="81">
        <v>8909</v>
      </c>
      <c r="Y345" s="81">
        <v>10972</v>
      </c>
      <c r="Z345" s="81">
        <v>13376</v>
      </c>
      <c r="AA345" s="81">
        <v>5411</v>
      </c>
      <c r="AB345" s="81">
        <v>22284</v>
      </c>
      <c r="AC345" s="81">
        <v>0</v>
      </c>
      <c r="AD345" s="81">
        <v>0</v>
      </c>
      <c r="AE345" s="82"/>
      <c r="AF345" s="81">
        <v>5918722.5574323116</v>
      </c>
      <c r="AG345" s="81">
        <v>1674556.6666877461</v>
      </c>
      <c r="AH345" s="81">
        <v>3159680.5859967568</v>
      </c>
      <c r="AI345" s="81">
        <v>55160607.862397999</v>
      </c>
      <c r="AJ345" s="81">
        <v>41308715.618353061</v>
      </c>
      <c r="AK345" s="81">
        <v>0</v>
      </c>
      <c r="AL345" s="81">
        <v>0</v>
      </c>
      <c r="AM345" s="81">
        <v>3061083.6023972621</v>
      </c>
      <c r="AN345" s="81">
        <v>0</v>
      </c>
      <c r="AO345" s="81">
        <v>0</v>
      </c>
      <c r="AP345" s="82"/>
      <c r="AQ345" s="81">
        <v>113</v>
      </c>
      <c r="AR345" s="81">
        <v>17</v>
      </c>
      <c r="AS345" s="81">
        <v>0</v>
      </c>
      <c r="AT345" s="81">
        <v>0</v>
      </c>
      <c r="AU345" s="81">
        <v>0</v>
      </c>
      <c r="AV345" s="81">
        <v>0</v>
      </c>
      <c r="AW345" s="81" t="s">
        <v>564</v>
      </c>
      <c r="AX345" s="82"/>
      <c r="AY345" s="81">
        <v>528.34300000000007</v>
      </c>
      <c r="AZ345" s="81">
        <v>998.80000000000007</v>
      </c>
      <c r="BA345" s="81">
        <v>0</v>
      </c>
      <c r="BB345" s="81">
        <v>0</v>
      </c>
      <c r="BC345" s="81">
        <v>0</v>
      </c>
      <c r="BD345" s="81">
        <v>0</v>
      </c>
      <c r="BE345" s="81" t="s">
        <v>564</v>
      </c>
      <c r="BF345" s="82"/>
      <c r="BG345" s="81">
        <v>0</v>
      </c>
      <c r="BH345" s="81">
        <v>0</v>
      </c>
      <c r="BI345" s="81">
        <v>0</v>
      </c>
      <c r="BJ345" s="81">
        <v>0</v>
      </c>
      <c r="BK345" s="81">
        <v>11.151</v>
      </c>
      <c r="BL345" s="81">
        <v>0</v>
      </c>
      <c r="BM345" s="82"/>
      <c r="BN345" s="81">
        <v>0</v>
      </c>
      <c r="BO345" s="81">
        <v>0</v>
      </c>
      <c r="BP345" s="81">
        <v>0</v>
      </c>
      <c r="BQ345" s="81">
        <v>0</v>
      </c>
      <c r="BR345" s="81">
        <v>1</v>
      </c>
      <c r="BS345" s="81">
        <v>0</v>
      </c>
      <c r="BT345"/>
      <c r="BU345" s="80">
        <v>11.151</v>
      </c>
      <c r="BV345" s="80">
        <v>0</v>
      </c>
      <c r="BW345" s="80">
        <v>0</v>
      </c>
      <c r="BX345" s="80">
        <v>0</v>
      </c>
      <c r="BY345" s="80">
        <v>0</v>
      </c>
      <c r="BZ345" s="80">
        <v>0</v>
      </c>
      <c r="CA345" s="80">
        <v>0</v>
      </c>
      <c r="CB345" s="80">
        <v>0</v>
      </c>
      <c r="CC345" s="80">
        <v>0</v>
      </c>
    </row>
    <row r="346" spans="1:81">
      <c r="A346" s="80" t="s">
        <v>2041</v>
      </c>
      <c r="B346" s="80">
        <v>117</v>
      </c>
      <c r="C346" s="80">
        <v>15</v>
      </c>
      <c r="D346" s="80">
        <v>7</v>
      </c>
      <c r="E346" s="80">
        <v>2018</v>
      </c>
      <c r="F346" s="80" t="s">
        <v>93</v>
      </c>
      <c r="G346" s="80" t="s">
        <v>1667</v>
      </c>
      <c r="H346" s="80" t="s">
        <v>1668</v>
      </c>
      <c r="I346" s="177"/>
      <c r="J346" s="81">
        <v>16.658119014788436</v>
      </c>
      <c r="K346" s="81">
        <v>2.3587746795497488</v>
      </c>
      <c r="L346" s="81">
        <v>21.017682765511541</v>
      </c>
      <c r="M346" s="81">
        <v>46.604735262035128</v>
      </c>
      <c r="N346" s="81">
        <v>52.202420085237215</v>
      </c>
      <c r="O346" s="81">
        <v>22.00746592280754</v>
      </c>
      <c r="P346" s="81">
        <v>25.926097153413977</v>
      </c>
      <c r="Q346" s="81">
        <v>1.3893434350318705</v>
      </c>
      <c r="R346" s="81">
        <v>0</v>
      </c>
      <c r="S346" s="81">
        <v>0</v>
      </c>
      <c r="T346" s="82"/>
      <c r="U346" s="81">
        <v>650586</v>
      </c>
      <c r="V346" s="81">
        <v>813</v>
      </c>
      <c r="W346" s="81">
        <v>489</v>
      </c>
      <c r="X346" s="81">
        <v>8909</v>
      </c>
      <c r="Y346" s="81">
        <v>10896</v>
      </c>
      <c r="Z346" s="81">
        <v>13410</v>
      </c>
      <c r="AA346" s="81">
        <v>5424</v>
      </c>
      <c r="AB346" s="81">
        <v>21921</v>
      </c>
      <c r="AC346" s="81">
        <v>0</v>
      </c>
      <c r="AD346" s="81">
        <v>0</v>
      </c>
      <c r="AE346" s="82"/>
      <c r="AF346" s="81">
        <v>5293996.3195232386</v>
      </c>
      <c r="AG346" s="81">
        <v>1515073.1927769899</v>
      </c>
      <c r="AH346" s="81">
        <v>2977999.3410833599</v>
      </c>
      <c r="AI346" s="81">
        <v>56385408.590503357</v>
      </c>
      <c r="AJ346" s="81">
        <v>39758167.398744613</v>
      </c>
      <c r="AK346" s="81">
        <v>0</v>
      </c>
      <c r="AL346" s="81">
        <v>0</v>
      </c>
      <c r="AM346" s="81">
        <v>3017449.9979100549</v>
      </c>
      <c r="AN346" s="81">
        <v>0</v>
      </c>
      <c r="AO346" s="81">
        <v>0</v>
      </c>
      <c r="AP346" s="82"/>
      <c r="AQ346" s="81">
        <v>118</v>
      </c>
      <c r="AR346" s="81">
        <v>18</v>
      </c>
      <c r="AS346" s="81">
        <v>0</v>
      </c>
      <c r="AT346" s="81">
        <v>0</v>
      </c>
      <c r="AU346" s="81">
        <v>0</v>
      </c>
      <c r="AV346" s="81">
        <v>0</v>
      </c>
      <c r="AW346" s="81" t="s">
        <v>564</v>
      </c>
      <c r="AX346" s="82"/>
      <c r="AY346" s="81">
        <v>550.54300000000001</v>
      </c>
      <c r="AZ346" s="81">
        <v>1048.2</v>
      </c>
      <c r="BA346" s="81">
        <v>0</v>
      </c>
      <c r="BB346" s="81">
        <v>0</v>
      </c>
      <c r="BC346" s="81">
        <v>0</v>
      </c>
      <c r="BD346" s="81">
        <v>0</v>
      </c>
      <c r="BE346" s="81" t="s">
        <v>564</v>
      </c>
      <c r="BF346" s="82"/>
      <c r="BG346" s="81">
        <v>0</v>
      </c>
      <c r="BH346" s="81">
        <v>0</v>
      </c>
      <c r="BI346" s="81">
        <v>0</v>
      </c>
      <c r="BJ346" s="81">
        <v>0</v>
      </c>
      <c r="BK346" s="81">
        <v>10.375999999999999</v>
      </c>
      <c r="BL346" s="81">
        <v>0</v>
      </c>
      <c r="BM346" s="82"/>
      <c r="BN346" s="81">
        <v>0</v>
      </c>
      <c r="BO346" s="81">
        <v>0</v>
      </c>
      <c r="BP346" s="81">
        <v>0</v>
      </c>
      <c r="BQ346" s="81">
        <v>0</v>
      </c>
      <c r="BR346" s="81">
        <v>1</v>
      </c>
      <c r="BS346" s="81">
        <v>0</v>
      </c>
      <c r="BT346"/>
      <c r="BU346" s="80">
        <v>10.375999999999999</v>
      </c>
      <c r="BV346" s="80">
        <v>0</v>
      </c>
      <c r="BW346" s="80">
        <v>0</v>
      </c>
      <c r="BX346" s="80">
        <v>0</v>
      </c>
      <c r="BY346" s="80">
        <v>0</v>
      </c>
      <c r="BZ346" s="80">
        <v>0</v>
      </c>
      <c r="CA346" s="80">
        <v>0</v>
      </c>
      <c r="CB346" s="80">
        <v>0</v>
      </c>
      <c r="CC346" s="80">
        <v>0</v>
      </c>
    </row>
    <row r="347" spans="1:81">
      <c r="A347" s="80" t="s">
        <v>2042</v>
      </c>
      <c r="B347" s="80">
        <v>118</v>
      </c>
      <c r="C347" s="80">
        <v>16</v>
      </c>
      <c r="D347" s="80">
        <v>7</v>
      </c>
      <c r="E347" s="80">
        <v>2019</v>
      </c>
      <c r="F347" s="80" t="s">
        <v>73</v>
      </c>
      <c r="G347" s="80" t="s">
        <v>1667</v>
      </c>
      <c r="H347" s="80" t="s">
        <v>1668</v>
      </c>
      <c r="I347" s="177"/>
      <c r="J347" s="81">
        <v>17.1393076089693</v>
      </c>
      <c r="K347" s="81">
        <v>2.1887692137396488</v>
      </c>
      <c r="L347" s="81">
        <v>21.111849155766727</v>
      </c>
      <c r="M347" s="81">
        <v>41.808679377458574</v>
      </c>
      <c r="N347" s="81">
        <v>52.837425196345251</v>
      </c>
      <c r="O347" s="81">
        <v>21.17499847135133</v>
      </c>
      <c r="P347" s="81">
        <v>23.944802697329571</v>
      </c>
      <c r="Q347" s="81">
        <v>1.3324779007596541</v>
      </c>
      <c r="R347" s="81">
        <v>0</v>
      </c>
      <c r="S347" s="81">
        <v>0</v>
      </c>
      <c r="T347" s="82"/>
      <c r="U347" s="81">
        <v>704153</v>
      </c>
      <c r="V347" s="81">
        <v>813</v>
      </c>
      <c r="W347" s="81">
        <v>489</v>
      </c>
      <c r="X347" s="81">
        <v>8909</v>
      </c>
      <c r="Y347" s="81">
        <v>10894</v>
      </c>
      <c r="Z347" s="81">
        <v>13257</v>
      </c>
      <c r="AA347" s="81">
        <v>4972</v>
      </c>
      <c r="AB347" s="81">
        <v>21593</v>
      </c>
      <c r="AC347" s="81">
        <v>0</v>
      </c>
      <c r="AD347" s="81">
        <v>0</v>
      </c>
      <c r="AE347" s="82"/>
      <c r="AF347" s="81">
        <v>5622542.0738849109</v>
      </c>
      <c r="AG347" s="81">
        <v>1514624.5370844209</v>
      </c>
      <c r="AH347" s="81">
        <v>3215349.7535609012</v>
      </c>
      <c r="AI347" s="81">
        <v>55253019.571005873</v>
      </c>
      <c r="AJ347" s="81">
        <v>40428316.886684984</v>
      </c>
      <c r="AK347" s="81">
        <v>0</v>
      </c>
      <c r="AL347" s="81">
        <v>0</v>
      </c>
      <c r="AM347" s="81">
        <v>2940804.0479830299</v>
      </c>
      <c r="AN347" s="81">
        <v>0</v>
      </c>
      <c r="AO347" s="81">
        <v>0</v>
      </c>
      <c r="AP347" s="82"/>
      <c r="AQ347" s="81">
        <v>124</v>
      </c>
      <c r="AR347" s="81">
        <v>18</v>
      </c>
      <c r="AS347" s="81">
        <v>0</v>
      </c>
      <c r="AT347" s="81">
        <v>0</v>
      </c>
      <c r="AU347" s="81">
        <v>0</v>
      </c>
      <c r="AV347" s="81">
        <v>0</v>
      </c>
      <c r="AW347" s="81" t="s">
        <v>564</v>
      </c>
      <c r="AX347" s="82"/>
      <c r="AY347" s="81">
        <v>594.84299999999985</v>
      </c>
      <c r="AZ347" s="81">
        <v>1047.9000000000001</v>
      </c>
      <c r="BA347" s="81">
        <v>0</v>
      </c>
      <c r="BB347" s="81">
        <v>0</v>
      </c>
      <c r="BC347" s="81">
        <v>0</v>
      </c>
      <c r="BD347" s="81">
        <v>0</v>
      </c>
      <c r="BE347" s="81" t="s">
        <v>564</v>
      </c>
      <c r="BF347" s="82"/>
      <c r="BG347" s="81">
        <v>0</v>
      </c>
      <c r="BH347" s="81">
        <v>0</v>
      </c>
      <c r="BI347" s="81">
        <v>0</v>
      </c>
      <c r="BJ347" s="81">
        <v>0</v>
      </c>
      <c r="BK347" s="81">
        <v>9.1059999999999999</v>
      </c>
      <c r="BL347" s="81">
        <v>0</v>
      </c>
      <c r="BM347" s="82"/>
      <c r="BN347" s="81">
        <v>0</v>
      </c>
      <c r="BO347" s="81">
        <v>0</v>
      </c>
      <c r="BP347" s="81">
        <v>0</v>
      </c>
      <c r="BQ347" s="81">
        <v>0</v>
      </c>
      <c r="BR347" s="81">
        <v>1</v>
      </c>
      <c r="BS347" s="81">
        <v>0</v>
      </c>
      <c r="BT347"/>
      <c r="BU347" s="80">
        <v>9.1059999999999999</v>
      </c>
      <c r="BV347" s="80">
        <v>0</v>
      </c>
      <c r="BW347" s="80">
        <v>0</v>
      </c>
      <c r="BX347" s="80">
        <v>0</v>
      </c>
      <c r="BY347" s="80">
        <v>0</v>
      </c>
      <c r="BZ347" s="80">
        <v>0</v>
      </c>
      <c r="CA347" s="80">
        <v>0</v>
      </c>
      <c r="CB347" s="80">
        <v>0</v>
      </c>
      <c r="CC347" s="80">
        <v>0</v>
      </c>
    </row>
    <row r="348" spans="1:81">
      <c r="A348" s="80" t="s">
        <v>2043</v>
      </c>
      <c r="B348" s="80">
        <v>119</v>
      </c>
      <c r="C348" s="80">
        <v>17</v>
      </c>
      <c r="D348" s="80">
        <v>7</v>
      </c>
      <c r="E348" s="80">
        <v>2020</v>
      </c>
      <c r="F348" s="80" t="s">
        <v>218</v>
      </c>
      <c r="G348" s="80" t="s">
        <v>1667</v>
      </c>
      <c r="H348" s="80" t="s">
        <v>1668</v>
      </c>
      <c r="I348" s="177"/>
      <c r="J348" s="81">
        <v>11.854885100570369</v>
      </c>
      <c r="K348" s="81">
        <v>2.6392868719879345</v>
      </c>
      <c r="L348" s="81">
        <v>27.54928902252815</v>
      </c>
      <c r="M348" s="81">
        <v>37.473412422118031</v>
      </c>
      <c r="N348" s="81">
        <v>47.512725256334292</v>
      </c>
      <c r="O348" s="81">
        <v>18.472527224077293</v>
      </c>
      <c r="P348" s="81">
        <v>23.860610584727468</v>
      </c>
      <c r="Q348" s="81">
        <v>1.242412977240865</v>
      </c>
      <c r="R348" s="81">
        <v>0</v>
      </c>
      <c r="S348" s="81">
        <v>0</v>
      </c>
      <c r="T348" s="82"/>
      <c r="U348" s="81">
        <v>552111</v>
      </c>
      <c r="V348" s="81">
        <v>907</v>
      </c>
      <c r="W348" s="81">
        <v>567</v>
      </c>
      <c r="X348" s="81">
        <v>8397</v>
      </c>
      <c r="Y348" s="81">
        <v>10688</v>
      </c>
      <c r="Z348" s="81">
        <v>13200</v>
      </c>
      <c r="AA348" s="81">
        <v>5383</v>
      </c>
      <c r="AB348" s="81">
        <v>21071</v>
      </c>
      <c r="AC348" s="81">
        <v>0</v>
      </c>
      <c r="AD348" s="81">
        <v>0</v>
      </c>
      <c r="AE348" s="82"/>
      <c r="AF348" s="81">
        <v>4310831.5814022031</v>
      </c>
      <c r="AG348" s="81">
        <v>1690992.6717357058</v>
      </c>
      <c r="AH348" s="81">
        <v>4040056.0729822903</v>
      </c>
      <c r="AI348" s="81">
        <v>48212900.88276618</v>
      </c>
      <c r="AJ348" s="81">
        <v>40492762.263957396</v>
      </c>
      <c r="AK348" s="81"/>
      <c r="AL348" s="81"/>
      <c r="AM348" s="81">
        <v>2749999.6036927118</v>
      </c>
      <c r="AN348" s="81"/>
      <c r="AO348" s="81"/>
      <c r="AP348" s="82"/>
      <c r="AQ348" s="81">
        <v>142</v>
      </c>
      <c r="AR348" s="81">
        <v>19</v>
      </c>
      <c r="AS348" s="81">
        <v>0</v>
      </c>
      <c r="AT348" s="81">
        <v>0</v>
      </c>
      <c r="AU348" s="81">
        <v>0</v>
      </c>
      <c r="AV348" s="81">
        <v>0</v>
      </c>
      <c r="AW348" s="81">
        <v>0</v>
      </c>
      <c r="AX348" s="82"/>
      <c r="AY348" s="81">
        <v>688.84299999999962</v>
      </c>
      <c r="AZ348" s="81">
        <v>1069.9000000000001</v>
      </c>
      <c r="BA348" s="81">
        <v>0</v>
      </c>
      <c r="BB348" s="81">
        <v>0</v>
      </c>
      <c r="BC348" s="81">
        <v>0</v>
      </c>
      <c r="BD348" s="81">
        <v>0</v>
      </c>
      <c r="BE348" s="81">
        <v>0</v>
      </c>
      <c r="BF348" s="82"/>
      <c r="BG348" s="81">
        <v>0</v>
      </c>
      <c r="BH348" s="81">
        <v>0</v>
      </c>
      <c r="BI348" s="81">
        <v>0</v>
      </c>
      <c r="BJ348" s="81">
        <v>0</v>
      </c>
      <c r="BK348" s="81">
        <v>6.9480000000000004</v>
      </c>
      <c r="BL348" s="81">
        <v>0</v>
      </c>
      <c r="BM348" s="82"/>
      <c r="BN348" s="81">
        <v>0</v>
      </c>
      <c r="BO348" s="81">
        <v>0</v>
      </c>
      <c r="BP348" s="81">
        <v>0</v>
      </c>
      <c r="BQ348" s="81">
        <v>0</v>
      </c>
      <c r="BR348" s="81">
        <v>1</v>
      </c>
      <c r="BS348" s="81">
        <v>0</v>
      </c>
      <c r="BT348"/>
      <c r="BU348" s="80">
        <v>6.9480000000000004</v>
      </c>
      <c r="BV348" s="80">
        <v>0</v>
      </c>
      <c r="BW348" s="80">
        <v>0</v>
      </c>
      <c r="BX348" s="80">
        <v>0</v>
      </c>
      <c r="BY348" s="80">
        <v>0</v>
      </c>
      <c r="BZ348" s="80">
        <v>0</v>
      </c>
      <c r="CA348" s="80">
        <v>0</v>
      </c>
      <c r="CB348" s="80">
        <v>0</v>
      </c>
      <c r="CC348" s="80">
        <v>0</v>
      </c>
    </row>
    <row r="349" spans="1:81">
      <c r="A349" s="80" t="s">
        <v>1669</v>
      </c>
      <c r="B349" s="80">
        <v>119</v>
      </c>
      <c r="C349" s="80">
        <v>18</v>
      </c>
      <c r="D349" s="80">
        <v>7</v>
      </c>
      <c r="E349" s="80">
        <v>2021</v>
      </c>
      <c r="F349" s="80" t="s">
        <v>75</v>
      </c>
      <c r="G349" s="174" t="s">
        <v>1667</v>
      </c>
      <c r="H349" s="80" t="s">
        <v>1668</v>
      </c>
      <c r="I349" s="177"/>
      <c r="J349" s="81">
        <v>13.618562441623041</v>
      </c>
      <c r="K349" s="81">
        <v>2.5423658787164247</v>
      </c>
      <c r="L349" s="81">
        <v>25.141176570236219</v>
      </c>
      <c r="M349" s="81">
        <v>37.849338004042522</v>
      </c>
      <c r="N349" s="81">
        <v>44.617532212326715</v>
      </c>
      <c r="O349" s="81">
        <v>17.751060413988863</v>
      </c>
      <c r="P349" s="81">
        <v>24.462761069203275</v>
      </c>
      <c r="Q349" s="81">
        <v>1.2302324077168671</v>
      </c>
      <c r="R349" s="81">
        <v>0</v>
      </c>
      <c r="S349" s="81">
        <v>0</v>
      </c>
      <c r="T349" s="82"/>
      <c r="U349" s="81">
        <v>651331</v>
      </c>
      <c r="V349" s="81">
        <v>907</v>
      </c>
      <c r="W349" s="81">
        <v>567</v>
      </c>
      <c r="X349" s="81">
        <v>8397</v>
      </c>
      <c r="Y349" s="81">
        <v>10566</v>
      </c>
      <c r="Z349" s="81">
        <v>13061</v>
      </c>
      <c r="AA349" s="81">
        <v>5382</v>
      </c>
      <c r="AB349" s="81">
        <v>20617</v>
      </c>
      <c r="AC349" s="81">
        <v>0</v>
      </c>
      <c r="AD349" s="81">
        <v>0</v>
      </c>
      <c r="AE349" s="82"/>
      <c r="AF349" s="81">
        <v>4988915.1039758781</v>
      </c>
      <c r="AG349" s="81">
        <v>1720193.4608854963</v>
      </c>
      <c r="AH349" s="81">
        <v>3622145.3860707185</v>
      </c>
      <c r="AI349" s="81">
        <v>52607397.578817852</v>
      </c>
      <c r="AJ349" s="81">
        <v>39010714.872630164</v>
      </c>
      <c r="AK349" s="81">
        <v>0</v>
      </c>
      <c r="AL349" s="81">
        <v>0</v>
      </c>
      <c r="AM349" s="81">
        <v>2706267.574933473</v>
      </c>
      <c r="AN349" s="81">
        <v>0</v>
      </c>
      <c r="AO349" s="81">
        <v>0</v>
      </c>
      <c r="AP349" s="82"/>
      <c r="AQ349" s="81">
        <v>151</v>
      </c>
      <c r="AR349" s="81">
        <v>19</v>
      </c>
      <c r="AS349" s="81">
        <v>0</v>
      </c>
      <c r="AT349" s="81">
        <v>0</v>
      </c>
      <c r="AU349" s="81">
        <v>0</v>
      </c>
      <c r="AV349" s="81">
        <v>0</v>
      </c>
      <c r="AW349" s="81"/>
      <c r="AX349" s="82"/>
      <c r="AY349" s="81">
        <v>740.15899999999976</v>
      </c>
      <c r="AZ349" s="81">
        <v>1069.9000000000001</v>
      </c>
      <c r="BA349" s="81">
        <v>0</v>
      </c>
      <c r="BB349" s="81">
        <v>0</v>
      </c>
      <c r="BC349" s="81">
        <v>0</v>
      </c>
      <c r="BD349" s="81">
        <v>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1666</v>
      </c>
      <c r="B350" s="80">
        <v>119</v>
      </c>
      <c r="C350" s="80">
        <v>19</v>
      </c>
      <c r="D350" s="80">
        <v>7</v>
      </c>
      <c r="E350" s="80">
        <v>2022</v>
      </c>
      <c r="F350" s="80" t="s">
        <v>568</v>
      </c>
      <c r="G350" s="174" t="s">
        <v>1667</v>
      </c>
      <c r="H350" s="80" t="s">
        <v>1668</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160</v>
      </c>
      <c r="AR350" s="81">
        <v>19</v>
      </c>
      <c r="AS350" s="81">
        <v>0</v>
      </c>
      <c r="AT350" s="81">
        <v>0</v>
      </c>
      <c r="AU350" s="81">
        <v>0</v>
      </c>
      <c r="AV350" s="81">
        <v>0</v>
      </c>
      <c r="AW350" s="81"/>
      <c r="AX350" s="82"/>
      <c r="AY350" s="81">
        <v>787.25899999999967</v>
      </c>
      <c r="AZ350" s="81">
        <v>1069.8999999999999</v>
      </c>
      <c r="BA350" s="81">
        <v>0</v>
      </c>
      <c r="BB350" s="81">
        <v>0</v>
      </c>
      <c r="BC350" s="81">
        <v>0</v>
      </c>
      <c r="BD350" s="81">
        <v>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2044</v>
      </c>
      <c r="B351" s="80">
        <v>137</v>
      </c>
      <c r="C351" s="80">
        <v>1</v>
      </c>
      <c r="D351" s="80">
        <v>9</v>
      </c>
      <c r="E351" s="80">
        <v>1990</v>
      </c>
      <c r="F351" s="80" t="s">
        <v>562</v>
      </c>
      <c r="G351" s="80" t="s">
        <v>2045</v>
      </c>
      <c r="H351" s="80" t="s">
        <v>2046</v>
      </c>
      <c r="I351" s="177"/>
      <c r="J351" s="81">
        <v>29.953431753079329</v>
      </c>
      <c r="K351" s="81">
        <v>2.4017595429246033</v>
      </c>
      <c r="L351" s="81">
        <v>0.47382914107148139</v>
      </c>
      <c r="M351" s="81">
        <v>13.713236851679577</v>
      </c>
      <c r="N351" s="81">
        <v>16.745630314258971</v>
      </c>
      <c r="O351" s="81">
        <v>17.769978610396514</v>
      </c>
      <c r="P351" s="81">
        <v>25.538371878978751</v>
      </c>
      <c r="Q351" s="81">
        <v>1.6241697648374964</v>
      </c>
      <c r="R351" s="81">
        <v>0</v>
      </c>
      <c r="S351" s="81">
        <v>2.1657091792073651</v>
      </c>
      <c r="T351" s="82"/>
      <c r="U351" s="81">
        <v>5126423</v>
      </c>
      <c r="V351" s="81">
        <v>947</v>
      </c>
      <c r="W351" s="81">
        <v>5</v>
      </c>
      <c r="X351" s="81">
        <v>5674</v>
      </c>
      <c r="Y351" s="81">
        <v>7461</v>
      </c>
      <c r="Z351" s="81">
        <v>7309</v>
      </c>
      <c r="AA351" s="81">
        <v>6201</v>
      </c>
      <c r="AB351" s="81">
        <v>26371</v>
      </c>
      <c r="AC351" s="81">
        <v>0</v>
      </c>
      <c r="AD351" s="81">
        <v>2.1657091792073651</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2047</v>
      </c>
      <c r="B352" s="80">
        <v>138</v>
      </c>
      <c r="C352" s="80">
        <v>2</v>
      </c>
      <c r="D352" s="80">
        <v>9</v>
      </c>
      <c r="E352" s="80">
        <v>2005</v>
      </c>
      <c r="F352" s="80" t="s">
        <v>565</v>
      </c>
      <c r="G352" s="80" t="s">
        <v>2045</v>
      </c>
      <c r="H352" s="80" t="s">
        <v>2046</v>
      </c>
      <c r="I352" s="177"/>
      <c r="J352" s="81">
        <v>20.958336279587581</v>
      </c>
      <c r="K352" s="81">
        <v>2.2699920304041936</v>
      </c>
      <c r="L352" s="81">
        <v>8.5063624584103898</v>
      </c>
      <c r="M352" s="81">
        <v>21.141503002230913</v>
      </c>
      <c r="N352" s="81">
        <v>26.134844889342688</v>
      </c>
      <c r="O352" s="81">
        <v>27.174206808530791</v>
      </c>
      <c r="P352" s="81">
        <v>22.065775473254163</v>
      </c>
      <c r="Q352" s="81">
        <v>1.5072174024260856</v>
      </c>
      <c r="R352" s="81">
        <v>0</v>
      </c>
      <c r="S352" s="81">
        <v>0</v>
      </c>
      <c r="T352" s="82"/>
      <c r="U352" s="81">
        <v>2841361</v>
      </c>
      <c r="V352" s="81">
        <v>1004</v>
      </c>
      <c r="W352" s="81">
        <v>77</v>
      </c>
      <c r="X352" s="81">
        <v>4499</v>
      </c>
      <c r="Y352" s="81">
        <v>8772</v>
      </c>
      <c r="Z352" s="81">
        <v>12934</v>
      </c>
      <c r="AA352" s="81">
        <v>4388</v>
      </c>
      <c r="AB352" s="81">
        <v>25583</v>
      </c>
      <c r="AC352" s="81">
        <v>0</v>
      </c>
      <c r="AD352" s="81">
        <v>0</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2048</v>
      </c>
      <c r="B353" s="80">
        <v>139</v>
      </c>
      <c r="C353" s="80">
        <v>3</v>
      </c>
      <c r="D353" s="80">
        <v>9</v>
      </c>
      <c r="E353" s="80">
        <v>2006</v>
      </c>
      <c r="F353" s="80" t="s">
        <v>566</v>
      </c>
      <c r="G353" s="80" t="s">
        <v>2045</v>
      </c>
      <c r="H353" s="80" t="s">
        <v>2046</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2049</v>
      </c>
      <c r="B354" s="80">
        <v>140</v>
      </c>
      <c r="C354" s="80">
        <v>4</v>
      </c>
      <c r="D354" s="80">
        <v>9</v>
      </c>
      <c r="E354" s="80">
        <v>2007</v>
      </c>
      <c r="F354" s="80" t="s">
        <v>567</v>
      </c>
      <c r="G354" s="80" t="s">
        <v>2045</v>
      </c>
      <c r="H354" s="80" t="s">
        <v>2046</v>
      </c>
      <c r="I354" s="177"/>
      <c r="J354" s="81">
        <v>20.738870529500034</v>
      </c>
      <c r="K354" s="81">
        <v>2.2034960039008098</v>
      </c>
      <c r="L354" s="81">
        <v>7.1485814846127935</v>
      </c>
      <c r="M354" s="81">
        <v>21.417957019535383</v>
      </c>
      <c r="N354" s="81">
        <v>25.902047066201423</v>
      </c>
      <c r="O354" s="81">
        <v>26.196904686730491</v>
      </c>
      <c r="P354" s="81">
        <v>21.212406858750857</v>
      </c>
      <c r="Q354" s="81">
        <v>1.5585961185777699</v>
      </c>
      <c r="R354" s="81">
        <v>0</v>
      </c>
      <c r="S354" s="81">
        <v>0</v>
      </c>
      <c r="T354" s="82"/>
      <c r="U354" s="81">
        <v>3673887</v>
      </c>
      <c r="V354" s="81">
        <v>1007</v>
      </c>
      <c r="W354" s="81">
        <v>94</v>
      </c>
      <c r="X354" s="81">
        <v>5565</v>
      </c>
      <c r="Y354" s="81">
        <v>8853</v>
      </c>
      <c r="Z354" s="81">
        <v>12962</v>
      </c>
      <c r="AA354" s="81">
        <v>4154</v>
      </c>
      <c r="AB354" s="81">
        <v>25056</v>
      </c>
      <c r="AC354" s="81">
        <v>0</v>
      </c>
      <c r="AD354" s="81">
        <v>0</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2050</v>
      </c>
      <c r="B355" s="80">
        <v>141</v>
      </c>
      <c r="C355" s="80">
        <v>5</v>
      </c>
      <c r="D355" s="80">
        <v>9</v>
      </c>
      <c r="E355" s="80">
        <v>2008</v>
      </c>
      <c r="F355" s="80" t="s">
        <v>84</v>
      </c>
      <c r="G355" s="80" t="s">
        <v>2045</v>
      </c>
      <c r="H355" s="80" t="s">
        <v>2046</v>
      </c>
      <c r="I355" s="177"/>
      <c r="J355" s="81">
        <v>16.347648213120735</v>
      </c>
      <c r="K355" s="81">
        <v>1.6640940164155575</v>
      </c>
      <c r="L355" s="81">
        <v>6.1483049802688283</v>
      </c>
      <c r="M355" s="81">
        <v>22.527800082505287</v>
      </c>
      <c r="N355" s="81">
        <v>24.472471493049635</v>
      </c>
      <c r="O355" s="81">
        <v>25.304711549002253</v>
      </c>
      <c r="P355" s="81">
        <v>20.530244229550419</v>
      </c>
      <c r="Q355" s="81">
        <v>1.5151005885152755</v>
      </c>
      <c r="R355" s="81">
        <v>0</v>
      </c>
      <c r="S355" s="81">
        <v>0</v>
      </c>
      <c r="T355" s="82"/>
      <c r="U355" s="81">
        <v>3345162</v>
      </c>
      <c r="V355" s="81">
        <v>1007</v>
      </c>
      <c r="W355" s="81">
        <v>94</v>
      </c>
      <c r="X355" s="81">
        <v>5565</v>
      </c>
      <c r="Y355" s="81">
        <v>8928</v>
      </c>
      <c r="Z355" s="81">
        <v>12960</v>
      </c>
      <c r="AA355" s="81">
        <v>4025</v>
      </c>
      <c r="AB355" s="81">
        <v>24757</v>
      </c>
      <c r="AC355" s="81">
        <v>0</v>
      </c>
      <c r="AD355" s="81">
        <v>0</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2051</v>
      </c>
      <c r="B356" s="80">
        <v>142</v>
      </c>
      <c r="C356" s="80">
        <v>6</v>
      </c>
      <c r="D356" s="80">
        <v>9</v>
      </c>
      <c r="E356" s="80">
        <v>2009</v>
      </c>
      <c r="F356" s="80" t="s">
        <v>85</v>
      </c>
      <c r="G356" s="80" t="s">
        <v>2045</v>
      </c>
      <c r="H356" s="80" t="s">
        <v>2046</v>
      </c>
      <c r="I356" s="177"/>
      <c r="J356" s="81">
        <v>12.124160171225487</v>
      </c>
      <c r="K356" s="81">
        <v>1.4680012283446724</v>
      </c>
      <c r="L356" s="81">
        <v>4.5820616521568232</v>
      </c>
      <c r="M356" s="81">
        <v>18.54145627204846</v>
      </c>
      <c r="N356" s="81">
        <v>23.757199215891202</v>
      </c>
      <c r="O356" s="81">
        <v>25.747519565417335</v>
      </c>
      <c r="P356" s="81">
        <v>19.476350963245572</v>
      </c>
      <c r="Q356" s="81">
        <v>1.4288893147913133</v>
      </c>
      <c r="R356" s="81">
        <v>0</v>
      </c>
      <c r="S356" s="81">
        <v>0</v>
      </c>
      <c r="T356" s="82"/>
      <c r="U356" s="81">
        <v>2247222</v>
      </c>
      <c r="V356" s="81">
        <v>959</v>
      </c>
      <c r="W356" s="81">
        <v>101</v>
      </c>
      <c r="X356" s="81">
        <v>5812</v>
      </c>
      <c r="Y356" s="81">
        <v>8968</v>
      </c>
      <c r="Z356" s="81">
        <v>13016</v>
      </c>
      <c r="AA356" s="81">
        <v>3920</v>
      </c>
      <c r="AB356" s="81">
        <v>24510</v>
      </c>
      <c r="AC356" s="81">
        <v>0</v>
      </c>
      <c r="AD356" s="81">
        <v>0</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0</v>
      </c>
      <c r="BJ356" s="81">
        <v>0</v>
      </c>
      <c r="BK356" s="81">
        <v>3.67</v>
      </c>
      <c r="BL356" s="81">
        <v>0</v>
      </c>
      <c r="BM356" s="82"/>
      <c r="BN356" s="81">
        <v>0</v>
      </c>
      <c r="BO356" s="81">
        <v>0</v>
      </c>
      <c r="BP356" s="81">
        <v>0</v>
      </c>
      <c r="BQ356" s="81">
        <v>0</v>
      </c>
      <c r="BR356" s="81">
        <v>1</v>
      </c>
      <c r="BS356" s="81">
        <v>0</v>
      </c>
      <c r="BT356"/>
      <c r="BU356" s="80"/>
      <c r="BV356" s="80"/>
      <c r="BW356" s="80"/>
      <c r="BX356" s="80"/>
      <c r="BY356" s="80"/>
      <c r="BZ356" s="80"/>
      <c r="CA356" s="80"/>
      <c r="CB356" s="80"/>
      <c r="CC356" s="80"/>
    </row>
    <row r="357" spans="1:81">
      <c r="A357" s="80" t="s">
        <v>2052</v>
      </c>
      <c r="B357" s="80">
        <v>143</v>
      </c>
      <c r="C357" s="80">
        <v>7</v>
      </c>
      <c r="D357" s="80">
        <v>9</v>
      </c>
      <c r="E357" s="80">
        <v>2010</v>
      </c>
      <c r="F357" s="80" t="s">
        <v>86</v>
      </c>
      <c r="G357" s="80" t="s">
        <v>2045</v>
      </c>
      <c r="H357" s="80" t="s">
        <v>2046</v>
      </c>
      <c r="I357" s="177"/>
      <c r="J357" s="81">
        <v>14.183548244820468</v>
      </c>
      <c r="K357" s="81">
        <v>1.5884855933188058</v>
      </c>
      <c r="L357" s="81">
        <v>4.2163421769434946</v>
      </c>
      <c r="M357" s="81">
        <v>20.368427318050646</v>
      </c>
      <c r="N357" s="81">
        <v>24.126332325066038</v>
      </c>
      <c r="O357" s="81">
        <v>25.626460397421731</v>
      </c>
      <c r="P357" s="81">
        <v>19.440155395815349</v>
      </c>
      <c r="Q357" s="81">
        <v>1.4749749954121338</v>
      </c>
      <c r="R357" s="81">
        <v>0</v>
      </c>
      <c r="S357" s="81">
        <v>0</v>
      </c>
      <c r="T357" s="82"/>
      <c r="U357" s="81">
        <v>2287027</v>
      </c>
      <c r="V357" s="81">
        <v>959</v>
      </c>
      <c r="W357" s="81">
        <v>101</v>
      </c>
      <c r="X357" s="81">
        <v>5812</v>
      </c>
      <c r="Y357" s="81">
        <v>8999</v>
      </c>
      <c r="Z357" s="81">
        <v>13015</v>
      </c>
      <c r="AA357" s="81">
        <v>3815</v>
      </c>
      <c r="AB357" s="81">
        <v>24243</v>
      </c>
      <c r="AC357" s="81">
        <v>0</v>
      </c>
      <c r="AD357" s="81">
        <v>0</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0</v>
      </c>
      <c r="BJ357" s="81">
        <v>0</v>
      </c>
      <c r="BK357" s="81">
        <v>3.536</v>
      </c>
      <c r="BL357" s="81">
        <v>0</v>
      </c>
      <c r="BM357" s="82"/>
      <c r="BN357" s="81">
        <v>0</v>
      </c>
      <c r="BO357" s="81">
        <v>0</v>
      </c>
      <c r="BP357" s="81">
        <v>0</v>
      </c>
      <c r="BQ357" s="81">
        <v>0</v>
      </c>
      <c r="BR357" s="81">
        <v>1</v>
      </c>
      <c r="BS357" s="81">
        <v>0</v>
      </c>
      <c r="BT357"/>
      <c r="BU357" s="80">
        <v>3.536</v>
      </c>
      <c r="BV357" s="80">
        <v>0</v>
      </c>
      <c r="BW357" s="80">
        <v>0</v>
      </c>
      <c r="BX357" s="80">
        <v>0</v>
      </c>
      <c r="BY357" s="80">
        <v>0</v>
      </c>
      <c r="BZ357" s="80">
        <v>0</v>
      </c>
      <c r="CA357" s="80">
        <v>0</v>
      </c>
      <c r="CB357" s="80">
        <v>0</v>
      </c>
      <c r="CC357" s="80">
        <v>0</v>
      </c>
    </row>
    <row r="358" spans="1:81">
      <c r="A358" s="80" t="s">
        <v>2053</v>
      </c>
      <c r="B358" s="80">
        <v>144</v>
      </c>
      <c r="C358" s="80">
        <v>8</v>
      </c>
      <c r="D358" s="80">
        <v>9</v>
      </c>
      <c r="E358" s="80">
        <v>2011</v>
      </c>
      <c r="F358" s="80" t="s">
        <v>87</v>
      </c>
      <c r="G358" s="80" t="s">
        <v>2045</v>
      </c>
      <c r="H358" s="80" t="s">
        <v>2046</v>
      </c>
      <c r="I358" s="177"/>
      <c r="J358" s="81">
        <v>14.509918060210682</v>
      </c>
      <c r="K358" s="81">
        <v>2.2298719783125938</v>
      </c>
      <c r="L358" s="81">
        <v>4.35036030946039</v>
      </c>
      <c r="M358" s="81">
        <v>26.884294643212385</v>
      </c>
      <c r="N358" s="81">
        <v>28.682868171408263</v>
      </c>
      <c r="O358" s="81">
        <v>25.382195214561989</v>
      </c>
      <c r="P358" s="81">
        <v>18.398364923567378</v>
      </c>
      <c r="Q358" s="81">
        <v>1.682665477243497</v>
      </c>
      <c r="R358" s="81">
        <v>0</v>
      </c>
      <c r="S358" s="81">
        <v>0</v>
      </c>
      <c r="T358" s="82"/>
      <c r="U358" s="81">
        <v>2239603</v>
      </c>
      <c r="V358" s="81">
        <v>959</v>
      </c>
      <c r="W358" s="81">
        <v>101</v>
      </c>
      <c r="X358" s="81">
        <v>5812</v>
      </c>
      <c r="Y358" s="81">
        <v>9056</v>
      </c>
      <c r="Z358" s="81">
        <v>13171</v>
      </c>
      <c r="AA358" s="81">
        <v>3718</v>
      </c>
      <c r="AB358" s="81">
        <v>23977</v>
      </c>
      <c r="AC358" s="81">
        <v>0</v>
      </c>
      <c r="AD358" s="81">
        <v>0</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0</v>
      </c>
      <c r="BJ358" s="81">
        <v>0</v>
      </c>
      <c r="BK358" s="81">
        <v>3.7559999999999998</v>
      </c>
      <c r="BL358" s="81">
        <v>0</v>
      </c>
      <c r="BM358" s="82"/>
      <c r="BN358" s="81">
        <v>0</v>
      </c>
      <c r="BO358" s="81">
        <v>0</v>
      </c>
      <c r="BP358" s="81">
        <v>0</v>
      </c>
      <c r="BQ358" s="81">
        <v>0</v>
      </c>
      <c r="BR358" s="81">
        <v>1</v>
      </c>
      <c r="BS358" s="81">
        <v>0</v>
      </c>
      <c r="BT358"/>
      <c r="BU358" s="80">
        <v>3.7559999999999998</v>
      </c>
      <c r="BV358" s="80">
        <v>0</v>
      </c>
      <c r="BW358" s="80">
        <v>0</v>
      </c>
      <c r="BX358" s="80">
        <v>0</v>
      </c>
      <c r="BY358" s="80">
        <v>0</v>
      </c>
      <c r="BZ358" s="80">
        <v>0</v>
      </c>
      <c r="CA358" s="80">
        <v>0</v>
      </c>
      <c r="CB358" s="80">
        <v>0</v>
      </c>
      <c r="CC358" s="80">
        <v>0</v>
      </c>
    </row>
    <row r="359" spans="1:81">
      <c r="A359" s="80" t="s">
        <v>2054</v>
      </c>
      <c r="B359" s="80">
        <v>145</v>
      </c>
      <c r="C359" s="80">
        <v>9</v>
      </c>
      <c r="D359" s="80">
        <v>9</v>
      </c>
      <c r="E359" s="80">
        <v>2012</v>
      </c>
      <c r="F359" s="80" t="s">
        <v>88</v>
      </c>
      <c r="G359" s="80" t="s">
        <v>2045</v>
      </c>
      <c r="H359" s="80" t="s">
        <v>2046</v>
      </c>
      <c r="I359" s="177"/>
      <c r="J359" s="81">
        <v>15.081944515162579</v>
      </c>
      <c r="K359" s="81">
        <v>2.1452434761899193</v>
      </c>
      <c r="L359" s="81">
        <v>4.2662786549108391</v>
      </c>
      <c r="M359" s="81">
        <v>29.755209548447624</v>
      </c>
      <c r="N359" s="81">
        <v>33.502776974366107</v>
      </c>
      <c r="O359" s="81">
        <v>25.562938377813715</v>
      </c>
      <c r="P359" s="81">
        <v>18.408489082979102</v>
      </c>
      <c r="Q359" s="81">
        <v>1.8165862685896639</v>
      </c>
      <c r="R359" s="81">
        <v>0</v>
      </c>
      <c r="S359" s="81">
        <v>0</v>
      </c>
      <c r="T359" s="82"/>
      <c r="U359" s="81">
        <v>2126971</v>
      </c>
      <c r="V359" s="81">
        <v>959</v>
      </c>
      <c r="W359" s="81">
        <v>101</v>
      </c>
      <c r="X359" s="81">
        <v>5812</v>
      </c>
      <c r="Y359" s="81">
        <v>9187</v>
      </c>
      <c r="Z359" s="81">
        <v>13370</v>
      </c>
      <c r="AA359" s="81">
        <v>3699</v>
      </c>
      <c r="AB359" s="81">
        <v>23825</v>
      </c>
      <c r="AC359" s="81">
        <v>0</v>
      </c>
      <c r="AD359" s="81">
        <v>0</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0</v>
      </c>
      <c r="BJ359" s="81">
        <v>0</v>
      </c>
      <c r="BK359" s="81">
        <v>0</v>
      </c>
      <c r="BL359" s="81">
        <v>0</v>
      </c>
      <c r="BM359" s="82"/>
      <c r="BN359" s="81">
        <v>0</v>
      </c>
      <c r="BO359" s="81">
        <v>0</v>
      </c>
      <c r="BP359" s="81">
        <v>0</v>
      </c>
      <c r="BQ359" s="81">
        <v>0</v>
      </c>
      <c r="BR359" s="81">
        <v>0</v>
      </c>
      <c r="BS359" s="81">
        <v>0</v>
      </c>
      <c r="BT359"/>
      <c r="BU359" s="80">
        <v>0</v>
      </c>
      <c r="BV359" s="80">
        <v>0</v>
      </c>
      <c r="BW359" s="80">
        <v>0</v>
      </c>
      <c r="BX359" s="80">
        <v>0</v>
      </c>
      <c r="BY359" s="80">
        <v>0</v>
      </c>
      <c r="BZ359" s="80">
        <v>0</v>
      </c>
      <c r="CA359" s="80">
        <v>0</v>
      </c>
      <c r="CB359" s="80">
        <v>0</v>
      </c>
      <c r="CC359" s="80">
        <v>0</v>
      </c>
    </row>
    <row r="360" spans="1:81">
      <c r="A360" s="80" t="s">
        <v>2055</v>
      </c>
      <c r="B360" s="80">
        <v>146</v>
      </c>
      <c r="C360" s="80">
        <v>10</v>
      </c>
      <c r="D360" s="80">
        <v>9</v>
      </c>
      <c r="E360" s="80">
        <v>2013</v>
      </c>
      <c r="F360" s="80" t="s">
        <v>89</v>
      </c>
      <c r="G360" s="80" t="s">
        <v>2045</v>
      </c>
      <c r="H360" s="80" t="s">
        <v>2046</v>
      </c>
      <c r="I360" s="177"/>
      <c r="J360" s="81">
        <v>17.266859997846858</v>
      </c>
      <c r="K360" s="81">
        <v>1.9399320162260594</v>
      </c>
      <c r="L360" s="81">
        <v>4.1961876290334814</v>
      </c>
      <c r="M360" s="81">
        <v>28.357003600258217</v>
      </c>
      <c r="N360" s="81">
        <v>32.356801899368598</v>
      </c>
      <c r="O360" s="81">
        <v>24.836429952769151</v>
      </c>
      <c r="P360" s="81">
        <v>18.352966197620635</v>
      </c>
      <c r="Q360" s="81">
        <v>1.8313310488443202</v>
      </c>
      <c r="R360" s="81">
        <v>0</v>
      </c>
      <c r="S360" s="81">
        <v>0</v>
      </c>
      <c r="T360" s="82"/>
      <c r="U360" s="81">
        <v>2274451</v>
      </c>
      <c r="V360" s="81">
        <v>959</v>
      </c>
      <c r="W360" s="81">
        <v>101</v>
      </c>
      <c r="X360" s="81">
        <v>5812</v>
      </c>
      <c r="Y360" s="81">
        <v>9160</v>
      </c>
      <c r="Z360" s="81">
        <v>13570</v>
      </c>
      <c r="AA360" s="81">
        <v>3674</v>
      </c>
      <c r="AB360" s="81">
        <v>23674</v>
      </c>
      <c r="AC360" s="81">
        <v>0</v>
      </c>
      <c r="AD360" s="81">
        <v>0</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0</v>
      </c>
      <c r="BJ360" s="81">
        <v>0</v>
      </c>
      <c r="BK360" s="81">
        <v>0</v>
      </c>
      <c r="BL360" s="81">
        <v>0</v>
      </c>
      <c r="BM360" s="82"/>
      <c r="BN360" s="81">
        <v>0</v>
      </c>
      <c r="BO360" s="81">
        <v>0</v>
      </c>
      <c r="BP360" s="81">
        <v>0</v>
      </c>
      <c r="BQ360" s="81">
        <v>0</v>
      </c>
      <c r="BR360" s="81">
        <v>0</v>
      </c>
      <c r="BS360" s="81">
        <v>0</v>
      </c>
      <c r="BT360"/>
      <c r="BU360" s="80">
        <v>0</v>
      </c>
      <c r="BV360" s="80">
        <v>0</v>
      </c>
      <c r="BW360" s="80">
        <v>0</v>
      </c>
      <c r="BX360" s="80">
        <v>0</v>
      </c>
      <c r="BY360" s="80">
        <v>0</v>
      </c>
      <c r="BZ360" s="80">
        <v>0</v>
      </c>
      <c r="CA360" s="80">
        <v>0</v>
      </c>
      <c r="CB360" s="80">
        <v>0</v>
      </c>
      <c r="CC360" s="80">
        <v>0</v>
      </c>
    </row>
    <row r="361" spans="1:81">
      <c r="A361" s="80" t="s">
        <v>2056</v>
      </c>
      <c r="B361" s="80">
        <v>147</v>
      </c>
      <c r="C361" s="80">
        <v>11</v>
      </c>
      <c r="D361" s="80">
        <v>9</v>
      </c>
      <c r="E361" s="80">
        <v>2014</v>
      </c>
      <c r="F361" s="80" t="s">
        <v>90</v>
      </c>
      <c r="G361" s="80" t="s">
        <v>2045</v>
      </c>
      <c r="H361" s="80" t="s">
        <v>2046</v>
      </c>
      <c r="I361" s="177"/>
      <c r="J361" s="81">
        <v>16.262706499000586</v>
      </c>
      <c r="K361" s="81">
        <v>1.8296653691145175</v>
      </c>
      <c r="L361" s="81">
        <v>3.1253994966489733</v>
      </c>
      <c r="M361" s="81">
        <v>28.019916483833885</v>
      </c>
      <c r="N361" s="81">
        <v>30.648527174773061</v>
      </c>
      <c r="O361" s="81">
        <v>23.645920720623494</v>
      </c>
      <c r="P361" s="81">
        <v>18.13709814236957</v>
      </c>
      <c r="Q361" s="81">
        <v>1.7306571988961423</v>
      </c>
      <c r="R361" s="81">
        <v>0</v>
      </c>
      <c r="S361" s="81">
        <v>0</v>
      </c>
      <c r="T361" s="82"/>
      <c r="U361" s="81">
        <v>2333377</v>
      </c>
      <c r="V361" s="81">
        <v>723</v>
      </c>
      <c r="W361" s="81">
        <v>96</v>
      </c>
      <c r="X361" s="81">
        <v>5735</v>
      </c>
      <c r="Y361" s="81">
        <v>9158</v>
      </c>
      <c r="Z361" s="81">
        <v>13607</v>
      </c>
      <c r="AA361" s="81">
        <v>3612</v>
      </c>
      <c r="AB361" s="81">
        <v>23318</v>
      </c>
      <c r="AC361" s="81">
        <v>0</v>
      </c>
      <c r="AD361" s="81">
        <v>0</v>
      </c>
      <c r="AE361" s="82"/>
      <c r="AF361" s="81">
        <v>17134496.476223867</v>
      </c>
      <c r="AG361" s="81">
        <v>1546802.9070216648</v>
      </c>
      <c r="AH361" s="81">
        <v>610428.7410170699</v>
      </c>
      <c r="AI361" s="81">
        <v>37632045.196168199</v>
      </c>
      <c r="AJ361" s="81">
        <v>42817596.86913839</v>
      </c>
      <c r="AK361" s="81">
        <v>0</v>
      </c>
      <c r="AL361" s="81">
        <v>0</v>
      </c>
      <c r="AM361" s="81">
        <v>3201212.954113387</v>
      </c>
      <c r="AN361" s="81">
        <v>0</v>
      </c>
      <c r="AO361" s="81">
        <v>0</v>
      </c>
      <c r="AP361" s="82"/>
      <c r="AQ361" s="81">
        <v>209</v>
      </c>
      <c r="AR361" s="81">
        <v>68</v>
      </c>
      <c r="AS361" s="81">
        <v>0</v>
      </c>
      <c r="AT361" s="81">
        <v>0</v>
      </c>
      <c r="AU361" s="81">
        <v>0</v>
      </c>
      <c r="AV361" s="81">
        <v>0</v>
      </c>
      <c r="AW361" s="81" t="s">
        <v>564</v>
      </c>
      <c r="AX361" s="82"/>
      <c r="AY361" s="81">
        <v>918.19999999999993</v>
      </c>
      <c r="AZ361" s="81">
        <v>2652.7</v>
      </c>
      <c r="BA361" s="81">
        <v>0</v>
      </c>
      <c r="BB361" s="81">
        <v>0</v>
      </c>
      <c r="BC361" s="81">
        <v>0</v>
      </c>
      <c r="BD361" s="81">
        <v>0</v>
      </c>
      <c r="BE361" s="81" t="s">
        <v>564</v>
      </c>
      <c r="BF361" s="82"/>
      <c r="BG361" s="81">
        <v>0</v>
      </c>
      <c r="BH361" s="81">
        <v>0</v>
      </c>
      <c r="BI361" s="81">
        <v>0</v>
      </c>
      <c r="BJ361" s="81">
        <v>0</v>
      </c>
      <c r="BK361" s="81">
        <v>4.3719999999999999</v>
      </c>
      <c r="BL361" s="81">
        <v>0</v>
      </c>
      <c r="BM361" s="82"/>
      <c r="BN361" s="81">
        <v>0</v>
      </c>
      <c r="BO361" s="81">
        <v>0</v>
      </c>
      <c r="BP361" s="81">
        <v>0</v>
      </c>
      <c r="BQ361" s="81">
        <v>0</v>
      </c>
      <c r="BR361" s="81">
        <v>1</v>
      </c>
      <c r="BS361" s="81">
        <v>0</v>
      </c>
      <c r="BT361"/>
      <c r="BU361" s="80">
        <v>4.3719999999999999</v>
      </c>
      <c r="BV361" s="80">
        <v>0</v>
      </c>
      <c r="BW361" s="80">
        <v>0</v>
      </c>
      <c r="BX361" s="80">
        <v>0</v>
      </c>
      <c r="BY361" s="80">
        <v>0</v>
      </c>
      <c r="BZ361" s="80">
        <v>0</v>
      </c>
      <c r="CA361" s="80">
        <v>0</v>
      </c>
      <c r="CB361" s="80">
        <v>0</v>
      </c>
      <c r="CC361" s="80">
        <v>0</v>
      </c>
    </row>
    <row r="362" spans="1:81">
      <c r="A362" s="80" t="s">
        <v>2057</v>
      </c>
      <c r="B362" s="80">
        <v>148</v>
      </c>
      <c r="C362" s="80">
        <v>12</v>
      </c>
      <c r="D362" s="80">
        <v>9</v>
      </c>
      <c r="E362" s="80">
        <v>2015</v>
      </c>
      <c r="F362" s="80" t="s">
        <v>91</v>
      </c>
      <c r="G362" s="80" t="s">
        <v>2045</v>
      </c>
      <c r="H362" s="80" t="s">
        <v>2046</v>
      </c>
      <c r="I362" s="177"/>
      <c r="J362" s="81">
        <v>13.147897445769551</v>
      </c>
      <c r="K362" s="81">
        <v>1.7391866182591478</v>
      </c>
      <c r="L362" s="81">
        <v>3.608288150319678</v>
      </c>
      <c r="M362" s="81">
        <v>25.515830144881615</v>
      </c>
      <c r="N362" s="81">
        <v>28.940611371865383</v>
      </c>
      <c r="O362" s="81">
        <v>23.447811090469095</v>
      </c>
      <c r="P362" s="81">
        <v>17.864926850450647</v>
      </c>
      <c r="Q362" s="81">
        <v>1.6686520434720238</v>
      </c>
      <c r="R362" s="81">
        <v>0</v>
      </c>
      <c r="S362" s="81">
        <v>0</v>
      </c>
      <c r="T362" s="82"/>
      <c r="U362" s="81">
        <v>2282494</v>
      </c>
      <c r="V362" s="81">
        <v>723</v>
      </c>
      <c r="W362" s="81">
        <v>96</v>
      </c>
      <c r="X362" s="81">
        <v>5735</v>
      </c>
      <c r="Y362" s="81">
        <v>9144</v>
      </c>
      <c r="Z362" s="81">
        <v>13623</v>
      </c>
      <c r="AA362" s="81">
        <v>3555</v>
      </c>
      <c r="AB362" s="81">
        <v>22966</v>
      </c>
      <c r="AC362" s="81">
        <v>0</v>
      </c>
      <c r="AD362" s="81">
        <v>0</v>
      </c>
      <c r="AE362" s="82"/>
      <c r="AF362" s="81">
        <v>14610385.45509723</v>
      </c>
      <c r="AG362" s="81">
        <v>1347201.1957831935</v>
      </c>
      <c r="AH362" s="81">
        <v>571885.71392178047</v>
      </c>
      <c r="AI362" s="81">
        <v>35451285.544038482</v>
      </c>
      <c r="AJ362" s="81">
        <v>41628654.816930786</v>
      </c>
      <c r="AK362" s="81">
        <v>0</v>
      </c>
      <c r="AL362" s="81">
        <v>0</v>
      </c>
      <c r="AM362" s="81">
        <v>3147393.9612533697</v>
      </c>
      <c r="AN362" s="81">
        <v>0</v>
      </c>
      <c r="AO362" s="81">
        <v>0</v>
      </c>
      <c r="AP362" s="82"/>
      <c r="AQ362" s="81">
        <v>236</v>
      </c>
      <c r="AR362" s="81">
        <v>79</v>
      </c>
      <c r="AS362" s="81">
        <v>0</v>
      </c>
      <c r="AT362" s="81">
        <v>0</v>
      </c>
      <c r="AU362" s="81">
        <v>0</v>
      </c>
      <c r="AV362" s="81">
        <v>0</v>
      </c>
      <c r="AW362" s="81" t="s">
        <v>564</v>
      </c>
      <c r="AX362" s="82"/>
      <c r="AY362" s="81">
        <v>1045.5999999999999</v>
      </c>
      <c r="AZ362" s="81">
        <v>3353.1</v>
      </c>
      <c r="BA362" s="81">
        <v>0</v>
      </c>
      <c r="BB362" s="81">
        <v>0</v>
      </c>
      <c r="BC362" s="81">
        <v>0</v>
      </c>
      <c r="BD362" s="81">
        <v>0</v>
      </c>
      <c r="BE362" s="81" t="s">
        <v>564</v>
      </c>
      <c r="BF362" s="82"/>
      <c r="BG362" s="81">
        <v>0</v>
      </c>
      <c r="BH362" s="81">
        <v>0</v>
      </c>
      <c r="BI362" s="81">
        <v>0</v>
      </c>
      <c r="BJ362" s="81">
        <v>0</v>
      </c>
      <c r="BK362" s="81">
        <v>4.1120000000000001</v>
      </c>
      <c r="BL362" s="81">
        <v>0</v>
      </c>
      <c r="BM362" s="82"/>
      <c r="BN362" s="81">
        <v>0</v>
      </c>
      <c r="BO362" s="81">
        <v>0</v>
      </c>
      <c r="BP362" s="81">
        <v>0</v>
      </c>
      <c r="BQ362" s="81">
        <v>0</v>
      </c>
      <c r="BR362" s="81">
        <v>1</v>
      </c>
      <c r="BS362" s="81">
        <v>0</v>
      </c>
      <c r="BT362"/>
      <c r="BU362" s="80">
        <v>4.1120000000000001</v>
      </c>
      <c r="BV362" s="80">
        <v>0</v>
      </c>
      <c r="BW362" s="80">
        <v>0</v>
      </c>
      <c r="BX362" s="80">
        <v>0</v>
      </c>
      <c r="BY362" s="80">
        <v>0</v>
      </c>
      <c r="BZ362" s="80">
        <v>0</v>
      </c>
      <c r="CA362" s="80">
        <v>0</v>
      </c>
      <c r="CB362" s="80">
        <v>0</v>
      </c>
      <c r="CC362" s="80">
        <v>0</v>
      </c>
    </row>
    <row r="363" spans="1:81">
      <c r="A363" s="80" t="s">
        <v>2058</v>
      </c>
      <c r="B363" s="80">
        <v>149</v>
      </c>
      <c r="C363" s="80">
        <v>13</v>
      </c>
      <c r="D363" s="80">
        <v>9</v>
      </c>
      <c r="E363" s="80">
        <v>2016</v>
      </c>
      <c r="F363" s="80" t="s">
        <v>92</v>
      </c>
      <c r="G363" s="80" t="s">
        <v>2045</v>
      </c>
      <c r="H363" s="80" t="s">
        <v>2046</v>
      </c>
      <c r="I363" s="177"/>
      <c r="J363" s="81">
        <v>12.351561994364186</v>
      </c>
      <c r="K363" s="81">
        <v>1.6013387231011584</v>
      </c>
      <c r="L363" s="81">
        <v>4.3510286643592373</v>
      </c>
      <c r="M363" s="81">
        <v>24.936591956555286</v>
      </c>
      <c r="N363" s="81">
        <v>28.414665703862813</v>
      </c>
      <c r="O363" s="81">
        <v>23.089961301183621</v>
      </c>
      <c r="P363" s="81">
        <v>17.413659411673613</v>
      </c>
      <c r="Q363" s="81">
        <v>1.5994622706928263</v>
      </c>
      <c r="R363" s="81">
        <v>0</v>
      </c>
      <c r="S363" s="81">
        <v>0</v>
      </c>
      <c r="T363" s="82"/>
      <c r="U363" s="81">
        <v>2288680</v>
      </c>
      <c r="V363" s="81">
        <v>723</v>
      </c>
      <c r="W363" s="81">
        <v>96</v>
      </c>
      <c r="X363" s="81">
        <v>5735</v>
      </c>
      <c r="Y363" s="81">
        <v>9110</v>
      </c>
      <c r="Z363" s="81">
        <v>13580</v>
      </c>
      <c r="AA363" s="81">
        <v>3584</v>
      </c>
      <c r="AB363" s="81">
        <v>22645</v>
      </c>
      <c r="AC363" s="81">
        <v>0</v>
      </c>
      <c r="AD363" s="81">
        <v>0</v>
      </c>
      <c r="AE363" s="82"/>
      <c r="AF363" s="81">
        <v>13634279.501991849</v>
      </c>
      <c r="AG363" s="81">
        <v>1197112.367323953</v>
      </c>
      <c r="AH363" s="81">
        <v>537031.93686717353</v>
      </c>
      <c r="AI363" s="81">
        <v>37485538.303116783</v>
      </c>
      <c r="AJ363" s="81">
        <v>39566260.224390902</v>
      </c>
      <c r="AK363" s="81">
        <v>0</v>
      </c>
      <c r="AL363" s="81">
        <v>0</v>
      </c>
      <c r="AM363" s="81">
        <v>3105813.2968489341</v>
      </c>
      <c r="AN363" s="81">
        <v>0</v>
      </c>
      <c r="AO363" s="81">
        <v>0</v>
      </c>
      <c r="AP363" s="82"/>
      <c r="AQ363" s="81">
        <v>251</v>
      </c>
      <c r="AR363" s="81">
        <v>87</v>
      </c>
      <c r="AS363" s="81">
        <v>0</v>
      </c>
      <c r="AT363" s="81">
        <v>0</v>
      </c>
      <c r="AU363" s="81">
        <v>0</v>
      </c>
      <c r="AV363" s="81">
        <v>0</v>
      </c>
      <c r="AW363" s="81" t="s">
        <v>564</v>
      </c>
      <c r="AX363" s="82"/>
      <c r="AY363" s="81">
        <v>1121</v>
      </c>
      <c r="AZ363" s="81">
        <v>3569.5</v>
      </c>
      <c r="BA363" s="81">
        <v>0</v>
      </c>
      <c r="BB363" s="81">
        <v>0</v>
      </c>
      <c r="BC363" s="81">
        <v>0</v>
      </c>
      <c r="BD363" s="81">
        <v>0</v>
      </c>
      <c r="BE363" s="81" t="s">
        <v>564</v>
      </c>
      <c r="BF363" s="82"/>
      <c r="BG363" s="81">
        <v>0</v>
      </c>
      <c r="BH363" s="81">
        <v>0</v>
      </c>
      <c r="BI363" s="81">
        <v>0</v>
      </c>
      <c r="BJ363" s="81">
        <v>0</v>
      </c>
      <c r="BK363" s="81">
        <v>4.1349999999999998</v>
      </c>
      <c r="BL363" s="81">
        <v>0</v>
      </c>
      <c r="BM363" s="82"/>
      <c r="BN363" s="81">
        <v>0</v>
      </c>
      <c r="BO363" s="81">
        <v>0</v>
      </c>
      <c r="BP363" s="81">
        <v>0</v>
      </c>
      <c r="BQ363" s="81">
        <v>0</v>
      </c>
      <c r="BR363" s="81">
        <v>1</v>
      </c>
      <c r="BS363" s="81">
        <v>0</v>
      </c>
      <c r="BT363"/>
      <c r="BU363" s="80">
        <v>4.1349999999999998</v>
      </c>
      <c r="BV363" s="80">
        <v>0</v>
      </c>
      <c r="BW363" s="80">
        <v>0</v>
      </c>
      <c r="BX363" s="80">
        <v>0</v>
      </c>
      <c r="BY363" s="80">
        <v>0</v>
      </c>
      <c r="BZ363" s="80">
        <v>0</v>
      </c>
      <c r="CA363" s="80">
        <v>0</v>
      </c>
      <c r="CB363" s="80">
        <v>0</v>
      </c>
      <c r="CC363" s="80">
        <v>0</v>
      </c>
    </row>
    <row r="364" spans="1:81">
      <c r="A364" s="80" t="s">
        <v>2059</v>
      </c>
      <c r="B364" s="80">
        <v>150</v>
      </c>
      <c r="C364" s="80">
        <v>14</v>
      </c>
      <c r="D364" s="80">
        <v>9</v>
      </c>
      <c r="E364" s="80">
        <v>2017</v>
      </c>
      <c r="F364" s="80" t="s">
        <v>71</v>
      </c>
      <c r="G364" s="80" t="s">
        <v>2045</v>
      </c>
      <c r="H364" s="80" t="s">
        <v>2046</v>
      </c>
      <c r="I364" s="177"/>
      <c r="J364" s="81">
        <v>12.256945798884196</v>
      </c>
      <c r="K364" s="81">
        <v>1.6326387738400066</v>
      </c>
      <c r="L364" s="81">
        <v>3.8475056047276168</v>
      </c>
      <c r="M364" s="81">
        <v>21.788433219106487</v>
      </c>
      <c r="N364" s="81">
        <v>25.788491925575904</v>
      </c>
      <c r="O364" s="81">
        <v>22.647958817526259</v>
      </c>
      <c r="P364" s="81">
        <v>17.052297026882762</v>
      </c>
      <c r="Q364" s="81">
        <v>1.5200994637094485</v>
      </c>
      <c r="R364" s="81">
        <v>0</v>
      </c>
      <c r="S364" s="81">
        <v>0</v>
      </c>
      <c r="T364" s="82"/>
      <c r="U364" s="81">
        <v>2458382</v>
      </c>
      <c r="V364" s="81">
        <v>723</v>
      </c>
      <c r="W364" s="81">
        <v>96</v>
      </c>
      <c r="X364" s="81">
        <v>5735</v>
      </c>
      <c r="Y364" s="81">
        <v>9127</v>
      </c>
      <c r="Z364" s="81">
        <v>13541</v>
      </c>
      <c r="AA364" s="81">
        <v>3532</v>
      </c>
      <c r="AB364" s="81">
        <v>22256</v>
      </c>
      <c r="AC364" s="81">
        <v>0</v>
      </c>
      <c r="AD364" s="81">
        <v>0</v>
      </c>
      <c r="AE364" s="82"/>
      <c r="AF364" s="81">
        <v>14795722.524022041</v>
      </c>
      <c r="AG364" s="81">
        <v>1313490.9333749621</v>
      </c>
      <c r="AH364" s="81">
        <v>647673.48010025837</v>
      </c>
      <c r="AI364" s="81">
        <v>37698515.841794007</v>
      </c>
      <c r="AJ364" s="81">
        <v>40077507.234215699</v>
      </c>
      <c r="AK364" s="81">
        <v>0</v>
      </c>
      <c r="AL364" s="81">
        <v>0</v>
      </c>
      <c r="AM364" s="81">
        <v>3057237.3296963498</v>
      </c>
      <c r="AN364" s="81">
        <v>0</v>
      </c>
      <c r="AO364" s="81">
        <v>0</v>
      </c>
      <c r="AP364" s="82"/>
      <c r="AQ364" s="81">
        <v>268</v>
      </c>
      <c r="AR364" s="81">
        <v>91</v>
      </c>
      <c r="AS364" s="81">
        <v>0</v>
      </c>
      <c r="AT364" s="81">
        <v>0</v>
      </c>
      <c r="AU364" s="81">
        <v>0</v>
      </c>
      <c r="AV364" s="81">
        <v>0</v>
      </c>
      <c r="AW364" s="81" t="s">
        <v>564</v>
      </c>
      <c r="AX364" s="82"/>
      <c r="AY364" s="81">
        <v>1217.5999999999999</v>
      </c>
      <c r="AZ364" s="81">
        <v>3628.1</v>
      </c>
      <c r="BA364" s="81">
        <v>0</v>
      </c>
      <c r="BB364" s="81">
        <v>0</v>
      </c>
      <c r="BC364" s="81">
        <v>0</v>
      </c>
      <c r="BD364" s="81">
        <v>0</v>
      </c>
      <c r="BE364" s="81" t="s">
        <v>564</v>
      </c>
      <c r="BF364" s="82"/>
      <c r="BG364" s="81">
        <v>0</v>
      </c>
      <c r="BH364" s="81">
        <v>0</v>
      </c>
      <c r="BI364" s="81">
        <v>0</v>
      </c>
      <c r="BJ364" s="81">
        <v>0</v>
      </c>
      <c r="BK364" s="81">
        <v>4.3099999999999996</v>
      </c>
      <c r="BL364" s="81">
        <v>0</v>
      </c>
      <c r="BM364" s="82"/>
      <c r="BN364" s="81">
        <v>0</v>
      </c>
      <c r="BO364" s="81">
        <v>0</v>
      </c>
      <c r="BP364" s="81">
        <v>0</v>
      </c>
      <c r="BQ364" s="81">
        <v>0</v>
      </c>
      <c r="BR364" s="81">
        <v>1</v>
      </c>
      <c r="BS364" s="81">
        <v>0</v>
      </c>
      <c r="BT364"/>
      <c r="BU364" s="80">
        <v>4.3099999999999996</v>
      </c>
      <c r="BV364" s="80">
        <v>0</v>
      </c>
      <c r="BW364" s="80">
        <v>0</v>
      </c>
      <c r="BX364" s="80">
        <v>0</v>
      </c>
      <c r="BY364" s="80">
        <v>0</v>
      </c>
      <c r="BZ364" s="80">
        <v>0</v>
      </c>
      <c r="CA364" s="80">
        <v>0</v>
      </c>
      <c r="CB364" s="80">
        <v>0</v>
      </c>
      <c r="CC364" s="80">
        <v>0</v>
      </c>
    </row>
    <row r="365" spans="1:81">
      <c r="A365" s="80" t="s">
        <v>2060</v>
      </c>
      <c r="B365" s="80">
        <v>151</v>
      </c>
      <c r="C365" s="80">
        <v>15</v>
      </c>
      <c r="D365" s="80">
        <v>9</v>
      </c>
      <c r="E365" s="80">
        <v>2018</v>
      </c>
      <c r="F365" s="80" t="s">
        <v>93</v>
      </c>
      <c r="G365" s="80" t="s">
        <v>2045</v>
      </c>
      <c r="H365" s="80" t="s">
        <v>2046</v>
      </c>
      <c r="I365" s="177"/>
      <c r="J365" s="81">
        <v>12.193213667503231</v>
      </c>
      <c r="K365" s="81">
        <v>1.3877500764918056</v>
      </c>
      <c r="L365" s="81">
        <v>3.457153839056299</v>
      </c>
      <c r="M365" s="81">
        <v>19.400938235571704</v>
      </c>
      <c r="N365" s="81">
        <v>20.153103346183762</v>
      </c>
      <c r="O365" s="81">
        <v>22.099368837921425</v>
      </c>
      <c r="P365" s="81">
        <v>16.815636022439229</v>
      </c>
      <c r="Q365" s="81">
        <v>1.3826252011870013</v>
      </c>
      <c r="R365" s="81">
        <v>0</v>
      </c>
      <c r="S365" s="81">
        <v>0</v>
      </c>
      <c r="T365" s="82"/>
      <c r="U365" s="81">
        <v>2846685</v>
      </c>
      <c r="V365" s="81">
        <v>723</v>
      </c>
      <c r="W365" s="81">
        <v>96</v>
      </c>
      <c r="X365" s="81">
        <v>5735</v>
      </c>
      <c r="Y365" s="81">
        <v>9124</v>
      </c>
      <c r="Z365" s="81">
        <v>13466</v>
      </c>
      <c r="AA365" s="81">
        <v>3518</v>
      </c>
      <c r="AB365" s="81">
        <v>21815</v>
      </c>
      <c r="AC365" s="81">
        <v>0</v>
      </c>
      <c r="AD365" s="81">
        <v>0</v>
      </c>
      <c r="AE365" s="82"/>
      <c r="AF365" s="81">
        <v>16831061.219561409</v>
      </c>
      <c r="AG365" s="81">
        <v>1098422.198723038</v>
      </c>
      <c r="AH365" s="81">
        <v>612364.66847616818</v>
      </c>
      <c r="AI365" s="81">
        <v>37621314.113447562</v>
      </c>
      <c r="AJ365" s="81">
        <v>37036592.717097387</v>
      </c>
      <c r="AK365" s="81">
        <v>0</v>
      </c>
      <c r="AL365" s="81">
        <v>0</v>
      </c>
      <c r="AM365" s="81">
        <v>3002858.9801746202</v>
      </c>
      <c r="AN365" s="81">
        <v>0</v>
      </c>
      <c r="AO365" s="81">
        <v>0</v>
      </c>
      <c r="AP365" s="82"/>
      <c r="AQ365" s="81">
        <v>286</v>
      </c>
      <c r="AR365" s="81">
        <v>100</v>
      </c>
      <c r="AS365" s="81">
        <v>0</v>
      </c>
      <c r="AT365" s="81">
        <v>0</v>
      </c>
      <c r="AU365" s="81">
        <v>0</v>
      </c>
      <c r="AV365" s="81">
        <v>0</v>
      </c>
      <c r="AW365" s="81" t="s">
        <v>564</v>
      </c>
      <c r="AX365" s="82"/>
      <c r="AY365" s="81">
        <v>1306.7</v>
      </c>
      <c r="AZ365" s="81">
        <v>3890</v>
      </c>
      <c r="BA365" s="81">
        <v>0</v>
      </c>
      <c r="BB365" s="81">
        <v>0</v>
      </c>
      <c r="BC365" s="81">
        <v>0</v>
      </c>
      <c r="BD365" s="81">
        <v>0</v>
      </c>
      <c r="BE365" s="81" t="s">
        <v>564</v>
      </c>
      <c r="BF365" s="82"/>
      <c r="BG365" s="81">
        <v>0</v>
      </c>
      <c r="BH365" s="81">
        <v>0</v>
      </c>
      <c r="BI365" s="81">
        <v>0</v>
      </c>
      <c r="BJ365" s="81">
        <v>0</v>
      </c>
      <c r="BK365" s="81">
        <v>3.6850000000000001</v>
      </c>
      <c r="BL365" s="81">
        <v>0</v>
      </c>
      <c r="BM365" s="82"/>
      <c r="BN365" s="81">
        <v>0</v>
      </c>
      <c r="BO365" s="81">
        <v>0</v>
      </c>
      <c r="BP365" s="81">
        <v>0</v>
      </c>
      <c r="BQ365" s="81">
        <v>0</v>
      </c>
      <c r="BR365" s="81">
        <v>1</v>
      </c>
      <c r="BS365" s="81">
        <v>0</v>
      </c>
      <c r="BT365"/>
      <c r="BU365" s="80">
        <v>3.6850000000000001</v>
      </c>
      <c r="BV365" s="80">
        <v>0</v>
      </c>
      <c r="BW365" s="80">
        <v>0</v>
      </c>
      <c r="BX365" s="80">
        <v>0</v>
      </c>
      <c r="BY365" s="80">
        <v>0</v>
      </c>
      <c r="BZ365" s="80">
        <v>0</v>
      </c>
      <c r="CA365" s="80">
        <v>0</v>
      </c>
      <c r="CB365" s="80">
        <v>0</v>
      </c>
      <c r="CC365" s="80">
        <v>0</v>
      </c>
    </row>
    <row r="366" spans="1:81">
      <c r="A366" s="80" t="s">
        <v>2061</v>
      </c>
      <c r="B366" s="80">
        <v>152</v>
      </c>
      <c r="C366" s="80">
        <v>16</v>
      </c>
      <c r="D366" s="80">
        <v>9</v>
      </c>
      <c r="E366" s="80">
        <v>2019</v>
      </c>
      <c r="F366" s="80" t="s">
        <v>73</v>
      </c>
      <c r="G366" s="80" t="s">
        <v>2045</v>
      </c>
      <c r="H366" s="80" t="s">
        <v>2046</v>
      </c>
      <c r="I366" s="177"/>
      <c r="J366" s="81">
        <v>9.3917580741979414</v>
      </c>
      <c r="K366" s="81">
        <v>1.3272141666559947</v>
      </c>
      <c r="L366" s="81">
        <v>3.4878655979019189</v>
      </c>
      <c r="M366" s="81">
        <v>17.946841062775459</v>
      </c>
      <c r="N366" s="81">
        <v>19.59945345457362</v>
      </c>
      <c r="O366" s="81">
        <v>21.422575205383122</v>
      </c>
      <c r="P366" s="81">
        <v>16.374161136548782</v>
      </c>
      <c r="Q366" s="81">
        <v>1.3191488021367632</v>
      </c>
      <c r="R366" s="81">
        <v>0</v>
      </c>
      <c r="S366" s="81">
        <v>0</v>
      </c>
      <c r="T366" s="82"/>
      <c r="U366" s="81">
        <v>2267087</v>
      </c>
      <c r="V366" s="81">
        <v>723</v>
      </c>
      <c r="W366" s="81">
        <v>96</v>
      </c>
      <c r="X366" s="81">
        <v>5735</v>
      </c>
      <c r="Y366" s="81">
        <v>9065</v>
      </c>
      <c r="Z366" s="81">
        <v>13412</v>
      </c>
      <c r="AA366" s="81">
        <v>3400</v>
      </c>
      <c r="AB366" s="81">
        <v>21377</v>
      </c>
      <c r="AC366" s="81">
        <v>0</v>
      </c>
      <c r="AD366" s="81">
        <v>0</v>
      </c>
      <c r="AE366" s="82"/>
      <c r="AF366" s="81">
        <v>13151449.961138351</v>
      </c>
      <c r="AG366" s="81">
        <v>1154265.2280260769</v>
      </c>
      <c r="AH366" s="81">
        <v>649002.58241938322</v>
      </c>
      <c r="AI366" s="81">
        <v>36336372.905858569</v>
      </c>
      <c r="AJ366" s="81">
        <v>35072642.589787163</v>
      </c>
      <c r="AK366" s="81">
        <v>0</v>
      </c>
      <c r="AL366" s="81">
        <v>0</v>
      </c>
      <c r="AM366" s="81">
        <v>2911386.4740301594</v>
      </c>
      <c r="AN366" s="81">
        <v>0</v>
      </c>
      <c r="AO366" s="81">
        <v>0</v>
      </c>
      <c r="AP366" s="82"/>
      <c r="AQ366" s="81">
        <v>298</v>
      </c>
      <c r="AR366" s="81">
        <v>105</v>
      </c>
      <c r="AS366" s="81">
        <v>0</v>
      </c>
      <c r="AT366" s="81">
        <v>0</v>
      </c>
      <c r="AU366" s="81">
        <v>0</v>
      </c>
      <c r="AV366" s="81">
        <v>0</v>
      </c>
      <c r="AW366" s="81" t="s">
        <v>564</v>
      </c>
      <c r="AX366" s="82"/>
      <c r="AY366" s="81">
        <v>1374.9</v>
      </c>
      <c r="AZ366" s="81">
        <v>4411.9000000000005</v>
      </c>
      <c r="BA366" s="81">
        <v>0</v>
      </c>
      <c r="BB366" s="81">
        <v>0</v>
      </c>
      <c r="BC366" s="81">
        <v>0</v>
      </c>
      <c r="BD366" s="81">
        <v>0</v>
      </c>
      <c r="BE366" s="81" t="s">
        <v>564</v>
      </c>
      <c r="BF366" s="82"/>
      <c r="BG366" s="81">
        <v>0</v>
      </c>
      <c r="BH366" s="81">
        <v>0</v>
      </c>
      <c r="BI366" s="81">
        <v>0</v>
      </c>
      <c r="BJ366" s="81">
        <v>0</v>
      </c>
      <c r="BK366" s="81">
        <v>3.774</v>
      </c>
      <c r="BL366" s="81">
        <v>0</v>
      </c>
      <c r="BM366" s="82"/>
      <c r="BN366" s="81">
        <v>0</v>
      </c>
      <c r="BO366" s="81">
        <v>0</v>
      </c>
      <c r="BP366" s="81">
        <v>0</v>
      </c>
      <c r="BQ366" s="81">
        <v>0</v>
      </c>
      <c r="BR366" s="81">
        <v>1</v>
      </c>
      <c r="BS366" s="81">
        <v>0</v>
      </c>
      <c r="BT366"/>
      <c r="BU366" s="80">
        <v>3.774</v>
      </c>
      <c r="BV366" s="80">
        <v>0</v>
      </c>
      <c r="BW366" s="80">
        <v>0</v>
      </c>
      <c r="BX366" s="80">
        <v>0</v>
      </c>
      <c r="BY366" s="80">
        <v>0</v>
      </c>
      <c r="BZ366" s="80">
        <v>0</v>
      </c>
      <c r="CA366" s="80">
        <v>0</v>
      </c>
      <c r="CB366" s="80">
        <v>0</v>
      </c>
      <c r="CC366" s="80">
        <v>0</v>
      </c>
    </row>
    <row r="367" spans="1:81">
      <c r="A367" s="80" t="s">
        <v>2062</v>
      </c>
      <c r="B367" s="80">
        <v>153</v>
      </c>
      <c r="C367" s="80">
        <v>17</v>
      </c>
      <c r="D367" s="80">
        <v>9</v>
      </c>
      <c r="E367" s="80">
        <v>2020</v>
      </c>
      <c r="F367" s="80" t="s">
        <v>218</v>
      </c>
      <c r="G367" s="80" t="s">
        <v>2045</v>
      </c>
      <c r="H367" s="80" t="s">
        <v>2046</v>
      </c>
      <c r="I367" s="177"/>
      <c r="J367" s="81">
        <v>4.0142268039403453</v>
      </c>
      <c r="K367" s="81">
        <v>1.1875390460106845</v>
      </c>
      <c r="L367" s="81">
        <v>2.1302848008446795</v>
      </c>
      <c r="M367" s="81">
        <v>17.476169105680167</v>
      </c>
      <c r="N367" s="81">
        <v>22.205059908198166</v>
      </c>
      <c r="O367" s="81">
        <v>18.682442306169083</v>
      </c>
      <c r="P367" s="81">
        <v>15.549511783619534</v>
      </c>
      <c r="Q367" s="81">
        <v>1.2405851189382471</v>
      </c>
      <c r="R367" s="81">
        <v>0</v>
      </c>
      <c r="S367" s="81">
        <v>0.54032324362613759</v>
      </c>
      <c r="T367" s="82"/>
      <c r="U367" s="81">
        <v>950381</v>
      </c>
      <c r="V367" s="81">
        <v>613</v>
      </c>
      <c r="W367" s="81">
        <v>71</v>
      </c>
      <c r="X367" s="81">
        <v>5292</v>
      </c>
      <c r="Y367" s="81">
        <v>9033</v>
      </c>
      <c r="Z367" s="81">
        <v>13350</v>
      </c>
      <c r="AA367" s="81">
        <v>3508</v>
      </c>
      <c r="AB367" s="81">
        <v>21040</v>
      </c>
      <c r="AC367" s="81">
        <v>0</v>
      </c>
      <c r="AD367" s="81">
        <v>0.54032324362613759</v>
      </c>
      <c r="AE367" s="82"/>
      <c r="AF367" s="81">
        <v>5601203.2299230034</v>
      </c>
      <c r="AG367" s="81">
        <v>914335.7617381094</v>
      </c>
      <c r="AH367" s="81">
        <v>386726.44535811467</v>
      </c>
      <c r="AI367" s="81">
        <v>34257278.762126595</v>
      </c>
      <c r="AJ367" s="81">
        <v>41442380.314422317</v>
      </c>
      <c r="AK367" s="81"/>
      <c r="AL367" s="81"/>
      <c r="AM367" s="81">
        <v>2745953.7592755277</v>
      </c>
      <c r="AN367" s="81"/>
      <c r="AO367" s="81"/>
      <c r="AP367" s="82"/>
      <c r="AQ367" s="81">
        <v>309</v>
      </c>
      <c r="AR367" s="81">
        <v>110</v>
      </c>
      <c r="AS367" s="81">
        <v>0</v>
      </c>
      <c r="AT367" s="81">
        <v>0</v>
      </c>
      <c r="AU367" s="81">
        <v>0</v>
      </c>
      <c r="AV367" s="81">
        <v>0</v>
      </c>
      <c r="AW367" s="81">
        <v>0</v>
      </c>
      <c r="AX367" s="82"/>
      <c r="AY367" s="81">
        <v>1436.4</v>
      </c>
      <c r="AZ367" s="81">
        <v>4613.5999999999995</v>
      </c>
      <c r="BA367" s="81">
        <v>0</v>
      </c>
      <c r="BB367" s="81">
        <v>0</v>
      </c>
      <c r="BC367" s="81">
        <v>0</v>
      </c>
      <c r="BD367" s="81">
        <v>0</v>
      </c>
      <c r="BE367" s="81">
        <v>0</v>
      </c>
      <c r="BF367" s="82"/>
      <c r="BG367" s="81">
        <v>0</v>
      </c>
      <c r="BH367" s="81">
        <v>0</v>
      </c>
      <c r="BI367" s="81">
        <v>0</v>
      </c>
      <c r="BJ367" s="81">
        <v>0</v>
      </c>
      <c r="BK367" s="81">
        <v>4.5549999999999997</v>
      </c>
      <c r="BL367" s="81">
        <v>0</v>
      </c>
      <c r="BM367" s="82"/>
      <c r="BN367" s="81">
        <v>0</v>
      </c>
      <c r="BO367" s="81">
        <v>0</v>
      </c>
      <c r="BP367" s="81">
        <v>0</v>
      </c>
      <c r="BQ367" s="81">
        <v>0</v>
      </c>
      <c r="BR367" s="81">
        <v>1</v>
      </c>
      <c r="BS367" s="81">
        <v>0</v>
      </c>
      <c r="BT367"/>
      <c r="BU367" s="80">
        <v>4.5549999999999997</v>
      </c>
      <c r="BV367" s="80">
        <v>0</v>
      </c>
      <c r="BW367" s="80">
        <v>0</v>
      </c>
      <c r="BX367" s="80">
        <v>0</v>
      </c>
      <c r="BY367" s="80">
        <v>0</v>
      </c>
      <c r="BZ367" s="80">
        <v>0</v>
      </c>
      <c r="CA367" s="80">
        <v>0</v>
      </c>
      <c r="CB367" s="80">
        <v>0</v>
      </c>
      <c r="CC367" s="80">
        <v>0</v>
      </c>
    </row>
    <row r="368" spans="1:81">
      <c r="A368" s="80" t="s">
        <v>2063</v>
      </c>
      <c r="B368" s="80">
        <v>153</v>
      </c>
      <c r="C368" s="80">
        <v>18</v>
      </c>
      <c r="D368" s="80">
        <v>9</v>
      </c>
      <c r="E368" s="80">
        <v>2021</v>
      </c>
      <c r="F368" s="80" t="s">
        <v>75</v>
      </c>
      <c r="G368" s="174" t="s">
        <v>2045</v>
      </c>
      <c r="H368" s="80" t="s">
        <v>2046</v>
      </c>
      <c r="I368" s="177"/>
      <c r="J368" s="81">
        <v>0</v>
      </c>
      <c r="K368" s="81">
        <v>1.3382260595489095</v>
      </c>
      <c r="L368" s="81">
        <v>2.1531847636574089</v>
      </c>
      <c r="M368" s="81">
        <v>16.341376771450808</v>
      </c>
      <c r="N368" s="81">
        <v>18.575295264364449</v>
      </c>
      <c r="O368" s="81">
        <v>17.980746441855345</v>
      </c>
      <c r="P368" s="81">
        <v>16.067606908144477</v>
      </c>
      <c r="Q368" s="81">
        <v>1.2327982511243381</v>
      </c>
      <c r="R368" s="81">
        <v>0</v>
      </c>
      <c r="S368" s="81">
        <v>0.96356224336187135</v>
      </c>
      <c r="T368" s="82"/>
      <c r="U368" s="81">
        <v>0</v>
      </c>
      <c r="V368" s="81">
        <v>613</v>
      </c>
      <c r="W368" s="81">
        <v>71</v>
      </c>
      <c r="X368" s="81">
        <v>5292</v>
      </c>
      <c r="Y368" s="81">
        <v>8999</v>
      </c>
      <c r="Z368" s="81">
        <v>13230</v>
      </c>
      <c r="AA368" s="81">
        <v>3535</v>
      </c>
      <c r="AB368" s="81">
        <v>20660</v>
      </c>
      <c r="AC368" s="81">
        <v>0</v>
      </c>
      <c r="AD368" s="81">
        <v>0.96356224336187135</v>
      </c>
      <c r="AE368" s="82"/>
      <c r="AF368" s="81">
        <v>0</v>
      </c>
      <c r="AG368" s="81">
        <v>1034383.6713280794</v>
      </c>
      <c r="AH368" s="81">
        <v>397103.9530897782</v>
      </c>
      <c r="AI368" s="81">
        <v>36585220.987347193</v>
      </c>
      <c r="AJ368" s="81">
        <v>35922612.925268151</v>
      </c>
      <c r="AK368" s="81">
        <v>0</v>
      </c>
      <c r="AL368" s="81">
        <v>0</v>
      </c>
      <c r="AM368" s="81">
        <v>2711911.9221092081</v>
      </c>
      <c r="AN368" s="81">
        <v>0</v>
      </c>
      <c r="AO368" s="81">
        <v>0</v>
      </c>
      <c r="AP368" s="82"/>
      <c r="AQ368" s="81">
        <v>318</v>
      </c>
      <c r="AR368" s="81">
        <v>112</v>
      </c>
      <c r="AS368" s="81">
        <v>0</v>
      </c>
      <c r="AT368" s="81">
        <v>0</v>
      </c>
      <c r="AU368" s="81">
        <v>0</v>
      </c>
      <c r="AV368" s="81">
        <v>0</v>
      </c>
      <c r="AW368" s="81"/>
      <c r="AX368" s="82"/>
      <c r="AY368" s="81">
        <v>1498.099999999999</v>
      </c>
      <c r="AZ368" s="81">
        <v>4733.0999999999995</v>
      </c>
      <c r="BA368" s="81">
        <v>0</v>
      </c>
      <c r="BB368" s="81">
        <v>0</v>
      </c>
      <c r="BC368" s="81">
        <v>0</v>
      </c>
      <c r="BD368" s="81">
        <v>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2064</v>
      </c>
      <c r="B369" s="80">
        <v>153</v>
      </c>
      <c r="C369" s="80">
        <v>19</v>
      </c>
      <c r="D369" s="80">
        <v>9</v>
      </c>
      <c r="E369" s="80">
        <v>2022</v>
      </c>
      <c r="F369" s="80" t="s">
        <v>568</v>
      </c>
      <c r="G369" s="174" t="s">
        <v>2045</v>
      </c>
      <c r="H369" s="80" t="s">
        <v>2046</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339</v>
      </c>
      <c r="AR369" s="81">
        <v>115</v>
      </c>
      <c r="AS369" s="81">
        <v>0</v>
      </c>
      <c r="AT369" s="81">
        <v>0</v>
      </c>
      <c r="AU369" s="81">
        <v>0</v>
      </c>
      <c r="AV369" s="81">
        <v>0</v>
      </c>
      <c r="AW369" s="81"/>
      <c r="AX369" s="82"/>
      <c r="AY369" s="81">
        <v>1638.4999999999991</v>
      </c>
      <c r="AZ369" s="81">
        <v>5180.0999999999995</v>
      </c>
      <c r="BA369" s="81">
        <v>0</v>
      </c>
      <c r="BB369" s="81">
        <v>0</v>
      </c>
      <c r="BC369" s="81">
        <v>0</v>
      </c>
      <c r="BD369" s="81">
        <v>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2065</v>
      </c>
      <c r="B370" s="80">
        <v>171</v>
      </c>
      <c r="C370" s="80">
        <v>1</v>
      </c>
      <c r="D370" s="80">
        <v>11</v>
      </c>
      <c r="E370" s="80">
        <v>1990</v>
      </c>
      <c r="F370" s="80" t="s">
        <v>562</v>
      </c>
      <c r="G370" s="80" t="s">
        <v>2066</v>
      </c>
      <c r="H370" s="80" t="s">
        <v>2067</v>
      </c>
      <c r="I370" s="177"/>
      <c r="J370" s="81">
        <v>52.537428256662324</v>
      </c>
      <c r="K370" s="81">
        <v>3.091186644655616</v>
      </c>
      <c r="L370" s="81">
        <v>12.46131739991171</v>
      </c>
      <c r="M370" s="81">
        <v>19.745417359569366</v>
      </c>
      <c r="N370" s="81">
        <v>25.521094247602306</v>
      </c>
      <c r="O370" s="81">
        <v>20.179343612845955</v>
      </c>
      <c r="P370" s="81">
        <v>25.406582183747769</v>
      </c>
      <c r="Q370" s="81">
        <v>1.6947510302617796</v>
      </c>
      <c r="R370" s="81">
        <v>3.5692469729965655E-2</v>
      </c>
      <c r="S370" s="81">
        <v>1.9764298817047159</v>
      </c>
      <c r="T370" s="82"/>
      <c r="U370" s="81">
        <v>6600258</v>
      </c>
      <c r="V370" s="81">
        <v>1097</v>
      </c>
      <c r="W370" s="81">
        <v>108</v>
      </c>
      <c r="X370" s="81">
        <v>7402</v>
      </c>
      <c r="Y370" s="81">
        <v>7677</v>
      </c>
      <c r="Z370" s="81">
        <v>8300</v>
      </c>
      <c r="AA370" s="81">
        <v>6169</v>
      </c>
      <c r="AB370" s="81">
        <v>27517</v>
      </c>
      <c r="AC370" s="81">
        <v>6182</v>
      </c>
      <c r="AD370" s="81">
        <v>1.9764298817047159</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2068</v>
      </c>
      <c r="B371" s="80">
        <v>172</v>
      </c>
      <c r="C371" s="80">
        <v>2</v>
      </c>
      <c r="D371" s="80">
        <v>11</v>
      </c>
      <c r="E371" s="80">
        <v>2005</v>
      </c>
      <c r="F371" s="80" t="s">
        <v>565</v>
      </c>
      <c r="G371" s="80" t="s">
        <v>2066</v>
      </c>
      <c r="H371" s="80" t="s">
        <v>2067</v>
      </c>
      <c r="I371" s="177"/>
      <c r="J371" s="81">
        <v>33.78694801649587</v>
      </c>
      <c r="K371" s="81">
        <v>2.6844739157730388</v>
      </c>
      <c r="L371" s="81">
        <v>6.0544890443267487</v>
      </c>
      <c r="M371" s="81">
        <v>29.367174456304536</v>
      </c>
      <c r="N371" s="81">
        <v>36.237094800467119</v>
      </c>
      <c r="O371" s="81">
        <v>28.911725675907856</v>
      </c>
      <c r="P371" s="81">
        <v>23.961581615783064</v>
      </c>
      <c r="Q371" s="81">
        <v>1.473400305565179</v>
      </c>
      <c r="R371" s="81">
        <v>2.7303168426798089E-2</v>
      </c>
      <c r="S371" s="81">
        <v>2.4510759141901657</v>
      </c>
      <c r="T371" s="82"/>
      <c r="U371" s="81">
        <v>4669010</v>
      </c>
      <c r="V371" s="81">
        <v>1161</v>
      </c>
      <c r="W371" s="81">
        <v>43</v>
      </c>
      <c r="X371" s="81">
        <v>5874</v>
      </c>
      <c r="Y371" s="81">
        <v>8249</v>
      </c>
      <c r="Z371" s="81">
        <v>13761</v>
      </c>
      <c r="AA371" s="81">
        <v>4765</v>
      </c>
      <c r="AB371" s="81">
        <v>25009</v>
      </c>
      <c r="AC371" s="81">
        <v>4828</v>
      </c>
      <c r="AD371" s="81">
        <v>2.4510759141901657</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2069</v>
      </c>
      <c r="B372" s="80">
        <v>173</v>
      </c>
      <c r="C372" s="80">
        <v>3</v>
      </c>
      <c r="D372" s="80">
        <v>11</v>
      </c>
      <c r="E372" s="80">
        <v>2006</v>
      </c>
      <c r="F372" s="80" t="s">
        <v>566</v>
      </c>
      <c r="G372" s="80" t="s">
        <v>2066</v>
      </c>
      <c r="H372" s="80" t="s">
        <v>2067</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2070</v>
      </c>
      <c r="B373" s="80">
        <v>174</v>
      </c>
      <c r="C373" s="80">
        <v>4</v>
      </c>
      <c r="D373" s="80">
        <v>11</v>
      </c>
      <c r="E373" s="80">
        <v>2007</v>
      </c>
      <c r="F373" s="80" t="s">
        <v>567</v>
      </c>
      <c r="G373" s="80" t="s">
        <v>2066</v>
      </c>
      <c r="H373" s="80" t="s">
        <v>2067</v>
      </c>
      <c r="I373" s="177"/>
      <c r="J373" s="81">
        <v>48.011451059978143</v>
      </c>
      <c r="K373" s="81">
        <v>3.1470769978673045</v>
      </c>
      <c r="L373" s="81">
        <v>3.8664792064154798</v>
      </c>
      <c r="M373" s="81">
        <v>39.826385385976373</v>
      </c>
      <c r="N373" s="81">
        <v>50.313278057329008</v>
      </c>
      <c r="O373" s="81">
        <v>27.682379532028047</v>
      </c>
      <c r="P373" s="81">
        <v>23.535865000477298</v>
      </c>
      <c r="Q373" s="81">
        <v>1.5269962292004746</v>
      </c>
      <c r="R373" s="81">
        <v>2.6541621042795872E-2</v>
      </c>
      <c r="S373" s="81">
        <v>2.3878066813946059</v>
      </c>
      <c r="T373" s="82"/>
      <c r="U373" s="81">
        <v>5334295</v>
      </c>
      <c r="V373" s="81">
        <v>1088</v>
      </c>
      <c r="W373" s="81">
        <v>32</v>
      </c>
      <c r="X373" s="81">
        <v>6932</v>
      </c>
      <c r="Y373" s="81">
        <v>8371</v>
      </c>
      <c r="Z373" s="81">
        <v>13697</v>
      </c>
      <c r="AA373" s="81">
        <v>4609</v>
      </c>
      <c r="AB373" s="81">
        <v>24548</v>
      </c>
      <c r="AC373" s="81">
        <v>4828</v>
      </c>
      <c r="AD373" s="81">
        <v>2.3878066813946059</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2071</v>
      </c>
      <c r="B374" s="80">
        <v>175</v>
      </c>
      <c r="C374" s="80">
        <v>5</v>
      </c>
      <c r="D374" s="80">
        <v>11</v>
      </c>
      <c r="E374" s="80">
        <v>2008</v>
      </c>
      <c r="F374" s="80" t="s">
        <v>84</v>
      </c>
      <c r="G374" s="80" t="s">
        <v>2066</v>
      </c>
      <c r="H374" s="80" t="s">
        <v>2067</v>
      </c>
      <c r="I374" s="177"/>
      <c r="J374" s="81">
        <v>33.386969613745912</v>
      </c>
      <c r="K374" s="81">
        <v>2.1754630594025399</v>
      </c>
      <c r="L374" s="81">
        <v>3.1180144239184595</v>
      </c>
      <c r="M374" s="81">
        <v>37.576747895423189</v>
      </c>
      <c r="N374" s="81">
        <v>40.55135299380391</v>
      </c>
      <c r="O374" s="81">
        <v>26.815965155400999</v>
      </c>
      <c r="P374" s="81">
        <v>23.197900808942933</v>
      </c>
      <c r="Q374" s="81">
        <v>1.4868879063928238</v>
      </c>
      <c r="R374" s="81">
        <v>2.556035831868407E-2</v>
      </c>
      <c r="S374" s="81">
        <v>2.7152057039393345</v>
      </c>
      <c r="T374" s="82"/>
      <c r="U374" s="81">
        <v>4647513</v>
      </c>
      <c r="V374" s="81">
        <v>1088</v>
      </c>
      <c r="W374" s="81">
        <v>32</v>
      </c>
      <c r="X374" s="81">
        <v>6932</v>
      </c>
      <c r="Y374" s="81">
        <v>8360</v>
      </c>
      <c r="Z374" s="81">
        <v>13734</v>
      </c>
      <c r="AA374" s="81">
        <v>4548</v>
      </c>
      <c r="AB374" s="81">
        <v>24296</v>
      </c>
      <c r="AC374" s="81">
        <v>4828</v>
      </c>
      <c r="AD374" s="81">
        <v>2.7152057039393345</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2072</v>
      </c>
      <c r="B375" s="80">
        <v>176</v>
      </c>
      <c r="C375" s="80">
        <v>6</v>
      </c>
      <c r="D375" s="80">
        <v>11</v>
      </c>
      <c r="E375" s="80">
        <v>2009</v>
      </c>
      <c r="F375" s="80" t="s">
        <v>85</v>
      </c>
      <c r="G375" s="80" t="s">
        <v>2066</v>
      </c>
      <c r="H375" s="80" t="s">
        <v>2067</v>
      </c>
      <c r="I375" s="177"/>
      <c r="J375" s="81">
        <v>26.153191920466472</v>
      </c>
      <c r="K375" s="81">
        <v>1.5289645103046747</v>
      </c>
      <c r="L375" s="81">
        <v>8.4066759590117766</v>
      </c>
      <c r="M375" s="81">
        <v>27.929639183210774</v>
      </c>
      <c r="N375" s="81">
        <v>30.61294635525455</v>
      </c>
      <c r="O375" s="81">
        <v>27.248930701722784</v>
      </c>
      <c r="P375" s="81">
        <v>22.358055952705378</v>
      </c>
      <c r="Q375" s="81">
        <v>1.3974082772561314</v>
      </c>
      <c r="R375" s="81">
        <v>2.6200162220760007E-2</v>
      </c>
      <c r="S375" s="81">
        <v>0</v>
      </c>
      <c r="T375" s="82"/>
      <c r="U375" s="81">
        <v>3683900</v>
      </c>
      <c r="V375" s="81">
        <v>912</v>
      </c>
      <c r="W375" s="81">
        <v>129</v>
      </c>
      <c r="X375" s="81">
        <v>7004</v>
      </c>
      <c r="Y375" s="81">
        <v>8364</v>
      </c>
      <c r="Z375" s="81">
        <v>13775</v>
      </c>
      <c r="AA375" s="81">
        <v>4500</v>
      </c>
      <c r="AB375" s="81">
        <v>23970</v>
      </c>
      <c r="AC375" s="81">
        <v>4828</v>
      </c>
      <c r="AD375" s="81">
        <v>0</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22.826000000000001</v>
      </c>
      <c r="BJ375" s="81">
        <v>0</v>
      </c>
      <c r="BK375" s="81">
        <v>3.86</v>
      </c>
      <c r="BL375" s="81">
        <v>0</v>
      </c>
      <c r="BM375" s="82"/>
      <c r="BN375" s="81">
        <v>0</v>
      </c>
      <c r="BO375" s="81">
        <v>0</v>
      </c>
      <c r="BP375" s="81">
        <v>3</v>
      </c>
      <c r="BQ375" s="81">
        <v>0</v>
      </c>
      <c r="BR375" s="81">
        <v>1</v>
      </c>
      <c r="BS375" s="81">
        <v>0</v>
      </c>
      <c r="BT375"/>
      <c r="BU375" s="80"/>
      <c r="BV375" s="80"/>
      <c r="BW375" s="80"/>
      <c r="BX375" s="80"/>
      <c r="BY375" s="80"/>
      <c r="BZ375" s="80"/>
      <c r="CA375" s="80"/>
      <c r="CB375" s="80"/>
      <c r="CC375" s="80"/>
    </row>
    <row r="376" spans="1:81">
      <c r="A376" s="80" t="s">
        <v>2073</v>
      </c>
      <c r="B376" s="80">
        <v>177</v>
      </c>
      <c r="C376" s="80">
        <v>7</v>
      </c>
      <c r="D376" s="80">
        <v>11</v>
      </c>
      <c r="E376" s="80">
        <v>2010</v>
      </c>
      <c r="F376" s="80" t="s">
        <v>86</v>
      </c>
      <c r="G376" s="80" t="s">
        <v>2066</v>
      </c>
      <c r="H376" s="80" t="s">
        <v>2067</v>
      </c>
      <c r="I376" s="177"/>
      <c r="J376" s="81">
        <v>27.719964135187659</v>
      </c>
      <c r="K376" s="81">
        <v>1.7365116470221196</v>
      </c>
      <c r="L376" s="81">
        <v>7.5561619275338439</v>
      </c>
      <c r="M376" s="81">
        <v>30.671212926863777</v>
      </c>
      <c r="N376" s="81">
        <v>37.895418021992306</v>
      </c>
      <c r="O376" s="81">
        <v>27.142585983746336</v>
      </c>
      <c r="P376" s="81">
        <v>22.405861933263459</v>
      </c>
      <c r="Q376" s="81">
        <v>1.4415122949428572</v>
      </c>
      <c r="R376" s="81">
        <v>2.7647252185402642E-2</v>
      </c>
      <c r="S376" s="81">
        <v>2.3737542847043631</v>
      </c>
      <c r="T376" s="82"/>
      <c r="U376" s="81">
        <v>4066376</v>
      </c>
      <c r="V376" s="81">
        <v>912</v>
      </c>
      <c r="W376" s="81">
        <v>129</v>
      </c>
      <c r="X376" s="81">
        <v>7004</v>
      </c>
      <c r="Y376" s="81">
        <v>8356</v>
      </c>
      <c r="Z376" s="81">
        <v>13785</v>
      </c>
      <c r="AA376" s="81">
        <v>4397</v>
      </c>
      <c r="AB376" s="81">
        <v>23693</v>
      </c>
      <c r="AC376" s="81">
        <v>4828</v>
      </c>
      <c r="AD376" s="81">
        <v>2.3737542847043631</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20.388000000000002</v>
      </c>
      <c r="BJ376" s="81">
        <v>0</v>
      </c>
      <c r="BK376" s="81">
        <v>3.2669999999999999</v>
      </c>
      <c r="BL376" s="81">
        <v>0</v>
      </c>
      <c r="BM376" s="82"/>
      <c r="BN376" s="81">
        <v>0</v>
      </c>
      <c r="BO376" s="81">
        <v>0</v>
      </c>
      <c r="BP376" s="81">
        <v>3</v>
      </c>
      <c r="BQ376" s="81">
        <v>0</v>
      </c>
      <c r="BR376" s="81">
        <v>1</v>
      </c>
      <c r="BS376" s="81">
        <v>0</v>
      </c>
      <c r="BT376"/>
      <c r="BU376" s="80">
        <v>23.655000000000001</v>
      </c>
      <c r="BV376" s="80">
        <v>0</v>
      </c>
      <c r="BW376" s="80">
        <v>0</v>
      </c>
      <c r="BX376" s="80">
        <v>0</v>
      </c>
      <c r="BY376" s="80">
        <v>0</v>
      </c>
      <c r="BZ376" s="80">
        <v>0</v>
      </c>
      <c r="CA376" s="80">
        <v>0</v>
      </c>
      <c r="CB376" s="80">
        <v>0</v>
      </c>
      <c r="CC376" s="80">
        <v>0</v>
      </c>
    </row>
    <row r="377" spans="1:81">
      <c r="A377" s="80" t="s">
        <v>2074</v>
      </c>
      <c r="B377" s="80">
        <v>178</v>
      </c>
      <c r="C377" s="80">
        <v>8</v>
      </c>
      <c r="D377" s="80">
        <v>11</v>
      </c>
      <c r="E377" s="80">
        <v>2011</v>
      </c>
      <c r="F377" s="80" t="s">
        <v>87</v>
      </c>
      <c r="G377" s="80" t="s">
        <v>2066</v>
      </c>
      <c r="H377" s="80" t="s">
        <v>2067</v>
      </c>
      <c r="I377" s="177"/>
      <c r="J377" s="81">
        <v>29.641149766819296</v>
      </c>
      <c r="K377" s="81">
        <v>2.5403180797305476</v>
      </c>
      <c r="L377" s="81">
        <v>9.0117834959923186</v>
      </c>
      <c r="M377" s="81">
        <v>41.580356302753174</v>
      </c>
      <c r="N377" s="81">
        <v>52.639791169127051</v>
      </c>
      <c r="O377" s="81">
        <v>26.715767387402085</v>
      </c>
      <c r="P377" s="81">
        <v>21.61486228782741</v>
      </c>
      <c r="Q377" s="81">
        <v>1.6451200783059623</v>
      </c>
      <c r="R377" s="81">
        <v>2.76930530556227E-2</v>
      </c>
      <c r="S377" s="81">
        <v>1.0027242429683563</v>
      </c>
      <c r="T377" s="82"/>
      <c r="U377" s="81">
        <v>3743083</v>
      </c>
      <c r="V377" s="81">
        <v>912</v>
      </c>
      <c r="W377" s="81">
        <v>129</v>
      </c>
      <c r="X377" s="81">
        <v>7004</v>
      </c>
      <c r="Y377" s="81">
        <v>8378</v>
      </c>
      <c r="Z377" s="81">
        <v>13863</v>
      </c>
      <c r="AA377" s="81">
        <v>4368</v>
      </c>
      <c r="AB377" s="81">
        <v>23442</v>
      </c>
      <c r="AC377" s="81">
        <v>4828</v>
      </c>
      <c r="AD377" s="81">
        <v>1.0027242429683563</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34.979999999999997</v>
      </c>
      <c r="BJ377" s="81">
        <v>0</v>
      </c>
      <c r="BK377" s="81">
        <v>3.3769999999999998</v>
      </c>
      <c r="BL377" s="81">
        <v>0</v>
      </c>
      <c r="BM377" s="82"/>
      <c r="BN377" s="81">
        <v>0</v>
      </c>
      <c r="BO377" s="81">
        <v>0</v>
      </c>
      <c r="BP377" s="81">
        <v>5</v>
      </c>
      <c r="BQ377" s="81">
        <v>0</v>
      </c>
      <c r="BR377" s="81">
        <v>1</v>
      </c>
      <c r="BS377" s="81">
        <v>0</v>
      </c>
      <c r="BT377"/>
      <c r="BU377" s="80">
        <v>38.356999999999999</v>
      </c>
      <c r="BV377" s="80">
        <v>0</v>
      </c>
      <c r="BW377" s="80">
        <v>0</v>
      </c>
      <c r="BX377" s="80">
        <v>0</v>
      </c>
      <c r="BY377" s="80">
        <v>0</v>
      </c>
      <c r="BZ377" s="80">
        <v>0</v>
      </c>
      <c r="CA377" s="80">
        <v>0</v>
      </c>
      <c r="CB377" s="80">
        <v>0</v>
      </c>
      <c r="CC377" s="80">
        <v>0</v>
      </c>
    </row>
    <row r="378" spans="1:81">
      <c r="A378" s="80" t="s">
        <v>2075</v>
      </c>
      <c r="B378" s="80">
        <v>179</v>
      </c>
      <c r="C378" s="80">
        <v>9</v>
      </c>
      <c r="D378" s="80">
        <v>11</v>
      </c>
      <c r="E378" s="80">
        <v>2012</v>
      </c>
      <c r="F378" s="80" t="s">
        <v>88</v>
      </c>
      <c r="G378" s="80" t="s">
        <v>2066</v>
      </c>
      <c r="H378" s="80" t="s">
        <v>2067</v>
      </c>
      <c r="I378" s="177"/>
      <c r="J378" s="81">
        <v>30.224099816959431</v>
      </c>
      <c r="K378" s="81">
        <v>2.3004570037646426</v>
      </c>
      <c r="L378" s="81">
        <v>8.6686671204964139</v>
      </c>
      <c r="M378" s="81">
        <v>41.679403183443469</v>
      </c>
      <c r="N378" s="81">
        <v>55.545030741166038</v>
      </c>
      <c r="O378" s="81">
        <v>26.652756992275481</v>
      </c>
      <c r="P378" s="81">
        <v>21.41933955478293</v>
      </c>
      <c r="Q378" s="81">
        <v>1.7773952783669948</v>
      </c>
      <c r="R378" s="81">
        <v>2.842939744721772E-2</v>
      </c>
      <c r="S378" s="81">
        <v>2.0081188710477642</v>
      </c>
      <c r="T378" s="82"/>
      <c r="U378" s="81">
        <v>3879594</v>
      </c>
      <c r="V378" s="81">
        <v>912</v>
      </c>
      <c r="W378" s="81">
        <v>129</v>
      </c>
      <c r="X378" s="81">
        <v>7004</v>
      </c>
      <c r="Y378" s="81">
        <v>8494</v>
      </c>
      <c r="Z378" s="81">
        <v>13940</v>
      </c>
      <c r="AA378" s="81">
        <v>4304</v>
      </c>
      <c r="AB378" s="81">
        <v>23311</v>
      </c>
      <c r="AC378" s="81">
        <v>4828</v>
      </c>
      <c r="AD378" s="81">
        <v>2.0081188710477642</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47.386000000000003</v>
      </c>
      <c r="BJ378" s="81">
        <v>0</v>
      </c>
      <c r="BK378" s="81">
        <v>3.782</v>
      </c>
      <c r="BL378" s="81">
        <v>0</v>
      </c>
      <c r="BM378" s="82"/>
      <c r="BN378" s="81">
        <v>0</v>
      </c>
      <c r="BO378" s="81">
        <v>0</v>
      </c>
      <c r="BP378" s="81">
        <v>6</v>
      </c>
      <c r="BQ378" s="81">
        <v>0</v>
      </c>
      <c r="BR378" s="81">
        <v>1</v>
      </c>
      <c r="BS378" s="81">
        <v>0</v>
      </c>
      <c r="BT378"/>
      <c r="BU378" s="80">
        <v>51.167999999999999</v>
      </c>
      <c r="BV378" s="80">
        <v>0</v>
      </c>
      <c r="BW378" s="80">
        <v>0</v>
      </c>
      <c r="BX378" s="80">
        <v>0</v>
      </c>
      <c r="BY378" s="80">
        <v>0</v>
      </c>
      <c r="BZ378" s="80">
        <v>0</v>
      </c>
      <c r="CA378" s="80">
        <v>0</v>
      </c>
      <c r="CB378" s="80">
        <v>0</v>
      </c>
      <c r="CC378" s="80">
        <v>0</v>
      </c>
    </row>
    <row r="379" spans="1:81">
      <c r="A379" s="80" t="s">
        <v>2076</v>
      </c>
      <c r="B379" s="80">
        <v>180</v>
      </c>
      <c r="C379" s="80">
        <v>10</v>
      </c>
      <c r="D379" s="80">
        <v>11</v>
      </c>
      <c r="E379" s="80">
        <v>2013</v>
      </c>
      <c r="F379" s="80" t="s">
        <v>89</v>
      </c>
      <c r="G379" s="80" t="s">
        <v>2066</v>
      </c>
      <c r="H379" s="80" t="s">
        <v>2067</v>
      </c>
      <c r="I379" s="177"/>
      <c r="J379" s="81">
        <v>30.139547569424099</v>
      </c>
      <c r="K379" s="81">
        <v>1.7733201024397025</v>
      </c>
      <c r="L379" s="81">
        <v>7.8853784705321903</v>
      </c>
      <c r="M379" s="81">
        <v>42.27799344119483</v>
      </c>
      <c r="N379" s="81">
        <v>47.852115768005575</v>
      </c>
      <c r="O379" s="81">
        <v>25.628926206973208</v>
      </c>
      <c r="P379" s="81">
        <v>21.33519832064173</v>
      </c>
      <c r="Q379" s="81">
        <v>1.7894813361880402</v>
      </c>
      <c r="R379" s="81">
        <v>1.2227651995422825E-2</v>
      </c>
      <c r="S379" s="81">
        <v>1.8216378580905535</v>
      </c>
      <c r="T379" s="82"/>
      <c r="U379" s="81">
        <v>3809373</v>
      </c>
      <c r="V379" s="81">
        <v>912</v>
      </c>
      <c r="W379" s="81">
        <v>129</v>
      </c>
      <c r="X379" s="81">
        <v>7004</v>
      </c>
      <c r="Y379" s="81">
        <v>8496</v>
      </c>
      <c r="Z379" s="81">
        <v>14003</v>
      </c>
      <c r="AA379" s="81">
        <v>4271</v>
      </c>
      <c r="AB379" s="81">
        <v>23133</v>
      </c>
      <c r="AC379" s="81">
        <v>2027</v>
      </c>
      <c r="AD379" s="81">
        <v>1.8216378580905535</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49.465000000000003</v>
      </c>
      <c r="BJ379" s="81">
        <v>0</v>
      </c>
      <c r="BK379" s="81">
        <v>3.794</v>
      </c>
      <c r="BL379" s="81">
        <v>0</v>
      </c>
      <c r="BM379" s="82"/>
      <c r="BN379" s="81">
        <v>0</v>
      </c>
      <c r="BO379" s="81">
        <v>0</v>
      </c>
      <c r="BP379" s="81">
        <v>6</v>
      </c>
      <c r="BQ379" s="81">
        <v>0</v>
      </c>
      <c r="BR379" s="81">
        <v>1</v>
      </c>
      <c r="BS379" s="81">
        <v>0</v>
      </c>
      <c r="BT379"/>
      <c r="BU379" s="80">
        <v>53.259</v>
      </c>
      <c r="BV379" s="80">
        <v>0</v>
      </c>
      <c r="BW379" s="80">
        <v>0</v>
      </c>
      <c r="BX379" s="80">
        <v>0</v>
      </c>
      <c r="BY379" s="80">
        <v>0</v>
      </c>
      <c r="BZ379" s="80">
        <v>0</v>
      </c>
      <c r="CA379" s="80">
        <v>0</v>
      </c>
      <c r="CB379" s="80">
        <v>0</v>
      </c>
      <c r="CC379" s="80">
        <v>0</v>
      </c>
    </row>
    <row r="380" spans="1:81">
      <c r="A380" s="80" t="s">
        <v>2077</v>
      </c>
      <c r="B380" s="80">
        <v>181</v>
      </c>
      <c r="C380" s="80">
        <v>11</v>
      </c>
      <c r="D380" s="80">
        <v>11</v>
      </c>
      <c r="E380" s="80">
        <v>2014</v>
      </c>
      <c r="F380" s="80" t="s">
        <v>90</v>
      </c>
      <c r="G380" s="80" t="s">
        <v>2066</v>
      </c>
      <c r="H380" s="80" t="s">
        <v>2067</v>
      </c>
      <c r="I380" s="177"/>
      <c r="J380" s="81">
        <v>28.198852518730309</v>
      </c>
      <c r="K380" s="81">
        <v>1.7997862915012983</v>
      </c>
      <c r="L380" s="81">
        <v>7.1026876089643363</v>
      </c>
      <c r="M380" s="81">
        <v>36.883541409165275</v>
      </c>
      <c r="N380" s="81">
        <v>46.333562425071101</v>
      </c>
      <c r="O380" s="81">
        <v>24.311489004300924</v>
      </c>
      <c r="P380" s="81">
        <v>21.225225317773027</v>
      </c>
      <c r="Q380" s="81">
        <v>1.6945121583325253</v>
      </c>
      <c r="R380" s="81">
        <v>2.90330819895789E-2</v>
      </c>
      <c r="S380" s="81">
        <v>1.7622133921251457</v>
      </c>
      <c r="T380" s="82"/>
      <c r="U380" s="81">
        <v>4047179</v>
      </c>
      <c r="V380" s="81">
        <v>750</v>
      </c>
      <c r="W380" s="81">
        <v>126</v>
      </c>
      <c r="X380" s="81">
        <v>6261</v>
      </c>
      <c r="Y380" s="81">
        <v>8480</v>
      </c>
      <c r="Z380" s="81">
        <v>13990</v>
      </c>
      <c r="AA380" s="81">
        <v>4227</v>
      </c>
      <c r="AB380" s="81">
        <v>22831</v>
      </c>
      <c r="AC380" s="81">
        <v>4828</v>
      </c>
      <c r="AD380" s="81">
        <v>1.7622133921251457</v>
      </c>
      <c r="AE380" s="82"/>
      <c r="AF380" s="81">
        <v>31378142.169440616</v>
      </c>
      <c r="AG380" s="81">
        <v>1409087.8839991861</v>
      </c>
      <c r="AH380" s="81">
        <v>663328.08397735062</v>
      </c>
      <c r="AI380" s="81">
        <v>38496722.108365744</v>
      </c>
      <c r="AJ380" s="81">
        <v>59299048.368529804</v>
      </c>
      <c r="AK380" s="81">
        <v>0</v>
      </c>
      <c r="AL380" s="81">
        <v>0</v>
      </c>
      <c r="AM380" s="81">
        <v>3134355.131459076</v>
      </c>
      <c r="AN380" s="81">
        <v>0</v>
      </c>
      <c r="AO380" s="81">
        <v>0</v>
      </c>
      <c r="AP380" s="82"/>
      <c r="AQ380" s="81">
        <v>114</v>
      </c>
      <c r="AR380" s="81">
        <v>75</v>
      </c>
      <c r="AS380" s="81">
        <v>0</v>
      </c>
      <c r="AT380" s="81">
        <v>0</v>
      </c>
      <c r="AU380" s="81">
        <v>0</v>
      </c>
      <c r="AV380" s="81">
        <v>0</v>
      </c>
      <c r="AW380" s="81" t="s">
        <v>564</v>
      </c>
      <c r="AX380" s="82"/>
      <c r="AY380" s="81">
        <v>490.71600000000001</v>
      </c>
      <c r="AZ380" s="81">
        <v>9535.5</v>
      </c>
      <c r="BA380" s="81">
        <v>0</v>
      </c>
      <c r="BB380" s="81">
        <v>0</v>
      </c>
      <c r="BC380" s="81">
        <v>0</v>
      </c>
      <c r="BD380" s="81">
        <v>0</v>
      </c>
      <c r="BE380" s="81" t="s">
        <v>564</v>
      </c>
      <c r="BF380" s="82"/>
      <c r="BG380" s="81">
        <v>0</v>
      </c>
      <c r="BH380" s="81">
        <v>0</v>
      </c>
      <c r="BI380" s="81">
        <v>49.140999999999998</v>
      </c>
      <c r="BJ380" s="81">
        <v>0</v>
      </c>
      <c r="BK380" s="81">
        <v>0</v>
      </c>
      <c r="BL380" s="81">
        <v>0</v>
      </c>
      <c r="BM380" s="82"/>
      <c r="BN380" s="81">
        <v>0</v>
      </c>
      <c r="BO380" s="81">
        <v>0</v>
      </c>
      <c r="BP380" s="81">
        <v>7</v>
      </c>
      <c r="BQ380" s="81">
        <v>0</v>
      </c>
      <c r="BR380" s="81">
        <v>0</v>
      </c>
      <c r="BS380" s="81">
        <v>0</v>
      </c>
      <c r="BT380"/>
      <c r="BU380" s="80">
        <v>49.140999999999998</v>
      </c>
      <c r="BV380" s="80">
        <v>0</v>
      </c>
      <c r="BW380" s="80">
        <v>0</v>
      </c>
      <c r="BX380" s="80">
        <v>0</v>
      </c>
      <c r="BY380" s="80">
        <v>0</v>
      </c>
      <c r="BZ380" s="80">
        <v>0</v>
      </c>
      <c r="CA380" s="80">
        <v>0</v>
      </c>
      <c r="CB380" s="80">
        <v>0</v>
      </c>
      <c r="CC380" s="80">
        <v>0</v>
      </c>
    </row>
    <row r="381" spans="1:81">
      <c r="A381" s="80" t="s">
        <v>2078</v>
      </c>
      <c r="B381" s="80">
        <v>182</v>
      </c>
      <c r="C381" s="80">
        <v>12</v>
      </c>
      <c r="D381" s="80">
        <v>11</v>
      </c>
      <c r="E381" s="80">
        <v>2015</v>
      </c>
      <c r="F381" s="80" t="s">
        <v>91</v>
      </c>
      <c r="G381" s="80" t="s">
        <v>2066</v>
      </c>
      <c r="H381" s="80" t="s">
        <v>2067</v>
      </c>
      <c r="I381" s="177"/>
      <c r="J381" s="81">
        <v>31.825102970918184</v>
      </c>
      <c r="K381" s="81">
        <v>1.7951955589299478</v>
      </c>
      <c r="L381" s="81">
        <v>7.6933348236430703</v>
      </c>
      <c r="M381" s="81">
        <v>35.933031855234965</v>
      </c>
      <c r="N381" s="81">
        <v>45.309068344440632</v>
      </c>
      <c r="O381" s="81">
        <v>24.03473787471999</v>
      </c>
      <c r="P381" s="81">
        <v>21.09619210075719</v>
      </c>
      <c r="Q381" s="81">
        <v>1.6404609351872921</v>
      </c>
      <c r="R381" s="81">
        <v>4.614635746751012E-2</v>
      </c>
      <c r="S381" s="81">
        <v>1.7785145860804168</v>
      </c>
      <c r="T381" s="82"/>
      <c r="U381" s="81">
        <v>4227870</v>
      </c>
      <c r="V381" s="81">
        <v>750</v>
      </c>
      <c r="W381" s="81">
        <v>126</v>
      </c>
      <c r="X381" s="81">
        <v>6261</v>
      </c>
      <c r="Y381" s="81">
        <v>8499</v>
      </c>
      <c r="Z381" s="81">
        <v>13964</v>
      </c>
      <c r="AA381" s="81">
        <v>4198</v>
      </c>
      <c r="AB381" s="81">
        <v>22578</v>
      </c>
      <c r="AC381" s="81">
        <v>7905</v>
      </c>
      <c r="AD381" s="81">
        <v>1.7785145860804168</v>
      </c>
      <c r="AE381" s="82"/>
      <c r="AF381" s="81">
        <v>35388654.763973549</v>
      </c>
      <c r="AG381" s="81">
        <v>1295584.7661506955</v>
      </c>
      <c r="AH381" s="81">
        <v>643836.23554029106</v>
      </c>
      <c r="AI381" s="81">
        <v>40966702.299901329</v>
      </c>
      <c r="AJ381" s="81">
        <v>60372183.087745808</v>
      </c>
      <c r="AK381" s="81">
        <v>0</v>
      </c>
      <c r="AL381" s="81">
        <v>0</v>
      </c>
      <c r="AM381" s="81">
        <v>3094220.1888521542</v>
      </c>
      <c r="AN381" s="81">
        <v>0</v>
      </c>
      <c r="AO381" s="81">
        <v>0</v>
      </c>
      <c r="AP381" s="82"/>
      <c r="AQ381" s="81">
        <v>136</v>
      </c>
      <c r="AR381" s="81">
        <v>105</v>
      </c>
      <c r="AS381" s="81">
        <v>0</v>
      </c>
      <c r="AT381" s="81">
        <v>0</v>
      </c>
      <c r="AU381" s="81">
        <v>0</v>
      </c>
      <c r="AV381" s="81">
        <v>0</v>
      </c>
      <c r="AW381" s="81" t="s">
        <v>564</v>
      </c>
      <c r="AX381" s="82"/>
      <c r="AY381" s="81">
        <v>597.01600000000008</v>
      </c>
      <c r="AZ381" s="81">
        <v>14774</v>
      </c>
      <c r="BA381" s="81">
        <v>0</v>
      </c>
      <c r="BB381" s="81">
        <v>0</v>
      </c>
      <c r="BC381" s="81">
        <v>0</v>
      </c>
      <c r="BD381" s="81">
        <v>0</v>
      </c>
      <c r="BE381" s="81" t="s">
        <v>564</v>
      </c>
      <c r="BF381" s="82"/>
      <c r="BG381" s="81">
        <v>0</v>
      </c>
      <c r="BH381" s="81">
        <v>0</v>
      </c>
      <c r="BI381" s="81">
        <v>51.726999999999997</v>
      </c>
      <c r="BJ381" s="81">
        <v>0</v>
      </c>
      <c r="BK381" s="81">
        <v>0</v>
      </c>
      <c r="BL381" s="81">
        <v>0</v>
      </c>
      <c r="BM381" s="82"/>
      <c r="BN381" s="81">
        <v>0</v>
      </c>
      <c r="BO381" s="81">
        <v>0</v>
      </c>
      <c r="BP381" s="81">
        <v>7</v>
      </c>
      <c r="BQ381" s="81">
        <v>0</v>
      </c>
      <c r="BR381" s="81">
        <v>0</v>
      </c>
      <c r="BS381" s="81">
        <v>0</v>
      </c>
      <c r="BT381"/>
      <c r="BU381" s="80">
        <v>51.726999999999997</v>
      </c>
      <c r="BV381" s="80">
        <v>0</v>
      </c>
      <c r="BW381" s="80">
        <v>0</v>
      </c>
      <c r="BX381" s="80">
        <v>0</v>
      </c>
      <c r="BY381" s="80">
        <v>0</v>
      </c>
      <c r="BZ381" s="80">
        <v>0</v>
      </c>
      <c r="CA381" s="80">
        <v>0</v>
      </c>
      <c r="CB381" s="80">
        <v>0</v>
      </c>
      <c r="CC381" s="80">
        <v>0</v>
      </c>
    </row>
    <row r="382" spans="1:81">
      <c r="A382" s="80" t="s">
        <v>2079</v>
      </c>
      <c r="B382" s="80">
        <v>183</v>
      </c>
      <c r="C382" s="80">
        <v>13</v>
      </c>
      <c r="D382" s="80">
        <v>11</v>
      </c>
      <c r="E382" s="80">
        <v>2016</v>
      </c>
      <c r="F382" s="80" t="s">
        <v>92</v>
      </c>
      <c r="G382" s="80" t="s">
        <v>2066</v>
      </c>
      <c r="H382" s="80" t="s">
        <v>2067</v>
      </c>
      <c r="I382" s="177"/>
      <c r="J382" s="81">
        <v>31.036421145645164</v>
      </c>
      <c r="K382" s="81">
        <v>1.7995176064005469</v>
      </c>
      <c r="L382" s="81">
        <v>8.0959076470321651</v>
      </c>
      <c r="M382" s="81">
        <v>33.801895980692208</v>
      </c>
      <c r="N382" s="81">
        <v>42.73413778197034</v>
      </c>
      <c r="O382" s="81">
        <v>23.805784107354338</v>
      </c>
      <c r="P382" s="81">
        <v>20.819623487450176</v>
      </c>
      <c r="Q382" s="81">
        <v>1.5822280558971076</v>
      </c>
      <c r="R382" s="81">
        <v>4.8474594793273186E-2</v>
      </c>
      <c r="S382" s="81">
        <v>2.0951847614996382</v>
      </c>
      <c r="T382" s="82"/>
      <c r="U382" s="81">
        <v>4224823</v>
      </c>
      <c r="V382" s="81">
        <v>750</v>
      </c>
      <c r="W382" s="81">
        <v>126</v>
      </c>
      <c r="X382" s="81">
        <v>6261</v>
      </c>
      <c r="Y382" s="81">
        <v>8553</v>
      </c>
      <c r="Z382" s="81">
        <v>14001</v>
      </c>
      <c r="AA382" s="81">
        <v>4285</v>
      </c>
      <c r="AB382" s="81">
        <v>22401</v>
      </c>
      <c r="AC382" s="81">
        <v>8278.9836319844053</v>
      </c>
      <c r="AD382" s="81">
        <v>2.0951847614996382</v>
      </c>
      <c r="AE382" s="82"/>
      <c r="AF382" s="81">
        <v>35451108.33848685</v>
      </c>
      <c r="AG382" s="81">
        <v>1228407.026272974</v>
      </c>
      <c r="AH382" s="81">
        <v>548000.64072161063</v>
      </c>
      <c r="AI382" s="81">
        <v>41741188.549873918</v>
      </c>
      <c r="AJ382" s="81">
        <v>56166754.263228163</v>
      </c>
      <c r="AK382" s="81">
        <v>0</v>
      </c>
      <c r="AL382" s="81">
        <v>0</v>
      </c>
      <c r="AM382" s="81">
        <v>3072348.1414313521</v>
      </c>
      <c r="AN382" s="81">
        <v>0</v>
      </c>
      <c r="AO382" s="81">
        <v>0</v>
      </c>
      <c r="AP382" s="82"/>
      <c r="AQ382" s="81">
        <v>152</v>
      </c>
      <c r="AR382" s="81">
        <v>132</v>
      </c>
      <c r="AS382" s="81">
        <v>0</v>
      </c>
      <c r="AT382" s="81">
        <v>0</v>
      </c>
      <c r="AU382" s="81">
        <v>0</v>
      </c>
      <c r="AV382" s="81">
        <v>0</v>
      </c>
      <c r="AW382" s="81" t="s">
        <v>564</v>
      </c>
      <c r="AX382" s="82"/>
      <c r="AY382" s="81">
        <v>669.81600000000003</v>
      </c>
      <c r="AZ382" s="81">
        <v>19544.599999999999</v>
      </c>
      <c r="BA382" s="81">
        <v>0</v>
      </c>
      <c r="BB382" s="81">
        <v>0</v>
      </c>
      <c r="BC382" s="81">
        <v>0</v>
      </c>
      <c r="BD382" s="81">
        <v>0</v>
      </c>
      <c r="BE382" s="81" t="s">
        <v>564</v>
      </c>
      <c r="BF382" s="82"/>
      <c r="BG382" s="81">
        <v>0</v>
      </c>
      <c r="BH382" s="81">
        <v>0</v>
      </c>
      <c r="BI382" s="81">
        <v>52.966999999999999</v>
      </c>
      <c r="BJ382" s="81">
        <v>0</v>
      </c>
      <c r="BK382" s="81">
        <v>0</v>
      </c>
      <c r="BL382" s="81">
        <v>0</v>
      </c>
      <c r="BM382" s="82"/>
      <c r="BN382" s="81">
        <v>0</v>
      </c>
      <c r="BO382" s="81">
        <v>0</v>
      </c>
      <c r="BP382" s="81">
        <v>7</v>
      </c>
      <c r="BQ382" s="81">
        <v>0</v>
      </c>
      <c r="BR382" s="81">
        <v>0</v>
      </c>
      <c r="BS382" s="81">
        <v>0</v>
      </c>
      <c r="BT382"/>
      <c r="BU382" s="80">
        <v>52.966999999999999</v>
      </c>
      <c r="BV382" s="80">
        <v>0</v>
      </c>
      <c r="BW382" s="80">
        <v>0</v>
      </c>
      <c r="BX382" s="80">
        <v>0</v>
      </c>
      <c r="BY382" s="80">
        <v>0</v>
      </c>
      <c r="BZ382" s="80">
        <v>0</v>
      </c>
      <c r="CA382" s="80">
        <v>0</v>
      </c>
      <c r="CB382" s="80">
        <v>0</v>
      </c>
      <c r="CC382" s="80">
        <v>0</v>
      </c>
    </row>
    <row r="383" spans="1:81">
      <c r="A383" s="80" t="s">
        <v>2080</v>
      </c>
      <c r="B383" s="80">
        <v>184</v>
      </c>
      <c r="C383" s="80">
        <v>14</v>
      </c>
      <c r="D383" s="80">
        <v>11</v>
      </c>
      <c r="E383" s="80">
        <v>2017</v>
      </c>
      <c r="F383" s="80" t="s">
        <v>71</v>
      </c>
      <c r="G383" s="80" t="s">
        <v>2066</v>
      </c>
      <c r="H383" s="80" t="s">
        <v>2067</v>
      </c>
      <c r="I383" s="177"/>
      <c r="J383" s="81">
        <v>28.020538917050398</v>
      </c>
      <c r="K383" s="81">
        <v>1.7295644641257448</v>
      </c>
      <c r="L383" s="81">
        <v>7.7627613979827874</v>
      </c>
      <c r="M383" s="81">
        <v>29.784242368214848</v>
      </c>
      <c r="N383" s="81">
        <v>44.777552884573673</v>
      </c>
      <c r="O383" s="81">
        <v>23.534408723241416</v>
      </c>
      <c r="P383" s="81">
        <v>20.504276747783436</v>
      </c>
      <c r="Q383" s="81">
        <v>1.5086249530200528</v>
      </c>
      <c r="R383" s="81">
        <v>0</v>
      </c>
      <c r="S383" s="81">
        <v>2.0606205450950319</v>
      </c>
      <c r="T383" s="82"/>
      <c r="U383" s="81">
        <v>4358084</v>
      </c>
      <c r="V383" s="81">
        <v>750</v>
      </c>
      <c r="W383" s="81">
        <v>126</v>
      </c>
      <c r="X383" s="81">
        <v>6261</v>
      </c>
      <c r="Y383" s="81">
        <v>8562</v>
      </c>
      <c r="Z383" s="81">
        <v>14071</v>
      </c>
      <c r="AA383" s="81">
        <v>4247</v>
      </c>
      <c r="AB383" s="81">
        <v>22088</v>
      </c>
      <c r="AC383" s="81">
        <v>0</v>
      </c>
      <c r="AD383" s="81">
        <v>2.0606205450950319</v>
      </c>
      <c r="AE383" s="82"/>
      <c r="AF383" s="81">
        <v>33019392.218591738</v>
      </c>
      <c r="AG383" s="81">
        <v>1218368.6490961821</v>
      </c>
      <c r="AH383" s="81">
        <v>806640.54135129869</v>
      </c>
      <c r="AI383" s="81">
        <v>39377639.611792147</v>
      </c>
      <c r="AJ383" s="81">
        <v>61434096.519573517</v>
      </c>
      <c r="AK383" s="81">
        <v>0</v>
      </c>
      <c r="AL383" s="81">
        <v>0</v>
      </c>
      <c r="AM383" s="81">
        <v>3034159.6934908782</v>
      </c>
      <c r="AN383" s="81">
        <v>0</v>
      </c>
      <c r="AO383" s="81">
        <v>0</v>
      </c>
      <c r="AP383" s="82"/>
      <c r="AQ383" s="81">
        <v>162</v>
      </c>
      <c r="AR383" s="81">
        <v>144</v>
      </c>
      <c r="AS383" s="81">
        <v>0</v>
      </c>
      <c r="AT383" s="81">
        <v>0</v>
      </c>
      <c r="AU383" s="81">
        <v>0</v>
      </c>
      <c r="AV383" s="81">
        <v>0</v>
      </c>
      <c r="AW383" s="81" t="s">
        <v>564</v>
      </c>
      <c r="AX383" s="82"/>
      <c r="AY383" s="81">
        <v>738.21600000000001</v>
      </c>
      <c r="AZ383" s="81">
        <v>20257.3</v>
      </c>
      <c r="BA383" s="81">
        <v>0</v>
      </c>
      <c r="BB383" s="81">
        <v>0</v>
      </c>
      <c r="BC383" s="81">
        <v>0</v>
      </c>
      <c r="BD383" s="81">
        <v>0</v>
      </c>
      <c r="BE383" s="81" t="s">
        <v>564</v>
      </c>
      <c r="BF383" s="82"/>
      <c r="BG383" s="81">
        <v>0</v>
      </c>
      <c r="BH383" s="81">
        <v>0</v>
      </c>
      <c r="BI383" s="81">
        <v>55.203000000000003</v>
      </c>
      <c r="BJ383" s="81">
        <v>0</v>
      </c>
      <c r="BK383" s="81">
        <v>0</v>
      </c>
      <c r="BL383" s="81">
        <v>0</v>
      </c>
      <c r="BM383" s="82"/>
      <c r="BN383" s="81">
        <v>0</v>
      </c>
      <c r="BO383" s="81">
        <v>0</v>
      </c>
      <c r="BP383" s="81">
        <v>7</v>
      </c>
      <c r="BQ383" s="81">
        <v>0</v>
      </c>
      <c r="BR383" s="81">
        <v>0</v>
      </c>
      <c r="BS383" s="81">
        <v>0</v>
      </c>
      <c r="BT383"/>
      <c r="BU383" s="80">
        <v>55.203000000000003</v>
      </c>
      <c r="BV383" s="80">
        <v>0</v>
      </c>
      <c r="BW383" s="80">
        <v>0</v>
      </c>
      <c r="BX383" s="80">
        <v>0</v>
      </c>
      <c r="BY383" s="80">
        <v>0</v>
      </c>
      <c r="BZ383" s="80">
        <v>0</v>
      </c>
      <c r="CA383" s="80">
        <v>0</v>
      </c>
      <c r="CB383" s="80">
        <v>0</v>
      </c>
      <c r="CC383" s="80">
        <v>0</v>
      </c>
    </row>
    <row r="384" spans="1:81">
      <c r="A384" s="80" t="s">
        <v>2081</v>
      </c>
      <c r="B384" s="80">
        <v>185</v>
      </c>
      <c r="C384" s="80">
        <v>15</v>
      </c>
      <c r="D384" s="80">
        <v>11</v>
      </c>
      <c r="E384" s="80">
        <v>2018</v>
      </c>
      <c r="F384" s="80" t="s">
        <v>93</v>
      </c>
      <c r="G384" s="80" t="s">
        <v>2066</v>
      </c>
      <c r="H384" s="80" t="s">
        <v>2067</v>
      </c>
      <c r="I384" s="177"/>
      <c r="J384" s="81">
        <v>26.515740479195721</v>
      </c>
      <c r="K384" s="81">
        <v>1.5788473632758202</v>
      </c>
      <c r="L384" s="81">
        <v>7.1571696522848107</v>
      </c>
      <c r="M384" s="81">
        <v>28.38253985768737</v>
      </c>
      <c r="N384" s="81">
        <v>38.101638505198039</v>
      </c>
      <c r="O384" s="81">
        <v>22.995422260281821</v>
      </c>
      <c r="P384" s="81">
        <v>20.988475774454415</v>
      </c>
      <c r="Q384" s="81">
        <v>1.3755266899546865</v>
      </c>
      <c r="R384" s="81">
        <v>1.5925406413931545E-2</v>
      </c>
      <c r="S384" s="81">
        <v>1.5606632160418381</v>
      </c>
      <c r="T384" s="82"/>
      <c r="U384" s="81">
        <v>4362906</v>
      </c>
      <c r="V384" s="81">
        <v>750</v>
      </c>
      <c r="W384" s="81">
        <v>126</v>
      </c>
      <c r="X384" s="81">
        <v>6261</v>
      </c>
      <c r="Y384" s="81">
        <v>8551</v>
      </c>
      <c r="Z384" s="81">
        <v>14012</v>
      </c>
      <c r="AA384" s="81">
        <v>4391</v>
      </c>
      <c r="AB384" s="81">
        <v>21703</v>
      </c>
      <c r="AC384" s="81">
        <v>2763</v>
      </c>
      <c r="AD384" s="81">
        <v>1.5606632160418381</v>
      </c>
      <c r="AE384" s="82"/>
      <c r="AF384" s="81">
        <v>33751569.735478118</v>
      </c>
      <c r="AG384" s="81">
        <v>1083180.10198869</v>
      </c>
      <c r="AH384" s="81">
        <v>774944.74904844165</v>
      </c>
      <c r="AI384" s="81">
        <v>39063268.398065239</v>
      </c>
      <c r="AJ384" s="81">
        <v>55142349.591536768</v>
      </c>
      <c r="AK384" s="81">
        <v>0</v>
      </c>
      <c r="AL384" s="81">
        <v>0</v>
      </c>
      <c r="AM384" s="81">
        <v>2987442.055774915</v>
      </c>
      <c r="AN384" s="81">
        <v>0</v>
      </c>
      <c r="AO384" s="81">
        <v>0</v>
      </c>
      <c r="AP384" s="82"/>
      <c r="AQ384" s="81">
        <v>178</v>
      </c>
      <c r="AR384" s="81">
        <v>154</v>
      </c>
      <c r="AS384" s="81">
        <v>0</v>
      </c>
      <c r="AT384" s="81">
        <v>0</v>
      </c>
      <c r="AU384" s="81">
        <v>0</v>
      </c>
      <c r="AV384" s="81">
        <v>0</v>
      </c>
      <c r="AW384" s="81" t="s">
        <v>564</v>
      </c>
      <c r="AX384" s="82"/>
      <c r="AY384" s="81">
        <v>815.68799999999999</v>
      </c>
      <c r="AZ384" s="81">
        <v>21811</v>
      </c>
      <c r="BA384" s="81">
        <v>0</v>
      </c>
      <c r="BB384" s="81">
        <v>0</v>
      </c>
      <c r="BC384" s="81">
        <v>0</v>
      </c>
      <c r="BD384" s="81">
        <v>0</v>
      </c>
      <c r="BE384" s="81" t="s">
        <v>564</v>
      </c>
      <c r="BF384" s="82"/>
      <c r="BG384" s="81">
        <v>0</v>
      </c>
      <c r="BH384" s="81">
        <v>0</v>
      </c>
      <c r="BI384" s="81">
        <v>46.328000000000003</v>
      </c>
      <c r="BJ384" s="81">
        <v>0</v>
      </c>
      <c r="BK384" s="81">
        <v>0</v>
      </c>
      <c r="BL384" s="81">
        <v>0</v>
      </c>
      <c r="BM384" s="82"/>
      <c r="BN384" s="81">
        <v>0</v>
      </c>
      <c r="BO384" s="81">
        <v>0</v>
      </c>
      <c r="BP384" s="81">
        <v>6</v>
      </c>
      <c r="BQ384" s="81">
        <v>0</v>
      </c>
      <c r="BR384" s="81">
        <v>0</v>
      </c>
      <c r="BS384" s="81">
        <v>0</v>
      </c>
      <c r="BT384"/>
      <c r="BU384" s="80">
        <v>46.328000000000003</v>
      </c>
      <c r="BV384" s="80">
        <v>0</v>
      </c>
      <c r="BW384" s="80">
        <v>0</v>
      </c>
      <c r="BX384" s="80">
        <v>0</v>
      </c>
      <c r="BY384" s="80">
        <v>0</v>
      </c>
      <c r="BZ384" s="80">
        <v>0</v>
      </c>
      <c r="CA384" s="80">
        <v>0</v>
      </c>
      <c r="CB384" s="80">
        <v>0</v>
      </c>
      <c r="CC384" s="80">
        <v>0</v>
      </c>
    </row>
    <row r="385" spans="1:81">
      <c r="A385" s="80" t="s">
        <v>2082</v>
      </c>
      <c r="B385" s="80">
        <v>186</v>
      </c>
      <c r="C385" s="80">
        <v>16</v>
      </c>
      <c r="D385" s="80">
        <v>11</v>
      </c>
      <c r="E385" s="80">
        <v>2019</v>
      </c>
      <c r="F385" s="80" t="s">
        <v>73</v>
      </c>
      <c r="G385" s="80" t="s">
        <v>2066</v>
      </c>
      <c r="H385" s="80" t="s">
        <v>2067</v>
      </c>
      <c r="I385" s="177"/>
      <c r="J385" s="81">
        <v>23.230629584741717</v>
      </c>
      <c r="K385" s="81">
        <v>1.4251664302666132</v>
      </c>
      <c r="L385" s="81">
        <v>7.2101930859537937</v>
      </c>
      <c r="M385" s="81">
        <v>26.575263135439251</v>
      </c>
      <c r="N385" s="81">
        <v>32.577140131009884</v>
      </c>
      <c r="O385" s="81">
        <v>22.299476024631208</v>
      </c>
      <c r="P385" s="81">
        <v>19.480435822747005</v>
      </c>
      <c r="Q385" s="81">
        <v>1.3158782362709611</v>
      </c>
      <c r="R385" s="81">
        <v>1.176717303465801E-2</v>
      </c>
      <c r="S385" s="81">
        <v>2.126476424345078</v>
      </c>
      <c r="T385" s="82"/>
      <c r="U385" s="81">
        <v>4130346</v>
      </c>
      <c r="V385" s="81">
        <v>750</v>
      </c>
      <c r="W385" s="81">
        <v>126</v>
      </c>
      <c r="X385" s="81">
        <v>6261</v>
      </c>
      <c r="Y385" s="81">
        <v>8537</v>
      </c>
      <c r="Z385" s="81">
        <v>13961</v>
      </c>
      <c r="AA385" s="81">
        <v>4045</v>
      </c>
      <c r="AB385" s="81">
        <v>21324</v>
      </c>
      <c r="AC385" s="81">
        <v>2075</v>
      </c>
      <c r="AD385" s="81">
        <v>2.126476424345078</v>
      </c>
      <c r="AE385" s="82"/>
      <c r="AF385" s="81">
        <v>31028319.535473932</v>
      </c>
      <c r="AG385" s="81">
        <v>1046593.5500145979</v>
      </c>
      <c r="AH385" s="81">
        <v>820156.22023265774</v>
      </c>
      <c r="AI385" s="81">
        <v>38966836.362363562</v>
      </c>
      <c r="AJ385" s="81">
        <v>51008798.713403456</v>
      </c>
      <c r="AK385" s="81">
        <v>0</v>
      </c>
      <c r="AL385" s="81">
        <v>0</v>
      </c>
      <c r="AM385" s="81">
        <v>2904168.2730139457</v>
      </c>
      <c r="AN385" s="81">
        <v>0</v>
      </c>
      <c r="AO385" s="81">
        <v>0</v>
      </c>
      <c r="AP385" s="82"/>
      <c r="AQ385" s="81">
        <v>183</v>
      </c>
      <c r="AR385" s="81">
        <v>168</v>
      </c>
      <c r="AS385" s="81">
        <v>0</v>
      </c>
      <c r="AT385" s="81">
        <v>0</v>
      </c>
      <c r="AU385" s="81">
        <v>0</v>
      </c>
      <c r="AV385" s="81">
        <v>0</v>
      </c>
      <c r="AW385" s="81" t="s">
        <v>564</v>
      </c>
      <c r="AX385" s="82"/>
      <c r="AY385" s="81">
        <v>843.16800000000012</v>
      </c>
      <c r="AZ385" s="81">
        <v>25417.4</v>
      </c>
      <c r="BA385" s="81">
        <v>0</v>
      </c>
      <c r="BB385" s="81">
        <v>0</v>
      </c>
      <c r="BC385" s="81">
        <v>0</v>
      </c>
      <c r="BD385" s="81">
        <v>0</v>
      </c>
      <c r="BE385" s="81" t="s">
        <v>564</v>
      </c>
      <c r="BF385" s="82"/>
      <c r="BG385" s="81">
        <v>0</v>
      </c>
      <c r="BH385" s="81">
        <v>0</v>
      </c>
      <c r="BI385" s="81">
        <v>41.951000000000001</v>
      </c>
      <c r="BJ385" s="81">
        <v>0</v>
      </c>
      <c r="BK385" s="81">
        <v>0</v>
      </c>
      <c r="BL385" s="81">
        <v>0</v>
      </c>
      <c r="BM385" s="82"/>
      <c r="BN385" s="81">
        <v>0</v>
      </c>
      <c r="BO385" s="81">
        <v>0</v>
      </c>
      <c r="BP385" s="81">
        <v>7</v>
      </c>
      <c r="BQ385" s="81">
        <v>0</v>
      </c>
      <c r="BR385" s="81">
        <v>0</v>
      </c>
      <c r="BS385" s="81">
        <v>0</v>
      </c>
      <c r="BT385"/>
      <c r="BU385" s="80">
        <v>41.951000000000001</v>
      </c>
      <c r="BV385" s="80">
        <v>0</v>
      </c>
      <c r="BW385" s="80">
        <v>0</v>
      </c>
      <c r="BX385" s="80">
        <v>0</v>
      </c>
      <c r="BY385" s="80">
        <v>0</v>
      </c>
      <c r="BZ385" s="80">
        <v>0</v>
      </c>
      <c r="CA385" s="80">
        <v>0</v>
      </c>
      <c r="CB385" s="80">
        <v>0</v>
      </c>
      <c r="CC385" s="80">
        <v>0</v>
      </c>
    </row>
    <row r="386" spans="1:81">
      <c r="A386" s="80" t="s">
        <v>2083</v>
      </c>
      <c r="B386" s="80">
        <v>187</v>
      </c>
      <c r="C386" s="80">
        <v>17</v>
      </c>
      <c r="D386" s="80">
        <v>11</v>
      </c>
      <c r="E386" s="80">
        <v>2020</v>
      </c>
      <c r="F386" s="80" t="s">
        <v>218</v>
      </c>
      <c r="G386" s="174" t="s">
        <v>2066</v>
      </c>
      <c r="H386" s="80" t="s">
        <v>2067</v>
      </c>
      <c r="I386" s="177"/>
      <c r="J386" s="81">
        <v>24.008612947837509</v>
      </c>
      <c r="K386" s="81">
        <v>1.3424441470462902</v>
      </c>
      <c r="L386" s="81">
        <v>9.0394557117654983</v>
      </c>
      <c r="M386" s="81">
        <v>24.442261891314413</v>
      </c>
      <c r="N386" s="81">
        <v>30.599276853491762</v>
      </c>
      <c r="O386" s="81">
        <v>19.417145093490337</v>
      </c>
      <c r="P386" s="81">
        <v>18.927142336389799</v>
      </c>
      <c r="Q386" s="81">
        <v>1.2346888018330271</v>
      </c>
      <c r="R386" s="81">
        <v>1.1954328935233554E-2</v>
      </c>
      <c r="S386" s="81">
        <v>2.3446783322977969</v>
      </c>
      <c r="T386" s="82"/>
      <c r="U386" s="81">
        <v>3883313</v>
      </c>
      <c r="V386" s="81">
        <v>645</v>
      </c>
      <c r="W386" s="81">
        <v>155</v>
      </c>
      <c r="X386" s="81">
        <v>6302</v>
      </c>
      <c r="Y386" s="81">
        <v>8553</v>
      </c>
      <c r="Z386" s="81">
        <v>13875</v>
      </c>
      <c r="AA386" s="81">
        <v>4270</v>
      </c>
      <c r="AB386" s="81">
        <v>20940</v>
      </c>
      <c r="AC386" s="81">
        <v>2118.9999999999995</v>
      </c>
      <c r="AD386" s="81">
        <v>2.3446783322977969</v>
      </c>
      <c r="AE386" s="82"/>
      <c r="AF386" s="81">
        <v>34964011.257699043</v>
      </c>
      <c r="AG386" s="81">
        <v>950155.27816839842</v>
      </c>
      <c r="AH386" s="81">
        <v>951549.64774635364</v>
      </c>
      <c r="AI386" s="81">
        <v>38764396.38266886</v>
      </c>
      <c r="AJ386" s="81">
        <v>50899979.017687984</v>
      </c>
      <c r="AK386" s="81"/>
      <c r="AL386" s="81"/>
      <c r="AM386" s="81">
        <v>2732902.6482523554</v>
      </c>
      <c r="AN386" s="81"/>
      <c r="AO386" s="81"/>
      <c r="AP386" s="82"/>
      <c r="AQ386" s="81">
        <v>197</v>
      </c>
      <c r="AR386" s="81">
        <v>172</v>
      </c>
      <c r="AS386" s="81">
        <v>1</v>
      </c>
      <c r="AT386" s="81">
        <v>0</v>
      </c>
      <c r="AU386" s="81">
        <v>0</v>
      </c>
      <c r="AV386" s="81">
        <v>0</v>
      </c>
      <c r="AW386" s="81">
        <v>1</v>
      </c>
      <c r="AX386" s="82"/>
      <c r="AY386" s="81">
        <v>919.76800000000003</v>
      </c>
      <c r="AZ386" s="81">
        <v>25598.9</v>
      </c>
      <c r="BA386" s="81">
        <v>19.8</v>
      </c>
      <c r="BB386" s="81">
        <v>0</v>
      </c>
      <c r="BC386" s="81">
        <v>0</v>
      </c>
      <c r="BD386" s="81">
        <v>0</v>
      </c>
      <c r="BE386" s="81">
        <v>19.8</v>
      </c>
      <c r="BF386" s="82"/>
      <c r="BG386" s="81">
        <v>0</v>
      </c>
      <c r="BH386" s="81">
        <v>0</v>
      </c>
      <c r="BI386" s="81">
        <v>31.821999999999999</v>
      </c>
      <c r="BJ386" s="81">
        <v>0</v>
      </c>
      <c r="BK386" s="81">
        <v>0</v>
      </c>
      <c r="BL386" s="81">
        <v>0</v>
      </c>
      <c r="BM386" s="82"/>
      <c r="BN386" s="81">
        <v>0</v>
      </c>
      <c r="BO386" s="81">
        <v>0</v>
      </c>
      <c r="BP386" s="81">
        <v>6</v>
      </c>
      <c r="BQ386" s="81">
        <v>0</v>
      </c>
      <c r="BR386" s="81">
        <v>0</v>
      </c>
      <c r="BS386" s="81">
        <v>0</v>
      </c>
      <c r="BT386"/>
      <c r="BU386" s="80">
        <v>31.821999999999999</v>
      </c>
      <c r="BV386" s="80">
        <v>0</v>
      </c>
      <c r="BW386" s="80">
        <v>0</v>
      </c>
      <c r="BX386" s="80">
        <v>0</v>
      </c>
      <c r="BY386" s="80">
        <v>0</v>
      </c>
      <c r="BZ386" s="80">
        <v>0</v>
      </c>
      <c r="CA386" s="80">
        <v>0</v>
      </c>
      <c r="CB386" s="80">
        <v>0</v>
      </c>
      <c r="CC386" s="80">
        <v>0</v>
      </c>
    </row>
    <row r="387" spans="1:81">
      <c r="A387" s="80" t="s">
        <v>2084</v>
      </c>
      <c r="B387" s="80">
        <v>187</v>
      </c>
      <c r="C387" s="80">
        <v>18</v>
      </c>
      <c r="D387" s="80">
        <v>11</v>
      </c>
      <c r="E387" s="80">
        <v>2021</v>
      </c>
      <c r="F387" s="80" t="s">
        <v>75</v>
      </c>
      <c r="G387" s="174" t="s">
        <v>2066</v>
      </c>
      <c r="H387" s="80" t="s">
        <v>2067</v>
      </c>
      <c r="I387" s="177"/>
      <c r="J387" s="81">
        <v>33.543170905528179</v>
      </c>
      <c r="K387" s="81">
        <v>1.4230275717765315</v>
      </c>
      <c r="L387" s="81">
        <v>8.9208511349422519</v>
      </c>
      <c r="M387" s="81">
        <v>25.646991214589924</v>
      </c>
      <c r="N387" s="81">
        <v>30.559303691836664</v>
      </c>
      <c r="O387" s="81">
        <v>18.661649991921067</v>
      </c>
      <c r="P387" s="81">
        <v>19.062954278007901</v>
      </c>
      <c r="Q387" s="81">
        <v>1.2274278812017247</v>
      </c>
      <c r="R387" s="81">
        <v>1.185031878439886E-2</v>
      </c>
      <c r="S387" s="81">
        <v>2.3775479527227739</v>
      </c>
      <c r="T387" s="82"/>
      <c r="U387" s="81">
        <v>4552972</v>
      </c>
      <c r="V387" s="81">
        <v>645</v>
      </c>
      <c r="W387" s="81">
        <v>155</v>
      </c>
      <c r="X387" s="81">
        <v>6302</v>
      </c>
      <c r="Y387" s="81">
        <v>8537</v>
      </c>
      <c r="Z387" s="81">
        <v>13731</v>
      </c>
      <c r="AA387" s="81">
        <v>4194</v>
      </c>
      <c r="AB387" s="81">
        <v>20570</v>
      </c>
      <c r="AC387" s="81">
        <v>2035.9999999999998</v>
      </c>
      <c r="AD387" s="81">
        <v>2.3775479527227739</v>
      </c>
      <c r="AE387" s="82"/>
      <c r="AF387" s="81">
        <v>50990866.113168024</v>
      </c>
      <c r="AG387" s="81">
        <v>1002820.7184719946</v>
      </c>
      <c r="AH387" s="81">
        <v>886758.35141496069</v>
      </c>
      <c r="AI387" s="81">
        <v>40524820.028011017</v>
      </c>
      <c r="AJ387" s="81">
        <v>49222313.961966731</v>
      </c>
      <c r="AK387" s="81">
        <v>0</v>
      </c>
      <c r="AL387" s="81">
        <v>0</v>
      </c>
      <c r="AM387" s="81">
        <v>2700098.1722065061</v>
      </c>
      <c r="AN387" s="81">
        <v>0</v>
      </c>
      <c r="AO387" s="81">
        <v>0</v>
      </c>
      <c r="AP387" s="82"/>
      <c r="AQ387" s="81">
        <v>212</v>
      </c>
      <c r="AR387" s="81">
        <v>177</v>
      </c>
      <c r="AS387" s="81">
        <v>1</v>
      </c>
      <c r="AT387" s="81">
        <v>0</v>
      </c>
      <c r="AU387" s="81">
        <v>0</v>
      </c>
      <c r="AV387" s="81">
        <v>0</v>
      </c>
      <c r="AW387" s="81"/>
      <c r="AX387" s="82"/>
      <c r="AY387" s="81">
        <v>1000.668</v>
      </c>
      <c r="AZ387" s="81">
        <v>26496.9</v>
      </c>
      <c r="BA387" s="81">
        <v>19.8</v>
      </c>
      <c r="BB387" s="81">
        <v>0</v>
      </c>
      <c r="BC387" s="81">
        <v>0</v>
      </c>
      <c r="BD387" s="81">
        <v>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2085</v>
      </c>
      <c r="B388" s="80">
        <v>187</v>
      </c>
      <c r="C388" s="80">
        <v>19</v>
      </c>
      <c r="D388" s="80">
        <v>11</v>
      </c>
      <c r="E388" s="80">
        <v>2022</v>
      </c>
      <c r="F388" s="80" t="s">
        <v>568</v>
      </c>
      <c r="G388" s="80" t="s">
        <v>2066</v>
      </c>
      <c r="H388" s="80" t="s">
        <v>2067</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221</v>
      </c>
      <c r="AR388" s="81">
        <v>179</v>
      </c>
      <c r="AS388" s="81">
        <v>1</v>
      </c>
      <c r="AT388" s="81">
        <v>0</v>
      </c>
      <c r="AU388" s="81">
        <v>0</v>
      </c>
      <c r="AV388" s="81">
        <v>0</v>
      </c>
      <c r="AW388" s="81"/>
      <c r="AX388" s="82"/>
      <c r="AY388" s="81">
        <v>1043.4680000000001</v>
      </c>
      <c r="AZ388" s="81">
        <v>26595.899999999998</v>
      </c>
      <c r="BA388" s="81">
        <v>19.8</v>
      </c>
      <c r="BB388" s="81">
        <v>0</v>
      </c>
      <c r="BC388" s="81">
        <v>0</v>
      </c>
      <c r="BD388" s="81">
        <v>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2086</v>
      </c>
      <c r="B389" s="80">
        <v>154</v>
      </c>
      <c r="C389" s="80">
        <v>1</v>
      </c>
      <c r="D389" s="80">
        <v>10</v>
      </c>
      <c r="E389" s="80">
        <v>1990</v>
      </c>
      <c r="F389" s="80" t="s">
        <v>562</v>
      </c>
      <c r="G389" s="80" t="s">
        <v>2087</v>
      </c>
      <c r="H389" s="80" t="s">
        <v>2088</v>
      </c>
      <c r="I389" s="177"/>
      <c r="J389" s="81">
        <v>6.5314622260741348</v>
      </c>
      <c r="K389" s="81">
        <v>4.1785052667986742</v>
      </c>
      <c r="L389" s="81">
        <v>24.343085863388296</v>
      </c>
      <c r="M389" s="81">
        <v>41.475770164156785</v>
      </c>
      <c r="N389" s="81">
        <v>34.285218517484708</v>
      </c>
      <c r="O389" s="81">
        <v>21.363360521214148</v>
      </c>
      <c r="P389" s="81">
        <v>27.622296434818658</v>
      </c>
      <c r="Q389" s="81">
        <v>1.8526658335321651</v>
      </c>
      <c r="R389" s="81">
        <v>5.0066569776733214</v>
      </c>
      <c r="S389" s="81">
        <v>2.1116240195105207</v>
      </c>
      <c r="T389" s="82"/>
      <c r="U389" s="81">
        <v>777519</v>
      </c>
      <c r="V389" s="81">
        <v>1491</v>
      </c>
      <c r="W389" s="81">
        <v>240</v>
      </c>
      <c r="X389" s="81">
        <v>14454</v>
      </c>
      <c r="Y389" s="81">
        <v>10911</v>
      </c>
      <c r="Z389" s="81">
        <v>8787</v>
      </c>
      <c r="AA389" s="81">
        <v>6707</v>
      </c>
      <c r="AB389" s="81">
        <v>30081</v>
      </c>
      <c r="AC389" s="81">
        <v>867162</v>
      </c>
      <c r="AD389" s="81">
        <v>2.1116240195105207</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2089</v>
      </c>
      <c r="B390" s="80">
        <v>155</v>
      </c>
      <c r="C390" s="80">
        <v>2</v>
      </c>
      <c r="D390" s="80">
        <v>10</v>
      </c>
      <c r="E390" s="80">
        <v>2005</v>
      </c>
      <c r="F390" s="80" t="s">
        <v>565</v>
      </c>
      <c r="G390" s="80" t="s">
        <v>2087</v>
      </c>
      <c r="H390" s="80" t="s">
        <v>2088</v>
      </c>
      <c r="I390" s="177"/>
      <c r="J390" s="81">
        <v>3.0447926976460709</v>
      </c>
      <c r="K390" s="81">
        <v>2.7519523431830395</v>
      </c>
      <c r="L390" s="81">
        <v>7.4468701317283488</v>
      </c>
      <c r="M390" s="81">
        <v>56.262762501506629</v>
      </c>
      <c r="N390" s="81">
        <v>40.526688485137164</v>
      </c>
      <c r="O390" s="81">
        <v>26.577525601354147</v>
      </c>
      <c r="P390" s="81">
        <v>28.87961452664053</v>
      </c>
      <c r="Q390" s="81">
        <v>1.5734965556813467</v>
      </c>
      <c r="R390" s="81">
        <v>2.3044937324476131</v>
      </c>
      <c r="S390" s="81">
        <v>3.4675696769999997</v>
      </c>
      <c r="T390" s="82"/>
      <c r="U390" s="81">
        <v>407585</v>
      </c>
      <c r="V390" s="81">
        <v>1178</v>
      </c>
      <c r="W390" s="81">
        <v>65</v>
      </c>
      <c r="X390" s="81">
        <v>10508</v>
      </c>
      <c r="Y390" s="81">
        <v>11560</v>
      </c>
      <c r="Z390" s="81">
        <v>12650</v>
      </c>
      <c r="AA390" s="81">
        <v>5743</v>
      </c>
      <c r="AB390" s="81">
        <v>26708</v>
      </c>
      <c r="AC390" s="81">
        <v>407502</v>
      </c>
      <c r="AD390" s="81">
        <v>3.4675696769999997</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2090</v>
      </c>
      <c r="B391" s="80">
        <v>156</v>
      </c>
      <c r="C391" s="80">
        <v>3</v>
      </c>
      <c r="D391" s="80">
        <v>10</v>
      </c>
      <c r="E391" s="80">
        <v>2006</v>
      </c>
      <c r="F391" s="80" t="s">
        <v>566</v>
      </c>
      <c r="G391" s="80" t="s">
        <v>2087</v>
      </c>
      <c r="H391" s="80" t="s">
        <v>2088</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2091</v>
      </c>
      <c r="B392" s="80">
        <v>157</v>
      </c>
      <c r="C392" s="80">
        <v>4</v>
      </c>
      <c r="D392" s="80">
        <v>10</v>
      </c>
      <c r="E392" s="80">
        <v>2007</v>
      </c>
      <c r="F392" s="80" t="s">
        <v>567</v>
      </c>
      <c r="G392" s="80" t="s">
        <v>2087</v>
      </c>
      <c r="H392" s="80" t="s">
        <v>2088</v>
      </c>
      <c r="I392" s="177"/>
      <c r="J392" s="81">
        <v>2.5031802053928671</v>
      </c>
      <c r="K392" s="81">
        <v>2.5250361659416862</v>
      </c>
      <c r="L392" s="81">
        <v>6.9619900006816469</v>
      </c>
      <c r="M392" s="81">
        <v>54.025871043422853</v>
      </c>
      <c r="N392" s="81">
        <v>41.388628913097783</v>
      </c>
      <c r="O392" s="81">
        <v>25.360188243256768</v>
      </c>
      <c r="P392" s="81">
        <v>28.351295830472978</v>
      </c>
      <c r="Q392" s="81">
        <v>1.6091683824827718</v>
      </c>
      <c r="R392" s="81">
        <v>1.4049192485658388</v>
      </c>
      <c r="S392" s="81">
        <v>3.0811941108000003</v>
      </c>
      <c r="T392" s="82"/>
      <c r="U392" s="81">
        <v>394669</v>
      </c>
      <c r="V392" s="81">
        <v>1066</v>
      </c>
      <c r="W392" s="81">
        <v>68</v>
      </c>
      <c r="X392" s="81">
        <v>12125</v>
      </c>
      <c r="Y392" s="81">
        <v>11495</v>
      </c>
      <c r="Z392" s="81">
        <v>12548</v>
      </c>
      <c r="AA392" s="81">
        <v>5552</v>
      </c>
      <c r="AB392" s="81">
        <v>25869</v>
      </c>
      <c r="AC392" s="81">
        <v>255559</v>
      </c>
      <c r="AD392" s="81">
        <v>3.0811941108000003</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2092</v>
      </c>
      <c r="B393" s="80">
        <v>158</v>
      </c>
      <c r="C393" s="80">
        <v>5</v>
      </c>
      <c r="D393" s="80">
        <v>10</v>
      </c>
      <c r="E393" s="80">
        <v>2008</v>
      </c>
      <c r="F393" s="80" t="s">
        <v>84</v>
      </c>
      <c r="G393" s="80" t="s">
        <v>2087</v>
      </c>
      <c r="H393" s="80" t="s">
        <v>2088</v>
      </c>
      <c r="I393" s="177"/>
      <c r="J393" s="81">
        <v>2.6253424907016076</v>
      </c>
      <c r="K393" s="81">
        <v>1.8791755303606861</v>
      </c>
      <c r="L393" s="81">
        <v>5.6790414793211141</v>
      </c>
      <c r="M393" s="81">
        <v>59.244226570483939</v>
      </c>
      <c r="N393" s="81">
        <v>42.77482336607607</v>
      </c>
      <c r="O393" s="81">
        <v>24.457316115956964</v>
      </c>
      <c r="P393" s="81">
        <v>27.737507607526755</v>
      </c>
      <c r="Q393" s="81">
        <v>1.5635700987994012</v>
      </c>
      <c r="R393" s="81">
        <v>0</v>
      </c>
      <c r="S393" s="81">
        <v>2.6333966500799999</v>
      </c>
      <c r="T393" s="82"/>
      <c r="U393" s="81">
        <v>428992</v>
      </c>
      <c r="V393" s="81">
        <v>1066</v>
      </c>
      <c r="W393" s="81">
        <v>68</v>
      </c>
      <c r="X393" s="81">
        <v>12125</v>
      </c>
      <c r="Y393" s="81">
        <v>11507</v>
      </c>
      <c r="Z393" s="81">
        <v>12526</v>
      </c>
      <c r="AA393" s="81">
        <v>5438</v>
      </c>
      <c r="AB393" s="81">
        <v>25549</v>
      </c>
      <c r="AC393" s="81">
        <v>0</v>
      </c>
      <c r="AD393" s="81">
        <v>2.6333966500799999</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2093</v>
      </c>
      <c r="B394" s="80">
        <v>159</v>
      </c>
      <c r="C394" s="80">
        <v>6</v>
      </c>
      <c r="D394" s="80">
        <v>10</v>
      </c>
      <c r="E394" s="80">
        <v>2009</v>
      </c>
      <c r="F394" s="80" t="s">
        <v>85</v>
      </c>
      <c r="G394" s="80" t="s">
        <v>2087</v>
      </c>
      <c r="H394" s="80" t="s">
        <v>2088</v>
      </c>
      <c r="I394" s="177"/>
      <c r="J394" s="81">
        <v>2.6215704410996525</v>
      </c>
      <c r="K394" s="81">
        <v>1.7240005314147355</v>
      </c>
      <c r="L394" s="81">
        <v>10.176227116995237</v>
      </c>
      <c r="M394" s="81">
        <v>57.884087420098034</v>
      </c>
      <c r="N394" s="81">
        <v>38.06855950381906</v>
      </c>
      <c r="O394" s="81">
        <v>25.0156063632658</v>
      </c>
      <c r="P394" s="81">
        <v>26.620991954354537</v>
      </c>
      <c r="Q394" s="81">
        <v>1.4701061546753387</v>
      </c>
      <c r="R394" s="81">
        <v>1.6509086890301137</v>
      </c>
      <c r="S394" s="81">
        <v>2.5169698466899999</v>
      </c>
      <c r="T394" s="82"/>
      <c r="U394" s="81">
        <v>368115</v>
      </c>
      <c r="V394" s="81">
        <v>1039</v>
      </c>
      <c r="W394" s="81">
        <v>164</v>
      </c>
      <c r="X394" s="81">
        <v>12704</v>
      </c>
      <c r="Y394" s="81">
        <v>11481</v>
      </c>
      <c r="Z394" s="81">
        <v>12646</v>
      </c>
      <c r="AA394" s="81">
        <v>5358</v>
      </c>
      <c r="AB394" s="81">
        <v>25217</v>
      </c>
      <c r="AC394" s="81">
        <v>304219</v>
      </c>
      <c r="AD394" s="81">
        <v>2.5169698466899999</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0</v>
      </c>
      <c r="BJ394" s="81">
        <v>0</v>
      </c>
      <c r="BK394" s="81">
        <v>0</v>
      </c>
      <c r="BL394" s="81">
        <v>0</v>
      </c>
      <c r="BM394" s="82"/>
      <c r="BN394" s="81">
        <v>0</v>
      </c>
      <c r="BO394" s="81">
        <v>0</v>
      </c>
      <c r="BP394" s="81">
        <v>0</v>
      </c>
      <c r="BQ394" s="81">
        <v>0</v>
      </c>
      <c r="BR394" s="81">
        <v>0</v>
      </c>
      <c r="BS394" s="81">
        <v>0</v>
      </c>
      <c r="BT394"/>
      <c r="BU394" s="80"/>
      <c r="BV394" s="80"/>
      <c r="BW394" s="80"/>
      <c r="BX394" s="80"/>
      <c r="BY394" s="80"/>
      <c r="BZ394" s="80"/>
      <c r="CA394" s="80"/>
      <c r="CB394" s="80"/>
      <c r="CC394" s="80"/>
    </row>
    <row r="395" spans="1:81">
      <c r="A395" s="80" t="s">
        <v>2094</v>
      </c>
      <c r="B395" s="80">
        <v>160</v>
      </c>
      <c r="C395" s="80">
        <v>7</v>
      </c>
      <c r="D395" s="80">
        <v>10</v>
      </c>
      <c r="E395" s="80">
        <v>2010</v>
      </c>
      <c r="F395" s="80" t="s">
        <v>86</v>
      </c>
      <c r="G395" s="80" t="s">
        <v>2087</v>
      </c>
      <c r="H395" s="80" t="s">
        <v>2088</v>
      </c>
      <c r="I395" s="177"/>
      <c r="J395" s="81">
        <v>2.8191425580639917</v>
      </c>
      <c r="K395" s="81">
        <v>1.8481385500940111</v>
      </c>
      <c r="L395" s="81">
        <v>9.5136402507609468</v>
      </c>
      <c r="M395" s="81">
        <v>58.131846373924979</v>
      </c>
      <c r="N395" s="81">
        <v>41.546740307225377</v>
      </c>
      <c r="O395" s="81">
        <v>24.939281397905773</v>
      </c>
      <c r="P395" s="81">
        <v>26.584348807331242</v>
      </c>
      <c r="Q395" s="81">
        <v>1.5139134105036556</v>
      </c>
      <c r="R395" s="81">
        <v>1.5704990681142119</v>
      </c>
      <c r="S395" s="81">
        <v>3.9972048326000005</v>
      </c>
      <c r="T395" s="82"/>
      <c r="U395" s="81">
        <v>430294</v>
      </c>
      <c r="V395" s="81">
        <v>1039</v>
      </c>
      <c r="W395" s="81">
        <v>164</v>
      </c>
      <c r="X395" s="81">
        <v>12704</v>
      </c>
      <c r="Y395" s="81">
        <v>11463</v>
      </c>
      <c r="Z395" s="81">
        <v>12666</v>
      </c>
      <c r="AA395" s="81">
        <v>5217</v>
      </c>
      <c r="AB395" s="81">
        <v>24883</v>
      </c>
      <c r="AC395" s="81">
        <v>274254</v>
      </c>
      <c r="AD395" s="81">
        <v>3.9972048326000005</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0</v>
      </c>
      <c r="BJ395" s="81">
        <v>0</v>
      </c>
      <c r="BK395" s="81">
        <v>0</v>
      </c>
      <c r="BL395" s="81">
        <v>0</v>
      </c>
      <c r="BM395" s="82"/>
      <c r="BN395" s="81">
        <v>0</v>
      </c>
      <c r="BO395" s="81">
        <v>0</v>
      </c>
      <c r="BP395" s="81">
        <v>0</v>
      </c>
      <c r="BQ395" s="81">
        <v>0</v>
      </c>
      <c r="BR395" s="81">
        <v>0</v>
      </c>
      <c r="BS395" s="81">
        <v>0</v>
      </c>
      <c r="BT395"/>
      <c r="BU395" s="80">
        <v>0</v>
      </c>
      <c r="BV395" s="80">
        <v>0</v>
      </c>
      <c r="BW395" s="80">
        <v>0</v>
      </c>
      <c r="BX395" s="80">
        <v>0</v>
      </c>
      <c r="BY395" s="80">
        <v>0</v>
      </c>
      <c r="BZ395" s="80">
        <v>0</v>
      </c>
      <c r="CA395" s="80">
        <v>0</v>
      </c>
      <c r="CB395" s="80">
        <v>0</v>
      </c>
      <c r="CC395" s="80">
        <v>0</v>
      </c>
    </row>
    <row r="396" spans="1:81">
      <c r="A396" s="80" t="s">
        <v>2095</v>
      </c>
      <c r="B396" s="80">
        <v>161</v>
      </c>
      <c r="C396" s="80">
        <v>8</v>
      </c>
      <c r="D396" s="80">
        <v>10</v>
      </c>
      <c r="E396" s="80">
        <v>2011</v>
      </c>
      <c r="F396" s="80" t="s">
        <v>87</v>
      </c>
      <c r="G396" s="80" t="s">
        <v>2087</v>
      </c>
      <c r="H396" s="80" t="s">
        <v>2088</v>
      </c>
      <c r="I396" s="177"/>
      <c r="J396" s="81">
        <v>2.5966835298346607</v>
      </c>
      <c r="K396" s="81">
        <v>2.6005616854434472</v>
      </c>
      <c r="L396" s="81">
        <v>9.5408965722228736</v>
      </c>
      <c r="M396" s="81">
        <v>66.003560242099383</v>
      </c>
      <c r="N396" s="81">
        <v>46.046226183838037</v>
      </c>
      <c r="O396" s="81">
        <v>24.491862347723657</v>
      </c>
      <c r="P396" s="81">
        <v>24.989710291558705</v>
      </c>
      <c r="Q396" s="81">
        <v>1.7204214111283451</v>
      </c>
      <c r="R396" s="81">
        <v>1.4684488027582667</v>
      </c>
      <c r="S396" s="81">
        <v>3.359668759352</v>
      </c>
      <c r="T396" s="82"/>
      <c r="U396" s="81">
        <v>365742</v>
      </c>
      <c r="V396" s="81">
        <v>1039</v>
      </c>
      <c r="W396" s="81">
        <v>164</v>
      </c>
      <c r="X396" s="81">
        <v>12704</v>
      </c>
      <c r="Y396" s="81">
        <v>11398</v>
      </c>
      <c r="Z396" s="81">
        <v>12709</v>
      </c>
      <c r="AA396" s="81">
        <v>5050</v>
      </c>
      <c r="AB396" s="81">
        <v>24515</v>
      </c>
      <c r="AC396" s="81">
        <v>256009</v>
      </c>
      <c r="AD396" s="81">
        <v>3.359668759352</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0</v>
      </c>
      <c r="BJ396" s="81">
        <v>0</v>
      </c>
      <c r="BK396" s="81">
        <v>0</v>
      </c>
      <c r="BL396" s="81">
        <v>0</v>
      </c>
      <c r="BM396" s="82"/>
      <c r="BN396" s="81">
        <v>0</v>
      </c>
      <c r="BO396" s="81">
        <v>0</v>
      </c>
      <c r="BP396" s="81">
        <v>0</v>
      </c>
      <c r="BQ396" s="81">
        <v>0</v>
      </c>
      <c r="BR396" s="81">
        <v>0</v>
      </c>
      <c r="BS396" s="81">
        <v>0</v>
      </c>
      <c r="BT396"/>
      <c r="BU396" s="80">
        <v>0</v>
      </c>
      <c r="BV396" s="80">
        <v>0</v>
      </c>
      <c r="BW396" s="80">
        <v>0</v>
      </c>
      <c r="BX396" s="80">
        <v>0</v>
      </c>
      <c r="BY396" s="80">
        <v>0</v>
      </c>
      <c r="BZ396" s="80">
        <v>0</v>
      </c>
      <c r="CA396" s="80">
        <v>0</v>
      </c>
      <c r="CB396" s="80">
        <v>0</v>
      </c>
      <c r="CC396" s="80">
        <v>0</v>
      </c>
    </row>
    <row r="397" spans="1:81">
      <c r="A397" s="80" t="s">
        <v>2096</v>
      </c>
      <c r="B397" s="80">
        <v>162</v>
      </c>
      <c r="C397" s="80">
        <v>9</v>
      </c>
      <c r="D397" s="80">
        <v>10</v>
      </c>
      <c r="E397" s="80">
        <v>2012</v>
      </c>
      <c r="F397" s="80" t="s">
        <v>88</v>
      </c>
      <c r="G397" s="80" t="s">
        <v>2087</v>
      </c>
      <c r="H397" s="80" t="s">
        <v>2088</v>
      </c>
      <c r="I397" s="177"/>
      <c r="J397" s="81">
        <v>2.0116690789353529</v>
      </c>
      <c r="K397" s="81">
        <v>2.3976467947366555</v>
      </c>
      <c r="L397" s="81">
        <v>9.5183069564146567</v>
      </c>
      <c r="M397" s="81">
        <v>67.852228006019217</v>
      </c>
      <c r="N397" s="81">
        <v>45.866302397584704</v>
      </c>
      <c r="O397" s="81">
        <v>24.339282389646115</v>
      </c>
      <c r="P397" s="81">
        <v>24.833295626943965</v>
      </c>
      <c r="Q397" s="81">
        <v>1.8474663289791209</v>
      </c>
      <c r="R397" s="81">
        <v>1.4519307822603178</v>
      </c>
      <c r="S397" s="81">
        <v>3.5595243802799996</v>
      </c>
      <c r="T397" s="82"/>
      <c r="U397" s="81">
        <v>289988</v>
      </c>
      <c r="V397" s="81">
        <v>1039</v>
      </c>
      <c r="W397" s="81">
        <v>164</v>
      </c>
      <c r="X397" s="81">
        <v>12704</v>
      </c>
      <c r="Y397" s="81">
        <v>11400</v>
      </c>
      <c r="Z397" s="81">
        <v>12730</v>
      </c>
      <c r="AA397" s="81">
        <v>4990</v>
      </c>
      <c r="AB397" s="81">
        <v>24230</v>
      </c>
      <c r="AC397" s="81">
        <v>246573</v>
      </c>
      <c r="AD397" s="81">
        <v>3.5595243802799996</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0</v>
      </c>
      <c r="BJ397" s="81">
        <v>0</v>
      </c>
      <c r="BK397" s="81">
        <v>3.7970000000000002</v>
      </c>
      <c r="BL397" s="81">
        <v>0</v>
      </c>
      <c r="BM397" s="82"/>
      <c r="BN397" s="81">
        <v>0</v>
      </c>
      <c r="BO397" s="81">
        <v>0</v>
      </c>
      <c r="BP397" s="81">
        <v>0</v>
      </c>
      <c r="BQ397" s="81">
        <v>0</v>
      </c>
      <c r="BR397" s="81">
        <v>1</v>
      </c>
      <c r="BS397" s="81">
        <v>0</v>
      </c>
      <c r="BT397"/>
      <c r="BU397" s="80">
        <v>3.7970000000000002</v>
      </c>
      <c r="BV397" s="80">
        <v>0</v>
      </c>
      <c r="BW397" s="80">
        <v>0</v>
      </c>
      <c r="BX397" s="80">
        <v>0</v>
      </c>
      <c r="BY397" s="80">
        <v>0</v>
      </c>
      <c r="BZ397" s="80">
        <v>0</v>
      </c>
      <c r="CA397" s="80">
        <v>0</v>
      </c>
      <c r="CB397" s="80">
        <v>0</v>
      </c>
      <c r="CC397" s="80">
        <v>0</v>
      </c>
    </row>
    <row r="398" spans="1:81">
      <c r="A398" s="80" t="s">
        <v>2097</v>
      </c>
      <c r="B398" s="80">
        <v>163</v>
      </c>
      <c r="C398" s="80">
        <v>10</v>
      </c>
      <c r="D398" s="80">
        <v>10</v>
      </c>
      <c r="E398" s="80">
        <v>2013</v>
      </c>
      <c r="F398" s="80" t="s">
        <v>89</v>
      </c>
      <c r="G398" s="80" t="s">
        <v>2087</v>
      </c>
      <c r="H398" s="80" t="s">
        <v>2088</v>
      </c>
      <c r="I398" s="177"/>
      <c r="J398" s="81">
        <v>2.0626722528537296</v>
      </c>
      <c r="K398" s="81">
        <v>2.0718811720681152</v>
      </c>
      <c r="L398" s="81">
        <v>9.3773213838385523</v>
      </c>
      <c r="M398" s="81">
        <v>65.199276263480044</v>
      </c>
      <c r="N398" s="81">
        <v>44.196138304150949</v>
      </c>
      <c r="O398" s="81">
        <v>23.161755420213236</v>
      </c>
      <c r="P398" s="81">
        <v>24.507254263888626</v>
      </c>
      <c r="Q398" s="81">
        <v>1.8649036464281015</v>
      </c>
      <c r="R398" s="81">
        <v>1.4804688469248493</v>
      </c>
      <c r="S398" s="81">
        <v>3.4489640646000002</v>
      </c>
      <c r="T398" s="82"/>
      <c r="U398" s="81">
        <v>304555</v>
      </c>
      <c r="V398" s="81">
        <v>1039</v>
      </c>
      <c r="W398" s="81">
        <v>164</v>
      </c>
      <c r="X398" s="81">
        <v>12704</v>
      </c>
      <c r="Y398" s="81">
        <v>11415</v>
      </c>
      <c r="Z398" s="81">
        <v>12655</v>
      </c>
      <c r="AA398" s="81">
        <v>4906</v>
      </c>
      <c r="AB398" s="81">
        <v>24108</v>
      </c>
      <c r="AC398" s="81">
        <v>245420</v>
      </c>
      <c r="AD398" s="81">
        <v>3.4489640646000002</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0</v>
      </c>
      <c r="BJ398" s="81">
        <v>0</v>
      </c>
      <c r="BK398" s="81">
        <v>0</v>
      </c>
      <c r="BL398" s="81">
        <v>0</v>
      </c>
      <c r="BM398" s="82"/>
      <c r="BN398" s="81">
        <v>0</v>
      </c>
      <c r="BO398" s="81">
        <v>0</v>
      </c>
      <c r="BP398" s="81">
        <v>0</v>
      </c>
      <c r="BQ398" s="81">
        <v>0</v>
      </c>
      <c r="BR398" s="81">
        <v>0</v>
      </c>
      <c r="BS398" s="81">
        <v>0</v>
      </c>
      <c r="BT398"/>
      <c r="BU398" s="80">
        <v>0</v>
      </c>
      <c r="BV398" s="80">
        <v>0</v>
      </c>
      <c r="BW398" s="80">
        <v>0</v>
      </c>
      <c r="BX398" s="80">
        <v>0</v>
      </c>
      <c r="BY398" s="80">
        <v>0</v>
      </c>
      <c r="BZ398" s="80">
        <v>0</v>
      </c>
      <c r="CA398" s="80">
        <v>0</v>
      </c>
      <c r="CB398" s="80">
        <v>0</v>
      </c>
      <c r="CC398" s="80">
        <v>0</v>
      </c>
    </row>
    <row r="399" spans="1:81">
      <c r="A399" s="80" t="s">
        <v>2098</v>
      </c>
      <c r="B399" s="80">
        <v>164</v>
      </c>
      <c r="C399" s="80">
        <v>11</v>
      </c>
      <c r="D399" s="80">
        <v>10</v>
      </c>
      <c r="E399" s="80">
        <v>2014</v>
      </c>
      <c r="F399" s="80" t="s">
        <v>90</v>
      </c>
      <c r="G399" s="80" t="s">
        <v>2087</v>
      </c>
      <c r="H399" s="80" t="s">
        <v>2088</v>
      </c>
      <c r="I399" s="177"/>
      <c r="J399" s="81">
        <v>1.7281189210069718</v>
      </c>
      <c r="K399" s="81">
        <v>1.8730838008984068</v>
      </c>
      <c r="L399" s="81">
        <v>9.5749297443757175</v>
      </c>
      <c r="M399" s="81">
        <v>54.201354274614339</v>
      </c>
      <c r="N399" s="81">
        <v>40.428338108296586</v>
      </c>
      <c r="O399" s="81">
        <v>22.05411772362995</v>
      </c>
      <c r="P399" s="81">
        <v>24.308331148175824</v>
      </c>
      <c r="Q399" s="81">
        <v>1.7557434898828006</v>
      </c>
      <c r="R399" s="81">
        <v>1.5323550026065649</v>
      </c>
      <c r="S399" s="81">
        <v>2.8276903735499999</v>
      </c>
      <c r="T399" s="82"/>
      <c r="U399" s="81">
        <v>269118</v>
      </c>
      <c r="V399" s="81">
        <v>810</v>
      </c>
      <c r="W399" s="81">
        <v>184</v>
      </c>
      <c r="X399" s="81">
        <v>11247</v>
      </c>
      <c r="Y399" s="81">
        <v>11331</v>
      </c>
      <c r="Z399" s="81">
        <v>12691</v>
      </c>
      <c r="AA399" s="81">
        <v>4841</v>
      </c>
      <c r="AB399" s="81">
        <v>23656</v>
      </c>
      <c r="AC399" s="81">
        <v>254820</v>
      </c>
      <c r="AD399" s="81">
        <v>2.8276903735499999</v>
      </c>
      <c r="AE399" s="82"/>
      <c r="AF399" s="81">
        <v>1968095.8201406421</v>
      </c>
      <c r="AG399" s="81">
        <v>1599912.4084701661</v>
      </c>
      <c r="AH399" s="81">
        <v>1162422.5889815346</v>
      </c>
      <c r="AI399" s="81">
        <v>70645942.788123503</v>
      </c>
      <c r="AJ399" s="81">
        <v>61660101.921461597</v>
      </c>
      <c r="AK399" s="81">
        <v>0</v>
      </c>
      <c r="AL399" s="81">
        <v>0</v>
      </c>
      <c r="AM399" s="81">
        <v>3247615.3033067281</v>
      </c>
      <c r="AN399" s="81">
        <v>0</v>
      </c>
      <c r="AO399" s="81">
        <v>0</v>
      </c>
      <c r="AP399" s="82"/>
      <c r="AQ399" s="81">
        <v>298</v>
      </c>
      <c r="AR399" s="81">
        <v>28</v>
      </c>
      <c r="AS399" s="81">
        <v>0</v>
      </c>
      <c r="AT399" s="81">
        <v>0</v>
      </c>
      <c r="AU399" s="81">
        <v>0</v>
      </c>
      <c r="AV399" s="81">
        <v>0</v>
      </c>
      <c r="AW399" s="81" t="s">
        <v>564</v>
      </c>
      <c r="AX399" s="82"/>
      <c r="AY399" s="81">
        <v>1252.8</v>
      </c>
      <c r="AZ399" s="81">
        <v>538.9</v>
      </c>
      <c r="BA399" s="81">
        <v>0</v>
      </c>
      <c r="BB399" s="81">
        <v>0</v>
      </c>
      <c r="BC399" s="81">
        <v>0</v>
      </c>
      <c r="BD399" s="81">
        <v>0</v>
      </c>
      <c r="BE399" s="81" t="s">
        <v>564</v>
      </c>
      <c r="BF399" s="82"/>
      <c r="BG399" s="81">
        <v>0</v>
      </c>
      <c r="BH399" s="81">
        <v>0</v>
      </c>
      <c r="BI399" s="81">
        <v>0</v>
      </c>
      <c r="BJ399" s="81">
        <v>0</v>
      </c>
      <c r="BK399" s="81">
        <v>3.8929999999999998</v>
      </c>
      <c r="BL399" s="81">
        <v>0</v>
      </c>
      <c r="BM399" s="82"/>
      <c r="BN399" s="81">
        <v>0</v>
      </c>
      <c r="BO399" s="81">
        <v>0</v>
      </c>
      <c r="BP399" s="81">
        <v>0</v>
      </c>
      <c r="BQ399" s="81">
        <v>0</v>
      </c>
      <c r="BR399" s="81">
        <v>1</v>
      </c>
      <c r="BS399" s="81">
        <v>0</v>
      </c>
      <c r="BT399"/>
      <c r="BU399" s="80">
        <v>3.8929999999999998</v>
      </c>
      <c r="BV399" s="80">
        <v>0</v>
      </c>
      <c r="BW399" s="80">
        <v>0</v>
      </c>
      <c r="BX399" s="80">
        <v>0</v>
      </c>
      <c r="BY399" s="80">
        <v>0</v>
      </c>
      <c r="BZ399" s="80">
        <v>0</v>
      </c>
      <c r="CA399" s="80">
        <v>0</v>
      </c>
      <c r="CB399" s="80">
        <v>0</v>
      </c>
      <c r="CC399" s="80">
        <v>0</v>
      </c>
    </row>
    <row r="400" spans="1:81">
      <c r="A400" s="80" t="s">
        <v>2099</v>
      </c>
      <c r="B400" s="80">
        <v>165</v>
      </c>
      <c r="C400" s="80">
        <v>12</v>
      </c>
      <c r="D400" s="80">
        <v>10</v>
      </c>
      <c r="E400" s="80">
        <v>2015</v>
      </c>
      <c r="F400" s="80" t="s">
        <v>91</v>
      </c>
      <c r="G400" s="80" t="s">
        <v>2087</v>
      </c>
      <c r="H400" s="80" t="s">
        <v>2088</v>
      </c>
      <c r="I400" s="177"/>
      <c r="J400" s="81">
        <v>1.4579841422381645</v>
      </c>
      <c r="K400" s="81">
        <v>1.7341843492729829</v>
      </c>
      <c r="L400" s="81">
        <v>10.287246467439356</v>
      </c>
      <c r="M400" s="81">
        <v>48.939567805168707</v>
      </c>
      <c r="N400" s="81">
        <v>37.840661837958798</v>
      </c>
      <c r="O400" s="81">
        <v>21.762763226006843</v>
      </c>
      <c r="P400" s="81">
        <v>23.784725396113334</v>
      </c>
      <c r="Q400" s="81">
        <v>1.6836194875613399</v>
      </c>
      <c r="R400" s="81">
        <v>1.2858517595659018</v>
      </c>
      <c r="S400" s="81">
        <v>2.3132620619999997</v>
      </c>
      <c r="T400" s="82"/>
      <c r="U400" s="81">
        <v>254960</v>
      </c>
      <c r="V400" s="81">
        <v>810</v>
      </c>
      <c r="W400" s="81">
        <v>184</v>
      </c>
      <c r="X400" s="81">
        <v>11247</v>
      </c>
      <c r="Y400" s="81">
        <v>11184</v>
      </c>
      <c r="Z400" s="81">
        <v>12644</v>
      </c>
      <c r="AA400" s="81">
        <v>4733</v>
      </c>
      <c r="AB400" s="81">
        <v>23172</v>
      </c>
      <c r="AC400" s="81">
        <v>220270</v>
      </c>
      <c r="AD400" s="81">
        <v>2.3132620619999997</v>
      </c>
      <c r="AE400" s="82"/>
      <c r="AF400" s="81">
        <v>1692958.092269473</v>
      </c>
      <c r="AG400" s="81">
        <v>1374822.176774632</v>
      </c>
      <c r="AH400" s="81">
        <v>1414688.0480312975</v>
      </c>
      <c r="AI400" s="81">
        <v>70282788.59040077</v>
      </c>
      <c r="AJ400" s="81">
        <v>58891100.922548115</v>
      </c>
      <c r="AK400" s="81">
        <v>0</v>
      </c>
      <c r="AL400" s="81">
        <v>0</v>
      </c>
      <c r="AM400" s="81">
        <v>3175625.3971158708</v>
      </c>
      <c r="AN400" s="81">
        <v>0</v>
      </c>
      <c r="AO400" s="81">
        <v>0</v>
      </c>
      <c r="AP400" s="82"/>
      <c r="AQ400" s="81">
        <v>326</v>
      </c>
      <c r="AR400" s="81">
        <v>51</v>
      </c>
      <c r="AS400" s="81">
        <v>0</v>
      </c>
      <c r="AT400" s="81">
        <v>0</v>
      </c>
      <c r="AU400" s="81">
        <v>0</v>
      </c>
      <c r="AV400" s="81">
        <v>0</v>
      </c>
      <c r="AW400" s="81" t="s">
        <v>564</v>
      </c>
      <c r="AX400" s="82"/>
      <c r="AY400" s="81">
        <v>1376.4</v>
      </c>
      <c r="AZ400" s="81">
        <v>1586.8</v>
      </c>
      <c r="BA400" s="81">
        <v>0</v>
      </c>
      <c r="BB400" s="81">
        <v>0</v>
      </c>
      <c r="BC400" s="81">
        <v>0</v>
      </c>
      <c r="BD400" s="81">
        <v>0</v>
      </c>
      <c r="BE400" s="81" t="s">
        <v>564</v>
      </c>
      <c r="BF400" s="82"/>
      <c r="BG400" s="81">
        <v>0</v>
      </c>
      <c r="BH400" s="81">
        <v>0</v>
      </c>
      <c r="BI400" s="81">
        <v>0</v>
      </c>
      <c r="BJ400" s="81">
        <v>0</v>
      </c>
      <c r="BK400" s="81">
        <v>3.7730000000000001</v>
      </c>
      <c r="BL400" s="81">
        <v>0</v>
      </c>
      <c r="BM400" s="82"/>
      <c r="BN400" s="81">
        <v>0</v>
      </c>
      <c r="BO400" s="81">
        <v>0</v>
      </c>
      <c r="BP400" s="81">
        <v>0</v>
      </c>
      <c r="BQ400" s="81">
        <v>0</v>
      </c>
      <c r="BR400" s="81">
        <v>1</v>
      </c>
      <c r="BS400" s="81">
        <v>0</v>
      </c>
      <c r="BT400"/>
      <c r="BU400" s="80">
        <v>3.7730000000000001</v>
      </c>
      <c r="BV400" s="80">
        <v>0</v>
      </c>
      <c r="BW400" s="80">
        <v>0</v>
      </c>
      <c r="BX400" s="80">
        <v>0</v>
      </c>
      <c r="BY400" s="80">
        <v>0</v>
      </c>
      <c r="BZ400" s="80">
        <v>0</v>
      </c>
      <c r="CA400" s="80">
        <v>0</v>
      </c>
      <c r="CB400" s="80">
        <v>0</v>
      </c>
      <c r="CC400" s="80">
        <v>0</v>
      </c>
    </row>
    <row r="401" spans="1:81">
      <c r="A401" s="80" t="s">
        <v>2100</v>
      </c>
      <c r="B401" s="80">
        <v>166</v>
      </c>
      <c r="C401" s="80">
        <v>13</v>
      </c>
      <c r="D401" s="80">
        <v>10</v>
      </c>
      <c r="E401" s="80">
        <v>2016</v>
      </c>
      <c r="F401" s="80" t="s">
        <v>92</v>
      </c>
      <c r="G401" s="80" t="s">
        <v>2087</v>
      </c>
      <c r="H401" s="80" t="s">
        <v>2088</v>
      </c>
      <c r="I401" s="177"/>
      <c r="J401" s="81">
        <v>1.909158810749598</v>
      </c>
      <c r="K401" s="81">
        <v>1.7031756902926281</v>
      </c>
      <c r="L401" s="81">
        <v>10.792871367843578</v>
      </c>
      <c r="M401" s="81">
        <v>46.781327300747662</v>
      </c>
      <c r="N401" s="81">
        <v>37.24720103933889</v>
      </c>
      <c r="O401" s="81">
        <v>21.469583310018084</v>
      </c>
      <c r="P401" s="81">
        <v>22.826275646217255</v>
      </c>
      <c r="Q401" s="81">
        <v>1.6043358806145662</v>
      </c>
      <c r="R401" s="81">
        <v>1.3627397772642567</v>
      </c>
      <c r="S401" s="81">
        <v>2.4957874512999996</v>
      </c>
      <c r="T401" s="82"/>
      <c r="U401" s="81">
        <v>339691</v>
      </c>
      <c r="V401" s="81">
        <v>810</v>
      </c>
      <c r="W401" s="81">
        <v>184</v>
      </c>
      <c r="X401" s="81">
        <v>11247</v>
      </c>
      <c r="Y401" s="81">
        <v>11072</v>
      </c>
      <c r="Z401" s="81">
        <v>12627</v>
      </c>
      <c r="AA401" s="81">
        <v>4698</v>
      </c>
      <c r="AB401" s="81">
        <v>22714</v>
      </c>
      <c r="AC401" s="81">
        <v>232742.53985492769</v>
      </c>
      <c r="AD401" s="81">
        <v>2.4957874513</v>
      </c>
      <c r="AE401" s="82"/>
      <c r="AF401" s="81">
        <v>2237875.4816873092</v>
      </c>
      <c r="AG401" s="81">
        <v>1289918.22234571</v>
      </c>
      <c r="AH401" s="81">
        <v>1079529.409314384</v>
      </c>
      <c r="AI401" s="81">
        <v>72477928.860161006</v>
      </c>
      <c r="AJ401" s="81">
        <v>58357881.509184606</v>
      </c>
      <c r="AK401" s="81">
        <v>0</v>
      </c>
      <c r="AL401" s="81">
        <v>0</v>
      </c>
      <c r="AM401" s="81">
        <v>3115276.8039137418</v>
      </c>
      <c r="AN401" s="81">
        <v>0</v>
      </c>
      <c r="AO401" s="81">
        <v>0</v>
      </c>
      <c r="AP401" s="82"/>
      <c r="AQ401" s="81">
        <v>354</v>
      </c>
      <c r="AR401" s="81">
        <v>71</v>
      </c>
      <c r="AS401" s="81">
        <v>0</v>
      </c>
      <c r="AT401" s="81">
        <v>0</v>
      </c>
      <c r="AU401" s="81">
        <v>0</v>
      </c>
      <c r="AV401" s="81">
        <v>0</v>
      </c>
      <c r="AW401" s="81" t="s">
        <v>564</v>
      </c>
      <c r="AX401" s="82"/>
      <c r="AY401" s="81">
        <v>1518.8</v>
      </c>
      <c r="AZ401" s="81">
        <v>2220.1999999999998</v>
      </c>
      <c r="BA401" s="81">
        <v>0</v>
      </c>
      <c r="BB401" s="81">
        <v>0</v>
      </c>
      <c r="BC401" s="81">
        <v>0</v>
      </c>
      <c r="BD401" s="81">
        <v>0</v>
      </c>
      <c r="BE401" s="81" t="s">
        <v>564</v>
      </c>
      <c r="BF401" s="82"/>
      <c r="BG401" s="81">
        <v>0</v>
      </c>
      <c r="BH401" s="81">
        <v>0</v>
      </c>
      <c r="BI401" s="81">
        <v>0</v>
      </c>
      <c r="BJ401" s="81">
        <v>0</v>
      </c>
      <c r="BK401" s="81">
        <v>3.7589999999999999</v>
      </c>
      <c r="BL401" s="81">
        <v>0</v>
      </c>
      <c r="BM401" s="82"/>
      <c r="BN401" s="81">
        <v>0</v>
      </c>
      <c r="BO401" s="81">
        <v>0</v>
      </c>
      <c r="BP401" s="81">
        <v>0</v>
      </c>
      <c r="BQ401" s="81">
        <v>0</v>
      </c>
      <c r="BR401" s="81">
        <v>1</v>
      </c>
      <c r="BS401" s="81">
        <v>0</v>
      </c>
      <c r="BT401"/>
      <c r="BU401" s="80">
        <v>3.7589999999999999</v>
      </c>
      <c r="BV401" s="80">
        <v>0</v>
      </c>
      <c r="BW401" s="80">
        <v>0</v>
      </c>
      <c r="BX401" s="80">
        <v>0</v>
      </c>
      <c r="BY401" s="80">
        <v>0</v>
      </c>
      <c r="BZ401" s="80">
        <v>0</v>
      </c>
      <c r="CA401" s="80">
        <v>0</v>
      </c>
      <c r="CB401" s="80">
        <v>0</v>
      </c>
      <c r="CC401" s="80">
        <v>0</v>
      </c>
    </row>
    <row r="402" spans="1:81">
      <c r="A402" s="80" t="s">
        <v>2101</v>
      </c>
      <c r="B402" s="80">
        <v>167</v>
      </c>
      <c r="C402" s="80">
        <v>14</v>
      </c>
      <c r="D402" s="80">
        <v>10</v>
      </c>
      <c r="E402" s="80">
        <v>2017</v>
      </c>
      <c r="F402" s="80" t="s">
        <v>71</v>
      </c>
      <c r="G402" s="80" t="s">
        <v>2087</v>
      </c>
      <c r="H402" s="80" t="s">
        <v>2088</v>
      </c>
      <c r="I402" s="177"/>
      <c r="J402" s="81">
        <v>1.9209657863013301</v>
      </c>
      <c r="K402" s="81">
        <v>1.7047676853170428</v>
      </c>
      <c r="L402" s="81">
        <v>9.7661396609110476</v>
      </c>
      <c r="M402" s="81">
        <v>44.901072153013011</v>
      </c>
      <c r="N402" s="81">
        <v>35.209102679233979</v>
      </c>
      <c r="O402" s="81">
        <v>21.067401910166218</v>
      </c>
      <c r="P402" s="81">
        <v>22.503045425339906</v>
      </c>
      <c r="Q402" s="81">
        <v>1.5157282215420596</v>
      </c>
      <c r="R402" s="81">
        <v>1.116724820245536</v>
      </c>
      <c r="S402" s="81">
        <v>3.1271989203399992</v>
      </c>
      <c r="T402" s="82"/>
      <c r="U402" s="81">
        <v>349212</v>
      </c>
      <c r="V402" s="81">
        <v>810</v>
      </c>
      <c r="W402" s="81">
        <v>184</v>
      </c>
      <c r="X402" s="81">
        <v>11247</v>
      </c>
      <c r="Y402" s="81">
        <v>10924</v>
      </c>
      <c r="Z402" s="81">
        <v>12596</v>
      </c>
      <c r="AA402" s="81">
        <v>4661</v>
      </c>
      <c r="AB402" s="81">
        <v>22192</v>
      </c>
      <c r="AC402" s="81">
        <v>194509.99999999991</v>
      </c>
      <c r="AD402" s="81">
        <v>3.1271989203399988</v>
      </c>
      <c r="AE402" s="82"/>
      <c r="AF402" s="81">
        <v>2358265.7883916092</v>
      </c>
      <c r="AG402" s="81">
        <v>1303998.3471743099</v>
      </c>
      <c r="AH402" s="81">
        <v>1343368.3383355441</v>
      </c>
      <c r="AI402" s="81">
        <v>72305340.367978677</v>
      </c>
      <c r="AJ402" s="81">
        <v>55060010.466225043</v>
      </c>
      <c r="AK402" s="81">
        <v>0</v>
      </c>
      <c r="AL402" s="81">
        <v>0</v>
      </c>
      <c r="AM402" s="81">
        <v>3048445.849237123</v>
      </c>
      <c r="AN402" s="81">
        <v>0</v>
      </c>
      <c r="AO402" s="81">
        <v>0</v>
      </c>
      <c r="AP402" s="82"/>
      <c r="AQ402" s="81">
        <v>366</v>
      </c>
      <c r="AR402" s="81">
        <v>85</v>
      </c>
      <c r="AS402" s="81">
        <v>0</v>
      </c>
      <c r="AT402" s="81">
        <v>0</v>
      </c>
      <c r="AU402" s="81">
        <v>1</v>
      </c>
      <c r="AV402" s="81">
        <v>0</v>
      </c>
      <c r="AW402" s="81" t="s">
        <v>564</v>
      </c>
      <c r="AX402" s="82"/>
      <c r="AY402" s="81">
        <v>1569.1</v>
      </c>
      <c r="AZ402" s="81">
        <v>3603.1</v>
      </c>
      <c r="BA402" s="81">
        <v>0</v>
      </c>
      <c r="BB402" s="81">
        <v>0</v>
      </c>
      <c r="BC402" s="81">
        <v>110</v>
      </c>
      <c r="BD402" s="81">
        <v>0</v>
      </c>
      <c r="BE402" s="81" t="s">
        <v>564</v>
      </c>
      <c r="BF402" s="82"/>
      <c r="BG402" s="81">
        <v>0</v>
      </c>
      <c r="BH402" s="81">
        <v>0</v>
      </c>
      <c r="BI402" s="81">
        <v>0</v>
      </c>
      <c r="BJ402" s="81">
        <v>0</v>
      </c>
      <c r="BK402" s="81">
        <v>3.661</v>
      </c>
      <c r="BL402" s="81">
        <v>0</v>
      </c>
      <c r="BM402" s="82"/>
      <c r="BN402" s="81">
        <v>0</v>
      </c>
      <c r="BO402" s="81">
        <v>0</v>
      </c>
      <c r="BP402" s="81">
        <v>0</v>
      </c>
      <c r="BQ402" s="81">
        <v>0</v>
      </c>
      <c r="BR402" s="81">
        <v>1</v>
      </c>
      <c r="BS402" s="81">
        <v>0</v>
      </c>
      <c r="BT402"/>
      <c r="BU402" s="80">
        <v>3.661</v>
      </c>
      <c r="BV402" s="80">
        <v>0</v>
      </c>
      <c r="BW402" s="80">
        <v>0</v>
      </c>
      <c r="BX402" s="80">
        <v>0</v>
      </c>
      <c r="BY402" s="80">
        <v>0</v>
      </c>
      <c r="BZ402" s="80">
        <v>0</v>
      </c>
      <c r="CA402" s="80">
        <v>0</v>
      </c>
      <c r="CB402" s="80">
        <v>0</v>
      </c>
      <c r="CC402" s="80">
        <v>0</v>
      </c>
    </row>
    <row r="403" spans="1:81">
      <c r="A403" s="80" t="s">
        <v>2102</v>
      </c>
      <c r="B403" s="80">
        <v>168</v>
      </c>
      <c r="C403" s="80">
        <v>15</v>
      </c>
      <c r="D403" s="80">
        <v>10</v>
      </c>
      <c r="E403" s="80">
        <v>2018</v>
      </c>
      <c r="F403" s="80" t="s">
        <v>93</v>
      </c>
      <c r="G403" s="80" t="s">
        <v>2087</v>
      </c>
      <c r="H403" s="80" t="s">
        <v>2088</v>
      </c>
      <c r="I403" s="177"/>
      <c r="J403" s="81">
        <v>1.9321381375214759</v>
      </c>
      <c r="K403" s="81">
        <v>1.6012923527829477</v>
      </c>
      <c r="L403" s="81">
        <v>8.7092078571448361</v>
      </c>
      <c r="M403" s="81">
        <v>43.820929223136204</v>
      </c>
      <c r="N403" s="81">
        <v>32.718853797373946</v>
      </c>
      <c r="O403" s="81">
        <v>20.540301527953702</v>
      </c>
      <c r="P403" s="81">
        <v>22.345963162280668</v>
      </c>
      <c r="Q403" s="81">
        <v>1.3783787703605273</v>
      </c>
      <c r="R403" s="81">
        <v>1.427782138916776</v>
      </c>
      <c r="S403" s="81">
        <v>3.1898400374399998</v>
      </c>
      <c r="T403" s="82"/>
      <c r="U403" s="81">
        <v>366135</v>
      </c>
      <c r="V403" s="81">
        <v>810</v>
      </c>
      <c r="W403" s="81">
        <v>184</v>
      </c>
      <c r="X403" s="81">
        <v>11247</v>
      </c>
      <c r="Y403" s="81">
        <v>10853</v>
      </c>
      <c r="Z403" s="81">
        <v>12516</v>
      </c>
      <c r="AA403" s="81">
        <v>4675</v>
      </c>
      <c r="AB403" s="81">
        <v>21748</v>
      </c>
      <c r="AC403" s="81">
        <v>247715</v>
      </c>
      <c r="AD403" s="81">
        <v>3.1898400374400002</v>
      </c>
      <c r="AE403" s="82"/>
      <c r="AF403" s="81">
        <v>2403573.4989006319</v>
      </c>
      <c r="AG403" s="81">
        <v>1157952.7430299681</v>
      </c>
      <c r="AH403" s="81">
        <v>1214942.258249067</v>
      </c>
      <c r="AI403" s="81">
        <v>69549187.936888486</v>
      </c>
      <c r="AJ403" s="81">
        <v>54910949.440446027</v>
      </c>
      <c r="AK403" s="81">
        <v>0</v>
      </c>
      <c r="AL403" s="81">
        <v>0</v>
      </c>
      <c r="AM403" s="81">
        <v>2993636.3557569389</v>
      </c>
      <c r="AN403" s="81">
        <v>0</v>
      </c>
      <c r="AO403" s="81">
        <v>0</v>
      </c>
      <c r="AP403" s="82"/>
      <c r="AQ403" s="81">
        <v>375</v>
      </c>
      <c r="AR403" s="81">
        <v>94</v>
      </c>
      <c r="AS403" s="81">
        <v>0</v>
      </c>
      <c r="AT403" s="81">
        <v>0</v>
      </c>
      <c r="AU403" s="81">
        <v>1</v>
      </c>
      <c r="AV403" s="81">
        <v>0</v>
      </c>
      <c r="AW403" s="81" t="s">
        <v>564</v>
      </c>
      <c r="AX403" s="82"/>
      <c r="AY403" s="81">
        <v>1610.1</v>
      </c>
      <c r="AZ403" s="81">
        <v>4060.5</v>
      </c>
      <c r="BA403" s="81">
        <v>0</v>
      </c>
      <c r="BB403" s="81">
        <v>0</v>
      </c>
      <c r="BC403" s="81">
        <v>110</v>
      </c>
      <c r="BD403" s="81">
        <v>0</v>
      </c>
      <c r="BE403" s="81" t="s">
        <v>564</v>
      </c>
      <c r="BF403" s="82"/>
      <c r="BG403" s="81">
        <v>0</v>
      </c>
      <c r="BH403" s="81">
        <v>0</v>
      </c>
      <c r="BI403" s="81">
        <v>0</v>
      </c>
      <c r="BJ403" s="81">
        <v>0</v>
      </c>
      <c r="BK403" s="81">
        <v>0</v>
      </c>
      <c r="BL403" s="81">
        <v>0</v>
      </c>
      <c r="BM403" s="82"/>
      <c r="BN403" s="81">
        <v>0</v>
      </c>
      <c r="BO403" s="81">
        <v>0</v>
      </c>
      <c r="BP403" s="81">
        <v>0</v>
      </c>
      <c r="BQ403" s="81">
        <v>0</v>
      </c>
      <c r="BR403" s="81">
        <v>0</v>
      </c>
      <c r="BS403" s="81">
        <v>0</v>
      </c>
      <c r="BT403"/>
      <c r="BU403" s="80">
        <v>0</v>
      </c>
      <c r="BV403" s="80">
        <v>0</v>
      </c>
      <c r="BW403" s="80">
        <v>0</v>
      </c>
      <c r="BX403" s="80">
        <v>0</v>
      </c>
      <c r="BY403" s="80">
        <v>0</v>
      </c>
      <c r="BZ403" s="80">
        <v>0</v>
      </c>
      <c r="CA403" s="80">
        <v>0</v>
      </c>
      <c r="CB403" s="80">
        <v>0</v>
      </c>
      <c r="CC403" s="80">
        <v>0</v>
      </c>
    </row>
    <row r="404" spans="1:81">
      <c r="A404" s="80" t="s">
        <v>2103</v>
      </c>
      <c r="B404" s="80">
        <v>169</v>
      </c>
      <c r="C404" s="80">
        <v>16</v>
      </c>
      <c r="D404" s="80">
        <v>10</v>
      </c>
      <c r="E404" s="80">
        <v>2019</v>
      </c>
      <c r="F404" s="80" t="s">
        <v>73</v>
      </c>
      <c r="G404" s="80" t="s">
        <v>2087</v>
      </c>
      <c r="H404" s="80" t="s">
        <v>2088</v>
      </c>
      <c r="I404" s="177"/>
      <c r="J404" s="81">
        <v>0.76275984522501739</v>
      </c>
      <c r="K404" s="81">
        <v>1.4524358213402444</v>
      </c>
      <c r="L404" s="81">
        <v>8.7850075931350116</v>
      </c>
      <c r="M404" s="81">
        <v>40.350318934445163</v>
      </c>
      <c r="N404" s="81">
        <v>28.360402104604603</v>
      </c>
      <c r="O404" s="81">
        <v>19.782179683766028</v>
      </c>
      <c r="P404" s="81">
        <v>21.97990336094372</v>
      </c>
      <c r="Q404" s="81">
        <v>1.3100776100184066</v>
      </c>
      <c r="R404" s="81">
        <v>0.74046424938861</v>
      </c>
      <c r="S404" s="81">
        <v>3.1532894401599996</v>
      </c>
      <c r="T404" s="82"/>
      <c r="U404" s="81">
        <v>149825</v>
      </c>
      <c r="V404" s="81">
        <v>810</v>
      </c>
      <c r="W404" s="81">
        <v>184</v>
      </c>
      <c r="X404" s="81">
        <v>11247</v>
      </c>
      <c r="Y404" s="81">
        <v>10747</v>
      </c>
      <c r="Z404" s="81">
        <v>12385</v>
      </c>
      <c r="AA404" s="81">
        <v>4564</v>
      </c>
      <c r="AB404" s="81">
        <v>21230</v>
      </c>
      <c r="AC404" s="81">
        <v>130572</v>
      </c>
      <c r="AD404" s="81">
        <v>3.15328944016</v>
      </c>
      <c r="AE404" s="82"/>
      <c r="AF404" s="81">
        <v>950263.16543847811</v>
      </c>
      <c r="AG404" s="81">
        <v>1117772.895414958</v>
      </c>
      <c r="AH404" s="81">
        <v>1321324.912814552</v>
      </c>
      <c r="AI404" s="81">
        <v>67875905.82491228</v>
      </c>
      <c r="AJ404" s="81">
        <v>48679178.973701224</v>
      </c>
      <c r="AK404" s="81">
        <v>0</v>
      </c>
      <c r="AL404" s="81">
        <v>0</v>
      </c>
      <c r="AM404" s="81">
        <v>2891366.1806455664</v>
      </c>
      <c r="AN404" s="81">
        <v>0</v>
      </c>
      <c r="AO404" s="81">
        <v>0</v>
      </c>
      <c r="AP404" s="82"/>
      <c r="AQ404" s="81">
        <v>389</v>
      </c>
      <c r="AR404" s="81">
        <v>114</v>
      </c>
      <c r="AS404" s="81">
        <v>0</v>
      </c>
      <c r="AT404" s="81">
        <v>0</v>
      </c>
      <c r="AU404" s="81">
        <v>1</v>
      </c>
      <c r="AV404" s="81">
        <v>0</v>
      </c>
      <c r="AW404" s="81" t="s">
        <v>564</v>
      </c>
      <c r="AX404" s="82"/>
      <c r="AY404" s="81">
        <v>1680.4</v>
      </c>
      <c r="AZ404" s="81">
        <v>19701.2</v>
      </c>
      <c r="BA404" s="81">
        <v>0</v>
      </c>
      <c r="BB404" s="81">
        <v>0</v>
      </c>
      <c r="BC404" s="81">
        <v>110</v>
      </c>
      <c r="BD404" s="81">
        <v>0</v>
      </c>
      <c r="BE404" s="81" t="s">
        <v>564</v>
      </c>
      <c r="BF404" s="82"/>
      <c r="BG404" s="81">
        <v>0</v>
      </c>
      <c r="BH404" s="81">
        <v>0</v>
      </c>
      <c r="BI404" s="81">
        <v>0</v>
      </c>
      <c r="BJ404" s="81">
        <v>0</v>
      </c>
      <c r="BK404" s="81">
        <v>0</v>
      </c>
      <c r="BL404" s="81">
        <v>0</v>
      </c>
      <c r="BM404" s="82"/>
      <c r="BN404" s="81">
        <v>0</v>
      </c>
      <c r="BO404" s="81">
        <v>0</v>
      </c>
      <c r="BP404" s="81">
        <v>0</v>
      </c>
      <c r="BQ404" s="81">
        <v>0</v>
      </c>
      <c r="BR404" s="81">
        <v>0</v>
      </c>
      <c r="BS404" s="81">
        <v>0</v>
      </c>
      <c r="BT404"/>
      <c r="BU404" s="80">
        <v>0</v>
      </c>
      <c r="BV404" s="80">
        <v>0</v>
      </c>
      <c r="BW404" s="80">
        <v>0</v>
      </c>
      <c r="BX404" s="80">
        <v>0</v>
      </c>
      <c r="BY404" s="80">
        <v>0</v>
      </c>
      <c r="BZ404" s="80">
        <v>0</v>
      </c>
      <c r="CA404" s="80">
        <v>0</v>
      </c>
      <c r="CB404" s="80">
        <v>0</v>
      </c>
      <c r="CC404" s="80">
        <v>0</v>
      </c>
    </row>
    <row r="405" spans="1:81">
      <c r="A405" s="80" t="s">
        <v>2104</v>
      </c>
      <c r="B405" s="80">
        <v>170</v>
      </c>
      <c r="C405" s="80">
        <v>17</v>
      </c>
      <c r="D405" s="80">
        <v>10</v>
      </c>
      <c r="E405" s="80">
        <v>2020</v>
      </c>
      <c r="F405" s="80" t="s">
        <v>218</v>
      </c>
      <c r="G405" s="80" t="s">
        <v>2087</v>
      </c>
      <c r="H405" s="80" t="s">
        <v>2088</v>
      </c>
      <c r="I405" s="177"/>
      <c r="J405" s="81">
        <v>0.6854064966482486</v>
      </c>
      <c r="K405" s="81">
        <v>1.4356689334151007</v>
      </c>
      <c r="L405" s="81">
        <v>6.06825558044173</v>
      </c>
      <c r="M405" s="81">
        <v>32.457638228000754</v>
      </c>
      <c r="N405" s="81">
        <v>28.935342767394189</v>
      </c>
      <c r="O405" s="81">
        <v>17.297002764363281</v>
      </c>
      <c r="P405" s="81">
        <v>20.363300209221251</v>
      </c>
      <c r="Q405" s="81">
        <v>1.2322123486488348</v>
      </c>
      <c r="R405" s="81">
        <v>0.27708205080415105</v>
      </c>
      <c r="S405" s="81">
        <v>2.5400384654399999</v>
      </c>
      <c r="T405" s="82"/>
      <c r="U405" s="81">
        <v>145391</v>
      </c>
      <c r="V405" s="81">
        <v>704</v>
      </c>
      <c r="W405" s="81">
        <v>123</v>
      </c>
      <c r="X405" s="81">
        <v>9815</v>
      </c>
      <c r="Y405" s="81">
        <v>10711</v>
      </c>
      <c r="Z405" s="81">
        <v>12360</v>
      </c>
      <c r="AA405" s="81">
        <v>4594</v>
      </c>
      <c r="AB405" s="81">
        <v>20898</v>
      </c>
      <c r="AC405" s="81">
        <v>49115</v>
      </c>
      <c r="AD405" s="81">
        <v>2.5400384654399999</v>
      </c>
      <c r="AE405" s="82"/>
      <c r="AF405" s="81">
        <v>900540.69552785845</v>
      </c>
      <c r="AG405" s="81">
        <v>1048261.9083824729</v>
      </c>
      <c r="AH405" s="81">
        <v>898834.51062244154</v>
      </c>
      <c r="AI405" s="81">
        <v>55946903.62374118</v>
      </c>
      <c r="AJ405" s="81">
        <v>51317326.540802546</v>
      </c>
      <c r="AK405" s="81"/>
      <c r="AL405" s="81"/>
      <c r="AM405" s="81">
        <v>2727421.181622623</v>
      </c>
      <c r="AN405" s="81"/>
      <c r="AO405" s="81"/>
      <c r="AP405" s="82"/>
      <c r="AQ405" s="81">
        <v>396</v>
      </c>
      <c r="AR405" s="81">
        <v>120</v>
      </c>
      <c r="AS405" s="81">
        <v>0</v>
      </c>
      <c r="AT405" s="81">
        <v>0</v>
      </c>
      <c r="AU405" s="81">
        <v>1</v>
      </c>
      <c r="AV405" s="81">
        <v>0</v>
      </c>
      <c r="AW405" s="81">
        <v>0</v>
      </c>
      <c r="AX405" s="82"/>
      <c r="AY405" s="81">
        <v>1720.4</v>
      </c>
      <c r="AZ405" s="81">
        <v>21393.599999999991</v>
      </c>
      <c r="BA405" s="81">
        <v>0</v>
      </c>
      <c r="BB405" s="81">
        <v>0</v>
      </c>
      <c r="BC405" s="81">
        <v>110</v>
      </c>
      <c r="BD405" s="81">
        <v>0</v>
      </c>
      <c r="BE405" s="81">
        <v>0</v>
      </c>
      <c r="BF405" s="82"/>
      <c r="BG405" s="81">
        <v>0</v>
      </c>
      <c r="BH405" s="81">
        <v>0</v>
      </c>
      <c r="BI405" s="81">
        <v>0</v>
      </c>
      <c r="BJ405" s="81">
        <v>0</v>
      </c>
      <c r="BK405" s="81">
        <v>2.1869999999999998</v>
      </c>
      <c r="BL405" s="81">
        <v>0</v>
      </c>
      <c r="BM405" s="82"/>
      <c r="BN405" s="81">
        <v>0</v>
      </c>
      <c r="BO405" s="81">
        <v>0</v>
      </c>
      <c r="BP405" s="81">
        <v>0</v>
      </c>
      <c r="BQ405" s="81">
        <v>0</v>
      </c>
      <c r="BR405" s="81">
        <v>1</v>
      </c>
      <c r="BS405" s="81">
        <v>0</v>
      </c>
      <c r="BT405"/>
      <c r="BU405" s="80">
        <v>2.1869999999999998</v>
      </c>
      <c r="BV405" s="80">
        <v>0</v>
      </c>
      <c r="BW405" s="80">
        <v>0</v>
      </c>
      <c r="BX405" s="80">
        <v>0</v>
      </c>
      <c r="BY405" s="80">
        <v>0</v>
      </c>
      <c r="BZ405" s="80">
        <v>0</v>
      </c>
      <c r="CA405" s="80">
        <v>0</v>
      </c>
      <c r="CB405" s="80">
        <v>0</v>
      </c>
      <c r="CC405" s="80">
        <v>0</v>
      </c>
    </row>
    <row r="406" spans="1:81">
      <c r="A406" s="80" t="s">
        <v>2105</v>
      </c>
      <c r="B406" s="80">
        <v>170</v>
      </c>
      <c r="C406" s="80">
        <v>18</v>
      </c>
      <c r="D406" s="80">
        <v>10</v>
      </c>
      <c r="E406" s="80">
        <v>2021</v>
      </c>
      <c r="F406" s="80" t="s">
        <v>75</v>
      </c>
      <c r="G406" s="174" t="s">
        <v>2087</v>
      </c>
      <c r="H406" s="80" t="s">
        <v>2088</v>
      </c>
      <c r="I406" s="177"/>
      <c r="J406" s="81">
        <v>0.64943131381873265</v>
      </c>
      <c r="K406" s="81">
        <v>1.5582698875407264</v>
      </c>
      <c r="L406" s="81">
        <v>5.4703595353436825</v>
      </c>
      <c r="M406" s="81">
        <v>36.965847384076049</v>
      </c>
      <c r="N406" s="81">
        <v>27.000408548427121</v>
      </c>
      <c r="O406" s="81">
        <v>16.590398474355872</v>
      </c>
      <c r="P406" s="81">
        <v>20.671987614778242</v>
      </c>
      <c r="Q406" s="81">
        <v>1.2228929021559625</v>
      </c>
      <c r="R406" s="81">
        <v>0.2375593129593514</v>
      </c>
      <c r="S406" s="81">
        <v>2.2207367952000001</v>
      </c>
      <c r="T406" s="82"/>
      <c r="U406" s="81">
        <v>136869</v>
      </c>
      <c r="V406" s="81">
        <v>704</v>
      </c>
      <c r="W406" s="81">
        <v>123</v>
      </c>
      <c r="X406" s="81">
        <v>9815</v>
      </c>
      <c r="Y406" s="81">
        <v>10592</v>
      </c>
      <c r="Z406" s="81">
        <v>12207</v>
      </c>
      <c r="AA406" s="81">
        <v>4548</v>
      </c>
      <c r="AB406" s="81">
        <v>20494</v>
      </c>
      <c r="AC406" s="81">
        <v>40814.999999999993</v>
      </c>
      <c r="AD406" s="81">
        <v>2.2207367952000001</v>
      </c>
      <c r="AE406" s="82"/>
      <c r="AF406" s="81">
        <v>833183.759490447</v>
      </c>
      <c r="AG406" s="81">
        <v>1113039.1149922323</v>
      </c>
      <c r="AH406" s="81">
        <v>844643.76362994628</v>
      </c>
      <c r="AI406" s="81">
        <v>61017801.92617929</v>
      </c>
      <c r="AJ406" s="81">
        <v>46971165.230526224</v>
      </c>
      <c r="AK406" s="81">
        <v>0</v>
      </c>
      <c r="AL406" s="81">
        <v>0</v>
      </c>
      <c r="AM406" s="81">
        <v>2690122.1167331133</v>
      </c>
      <c r="AN406" s="81">
        <v>0</v>
      </c>
      <c r="AO406" s="81">
        <v>0</v>
      </c>
      <c r="AP406" s="82"/>
      <c r="AQ406" s="81">
        <v>416</v>
      </c>
      <c r="AR406" s="81">
        <v>122</v>
      </c>
      <c r="AS406" s="81">
        <v>0</v>
      </c>
      <c r="AT406" s="81">
        <v>0</v>
      </c>
      <c r="AU406" s="81">
        <v>1</v>
      </c>
      <c r="AV406" s="81">
        <v>0</v>
      </c>
      <c r="AW406" s="81"/>
      <c r="AX406" s="82"/>
      <c r="AY406" s="81">
        <v>1844.8</v>
      </c>
      <c r="AZ406" s="81">
        <v>21491.599999999991</v>
      </c>
      <c r="BA406" s="81">
        <v>0</v>
      </c>
      <c r="BB406" s="81">
        <v>0</v>
      </c>
      <c r="BC406" s="81">
        <v>110</v>
      </c>
      <c r="BD406" s="81">
        <v>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2106</v>
      </c>
      <c r="B407" s="80">
        <v>170</v>
      </c>
      <c r="C407" s="80">
        <v>19</v>
      </c>
      <c r="D407" s="80">
        <v>10</v>
      </c>
      <c r="E407" s="80">
        <v>2022</v>
      </c>
      <c r="F407" s="80" t="s">
        <v>568</v>
      </c>
      <c r="G407" s="174" t="s">
        <v>2087</v>
      </c>
      <c r="H407" s="80" t="s">
        <v>2088</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436</v>
      </c>
      <c r="AR407" s="81">
        <v>122</v>
      </c>
      <c r="AS407" s="81">
        <v>0</v>
      </c>
      <c r="AT407" s="81">
        <v>0</v>
      </c>
      <c r="AU407" s="81">
        <v>1</v>
      </c>
      <c r="AV407" s="81">
        <v>0</v>
      </c>
      <c r="AW407" s="81"/>
      <c r="AX407" s="82"/>
      <c r="AY407" s="81">
        <v>1953.5</v>
      </c>
      <c r="AZ407" s="81">
        <v>21490.799999999999</v>
      </c>
      <c r="BA407" s="81">
        <v>0</v>
      </c>
      <c r="BB407" s="81">
        <v>0</v>
      </c>
      <c r="BC407" s="81">
        <v>110</v>
      </c>
      <c r="BD407" s="81">
        <v>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2107</v>
      </c>
      <c r="B408" s="80">
        <v>273</v>
      </c>
      <c r="C408" s="80">
        <v>1</v>
      </c>
      <c r="D408" s="80">
        <v>17</v>
      </c>
      <c r="E408" s="80">
        <v>1990</v>
      </c>
      <c r="F408" s="80" t="s">
        <v>562</v>
      </c>
      <c r="G408" s="80" t="s">
        <v>2108</v>
      </c>
      <c r="H408" s="80" t="s">
        <v>2109</v>
      </c>
      <c r="I408" s="177"/>
      <c r="J408" s="81">
        <v>1.7904343341089397</v>
      </c>
      <c r="K408" s="81">
        <v>1.7772757555764813</v>
      </c>
      <c r="L408" s="81">
        <v>0.66480432905038989</v>
      </c>
      <c r="M408" s="81">
        <v>19.210211959620363</v>
      </c>
      <c r="N408" s="81">
        <v>17.090715752721017</v>
      </c>
      <c r="O408" s="81">
        <v>9.156073258551551</v>
      </c>
      <c r="P408" s="81">
        <v>8.0309345531379712</v>
      </c>
      <c r="Q408" s="81">
        <v>0.86280361896054325</v>
      </c>
      <c r="R408" s="81">
        <v>1.1634677838540171</v>
      </c>
      <c r="S408" s="81">
        <v>0.88240112418377659</v>
      </c>
      <c r="T408" s="82"/>
      <c r="U408" s="81">
        <v>84591</v>
      </c>
      <c r="V408" s="81">
        <v>415</v>
      </c>
      <c r="W408" s="81">
        <v>7</v>
      </c>
      <c r="X408" s="81">
        <v>4165</v>
      </c>
      <c r="Y408" s="81">
        <v>3929</v>
      </c>
      <c r="Z408" s="81">
        <v>3766</v>
      </c>
      <c r="AA408" s="81">
        <v>1950</v>
      </c>
      <c r="AB408" s="81">
        <v>14009</v>
      </c>
      <c r="AC408" s="81">
        <v>201514.71428571429</v>
      </c>
      <c r="AD408" s="81">
        <v>0.88240112418377659</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2110</v>
      </c>
      <c r="B409" s="80">
        <v>274</v>
      </c>
      <c r="C409" s="80">
        <v>2</v>
      </c>
      <c r="D409" s="80">
        <v>17</v>
      </c>
      <c r="E409" s="80">
        <v>2005</v>
      </c>
      <c r="F409" s="80" t="s">
        <v>565</v>
      </c>
      <c r="G409" s="80" t="s">
        <v>2108</v>
      </c>
      <c r="H409" s="80" t="s">
        <v>2109</v>
      </c>
      <c r="I409" s="177"/>
      <c r="J409" s="81">
        <v>2.1517068732981679</v>
      </c>
      <c r="K409" s="81">
        <v>1.6817497424384356</v>
      </c>
      <c r="L409" s="81">
        <v>0</v>
      </c>
      <c r="M409" s="81">
        <v>41.550451966125323</v>
      </c>
      <c r="N409" s="81">
        <v>26.728714514356621</v>
      </c>
      <c r="O409" s="81">
        <v>15.038887609050828</v>
      </c>
      <c r="P409" s="81">
        <v>9.6801772529658745</v>
      </c>
      <c r="Q409" s="81">
        <v>0.92024922119749275</v>
      </c>
      <c r="R409" s="81">
        <v>1.4865975760203232</v>
      </c>
      <c r="S409" s="81">
        <v>2.2042385218825422</v>
      </c>
      <c r="T409" s="82"/>
      <c r="U409" s="81">
        <v>87778</v>
      </c>
      <c r="V409" s="81">
        <v>446</v>
      </c>
      <c r="W409" s="81">
        <v>0</v>
      </c>
      <c r="X409" s="81">
        <v>3873</v>
      </c>
      <c r="Y409" s="81">
        <v>5391</v>
      </c>
      <c r="Z409" s="81">
        <v>7158</v>
      </c>
      <c r="AA409" s="81">
        <v>1925</v>
      </c>
      <c r="AB409" s="81">
        <v>15620</v>
      </c>
      <c r="AC409" s="81">
        <v>262874</v>
      </c>
      <c r="AD409" s="81">
        <v>2.2042385218825422</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2111</v>
      </c>
      <c r="B410" s="80">
        <v>275</v>
      </c>
      <c r="C410" s="80">
        <v>3</v>
      </c>
      <c r="D410" s="80">
        <v>17</v>
      </c>
      <c r="E410" s="80">
        <v>2006</v>
      </c>
      <c r="F410" s="80" t="s">
        <v>566</v>
      </c>
      <c r="G410" s="80" t="s">
        <v>2108</v>
      </c>
      <c r="H410" s="80" t="s">
        <v>2109</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2112</v>
      </c>
      <c r="B411" s="80">
        <v>276</v>
      </c>
      <c r="C411" s="80">
        <v>4</v>
      </c>
      <c r="D411" s="80">
        <v>17</v>
      </c>
      <c r="E411" s="80">
        <v>2007</v>
      </c>
      <c r="F411" s="80" t="s">
        <v>567</v>
      </c>
      <c r="G411" s="80" t="s">
        <v>2108</v>
      </c>
      <c r="H411" s="80" t="s">
        <v>2109</v>
      </c>
      <c r="I411" s="177"/>
      <c r="J411" s="81">
        <v>2.1302636498774157</v>
      </c>
      <c r="K411" s="81">
        <v>1.5214800966040058</v>
      </c>
      <c r="L411" s="81">
        <v>0</v>
      </c>
      <c r="M411" s="81">
        <v>32.77930977920947</v>
      </c>
      <c r="N411" s="81">
        <v>24.579357774073443</v>
      </c>
      <c r="O411" s="81">
        <v>14.925485350370675</v>
      </c>
      <c r="P411" s="81">
        <v>9.4776666176797288</v>
      </c>
      <c r="Q411" s="81">
        <v>0.97486902819088483</v>
      </c>
      <c r="R411" s="81">
        <v>1.3998726023112229</v>
      </c>
      <c r="S411" s="81">
        <v>1.3782383975879176</v>
      </c>
      <c r="T411" s="82"/>
      <c r="U411" s="81">
        <v>95529</v>
      </c>
      <c r="V411" s="81">
        <v>409</v>
      </c>
      <c r="W411" s="81">
        <v>0</v>
      </c>
      <c r="X411" s="81">
        <v>4243</v>
      </c>
      <c r="Y411" s="81">
        <v>5583</v>
      </c>
      <c r="Z411" s="81">
        <v>7385</v>
      </c>
      <c r="AA411" s="81">
        <v>1856</v>
      </c>
      <c r="AB411" s="81">
        <v>15672</v>
      </c>
      <c r="AC411" s="81">
        <v>254641</v>
      </c>
      <c r="AD411" s="81">
        <v>1.3782383975879176</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2113</v>
      </c>
      <c r="B412" s="80">
        <v>277</v>
      </c>
      <c r="C412" s="80">
        <v>5</v>
      </c>
      <c r="D412" s="80">
        <v>17</v>
      </c>
      <c r="E412" s="80">
        <v>2008</v>
      </c>
      <c r="F412" s="80" t="s">
        <v>84</v>
      </c>
      <c r="G412" s="80" t="s">
        <v>2108</v>
      </c>
      <c r="H412" s="80" t="s">
        <v>2109</v>
      </c>
      <c r="I412" s="177"/>
      <c r="J412" s="81">
        <v>1.5466342726946123</v>
      </c>
      <c r="K412" s="81">
        <v>1.1778628478033091</v>
      </c>
      <c r="L412" s="81">
        <v>0</v>
      </c>
      <c r="M412" s="81">
        <v>36.639716770751342</v>
      </c>
      <c r="N412" s="81">
        <v>26.563471050340802</v>
      </c>
      <c r="O412" s="81">
        <v>14.815752410017678</v>
      </c>
      <c r="P412" s="81">
        <v>9.395455868529659</v>
      </c>
      <c r="Q412" s="81">
        <v>0.96320911914375418</v>
      </c>
      <c r="R412" s="81">
        <v>1.6094706296413481</v>
      </c>
      <c r="S412" s="81">
        <v>1.9726000899330551</v>
      </c>
      <c r="T412" s="82"/>
      <c r="U412" s="81">
        <v>80305</v>
      </c>
      <c r="V412" s="81">
        <v>409</v>
      </c>
      <c r="W412" s="81">
        <v>0</v>
      </c>
      <c r="X412" s="81">
        <v>4243</v>
      </c>
      <c r="Y412" s="81">
        <v>5709</v>
      </c>
      <c r="Z412" s="81">
        <v>7588</v>
      </c>
      <c r="AA412" s="81">
        <v>1842</v>
      </c>
      <c r="AB412" s="81">
        <v>15739</v>
      </c>
      <c r="AC412" s="81">
        <v>304006.85714285716</v>
      </c>
      <c r="AD412" s="81">
        <v>1.9726000899330551</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2114</v>
      </c>
      <c r="B413" s="80">
        <v>278</v>
      </c>
      <c r="C413" s="80">
        <v>6</v>
      </c>
      <c r="D413" s="80">
        <v>17</v>
      </c>
      <c r="E413" s="80">
        <v>2009</v>
      </c>
      <c r="F413" s="80" t="s">
        <v>85</v>
      </c>
      <c r="G413" s="80" t="s">
        <v>2108</v>
      </c>
      <c r="H413" s="80" t="s">
        <v>2109</v>
      </c>
      <c r="I413" s="177"/>
      <c r="J413" s="81">
        <v>2.2514567463712516</v>
      </c>
      <c r="K413" s="81">
        <v>1.2321146986222959</v>
      </c>
      <c r="L413" s="81">
        <v>0</v>
      </c>
      <c r="M413" s="81">
        <v>39.929249726379538</v>
      </c>
      <c r="N413" s="81">
        <v>24.822976655121728</v>
      </c>
      <c r="O413" s="81">
        <v>15.405783833395068</v>
      </c>
      <c r="P413" s="81">
        <v>9.0078123205010776</v>
      </c>
      <c r="Q413" s="81">
        <v>0.94822051020321141</v>
      </c>
      <c r="R413" s="81">
        <v>1.6317337922266968</v>
      </c>
      <c r="S413" s="81">
        <v>1.8241809184627262</v>
      </c>
      <c r="T413" s="82"/>
      <c r="U413" s="81">
        <v>104643</v>
      </c>
      <c r="V413" s="81">
        <v>427</v>
      </c>
      <c r="W413" s="81">
        <v>0</v>
      </c>
      <c r="X413" s="81">
        <v>5160</v>
      </c>
      <c r="Y413" s="81">
        <v>5984</v>
      </c>
      <c r="Z413" s="81">
        <v>7788</v>
      </c>
      <c r="AA413" s="81">
        <v>1813</v>
      </c>
      <c r="AB413" s="81">
        <v>16265</v>
      </c>
      <c r="AC413" s="81">
        <v>300685.57142857142</v>
      </c>
      <c r="AD413" s="81">
        <v>1.8241809184627262</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0</v>
      </c>
      <c r="BJ413" s="81">
        <v>0</v>
      </c>
      <c r="BK413" s="81">
        <v>0</v>
      </c>
      <c r="BL413" s="81">
        <v>0</v>
      </c>
      <c r="BM413" s="82"/>
      <c r="BN413" s="81">
        <v>0</v>
      </c>
      <c r="BO413" s="81">
        <v>0</v>
      </c>
      <c r="BP413" s="81">
        <v>0</v>
      </c>
      <c r="BQ413" s="81">
        <v>0</v>
      </c>
      <c r="BR413" s="81">
        <v>0</v>
      </c>
      <c r="BS413" s="81">
        <v>0</v>
      </c>
      <c r="BT413"/>
      <c r="BU413" s="80"/>
      <c r="BV413" s="80"/>
      <c r="BW413" s="80"/>
      <c r="BX413" s="80"/>
      <c r="BY413" s="80"/>
      <c r="BZ413" s="80"/>
      <c r="CA413" s="80"/>
      <c r="CB413" s="80"/>
      <c r="CC413" s="80"/>
    </row>
    <row r="414" spans="1:81">
      <c r="A414" s="80" t="s">
        <v>2115</v>
      </c>
      <c r="B414" s="80">
        <v>279</v>
      </c>
      <c r="C414" s="80">
        <v>7</v>
      </c>
      <c r="D414" s="80">
        <v>17</v>
      </c>
      <c r="E414" s="80">
        <v>2010</v>
      </c>
      <c r="F414" s="80" t="s">
        <v>86</v>
      </c>
      <c r="G414" s="80" t="s">
        <v>2108</v>
      </c>
      <c r="H414" s="80" t="s">
        <v>2109</v>
      </c>
      <c r="I414" s="177"/>
      <c r="J414" s="81">
        <v>1.7889825971175579</v>
      </c>
      <c r="K414" s="81">
        <v>1.3062676485591089</v>
      </c>
      <c r="L414" s="81">
        <v>0</v>
      </c>
      <c r="M414" s="81">
        <v>41.395437025863721</v>
      </c>
      <c r="N414" s="81">
        <v>27.92503513605692</v>
      </c>
      <c r="O414" s="81">
        <v>15.976419490179017</v>
      </c>
      <c r="P414" s="81">
        <v>9.2385325642498621</v>
      </c>
      <c r="Q414" s="81">
        <v>1.033754079406326</v>
      </c>
      <c r="R414" s="81">
        <v>1.5027847335067281</v>
      </c>
      <c r="S414" s="81">
        <v>1.8982368599662738</v>
      </c>
      <c r="T414" s="82"/>
      <c r="U414" s="81">
        <v>94282</v>
      </c>
      <c r="V414" s="81">
        <v>427</v>
      </c>
      <c r="W414" s="81">
        <v>0</v>
      </c>
      <c r="X414" s="81">
        <v>5160</v>
      </c>
      <c r="Y414" s="81">
        <v>6378</v>
      </c>
      <c r="Z414" s="81">
        <v>8114</v>
      </c>
      <c r="AA414" s="81">
        <v>1813</v>
      </c>
      <c r="AB414" s="81">
        <v>16991</v>
      </c>
      <c r="AC414" s="81">
        <v>262429.14285714284</v>
      </c>
      <c r="AD414" s="81">
        <v>1.8982368599662738</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0</v>
      </c>
      <c r="BJ414" s="81">
        <v>0</v>
      </c>
      <c r="BK414" s="81">
        <v>0</v>
      </c>
      <c r="BL414" s="81">
        <v>0</v>
      </c>
      <c r="BM414" s="82"/>
      <c r="BN414" s="81">
        <v>0</v>
      </c>
      <c r="BO414" s="81">
        <v>0</v>
      </c>
      <c r="BP414" s="81">
        <v>0</v>
      </c>
      <c r="BQ414" s="81">
        <v>0</v>
      </c>
      <c r="BR414" s="81">
        <v>0</v>
      </c>
      <c r="BS414" s="81">
        <v>0</v>
      </c>
      <c r="BT414"/>
      <c r="BU414" s="80">
        <v>0</v>
      </c>
      <c r="BV414" s="80">
        <v>0</v>
      </c>
      <c r="BW414" s="80">
        <v>0</v>
      </c>
      <c r="BX414" s="80">
        <v>0</v>
      </c>
      <c r="BY414" s="80">
        <v>0</v>
      </c>
      <c r="BZ414" s="80">
        <v>0</v>
      </c>
      <c r="CA414" s="80">
        <v>0</v>
      </c>
      <c r="CB414" s="80">
        <v>0</v>
      </c>
      <c r="CC414" s="80">
        <v>0</v>
      </c>
    </row>
    <row r="415" spans="1:81">
      <c r="A415" s="80" t="s">
        <v>2116</v>
      </c>
      <c r="B415" s="80">
        <v>280</v>
      </c>
      <c r="C415" s="80">
        <v>8</v>
      </c>
      <c r="D415" s="80">
        <v>17</v>
      </c>
      <c r="E415" s="80">
        <v>2011</v>
      </c>
      <c r="F415" s="80" t="s">
        <v>87</v>
      </c>
      <c r="G415" s="80" t="s">
        <v>2108</v>
      </c>
      <c r="H415" s="80" t="s">
        <v>2109</v>
      </c>
      <c r="I415" s="177"/>
      <c r="J415" s="81">
        <v>1.6939637644576606</v>
      </c>
      <c r="K415" s="81">
        <v>1.4758409118239475</v>
      </c>
      <c r="L415" s="81">
        <v>0</v>
      </c>
      <c r="M415" s="81">
        <v>40.295120874776323</v>
      </c>
      <c r="N415" s="81">
        <v>30.172588944364428</v>
      </c>
      <c r="O415" s="81">
        <v>16.051044259516118</v>
      </c>
      <c r="P415" s="81">
        <v>9.129904057015013</v>
      </c>
      <c r="Q415" s="81">
        <v>1.2280503476783564</v>
      </c>
      <c r="R415" s="81">
        <v>1.713713741460976</v>
      </c>
      <c r="S415" s="81">
        <v>2.2456332528890441</v>
      </c>
      <c r="T415" s="82"/>
      <c r="U415" s="81">
        <v>94729</v>
      </c>
      <c r="V415" s="81">
        <v>427</v>
      </c>
      <c r="W415" s="81">
        <v>0</v>
      </c>
      <c r="X415" s="81">
        <v>5160</v>
      </c>
      <c r="Y415" s="81">
        <v>6683</v>
      </c>
      <c r="Z415" s="81">
        <v>8329</v>
      </c>
      <c r="AA415" s="81">
        <v>1845</v>
      </c>
      <c r="AB415" s="81">
        <v>17499</v>
      </c>
      <c r="AC415" s="81">
        <v>298768.42857142858</v>
      </c>
      <c r="AD415" s="81">
        <v>2.2456332528890441</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0</v>
      </c>
      <c r="BJ415" s="81">
        <v>0</v>
      </c>
      <c r="BK415" s="81">
        <v>0</v>
      </c>
      <c r="BL415" s="81">
        <v>0</v>
      </c>
      <c r="BM415" s="82"/>
      <c r="BN415" s="81">
        <v>0</v>
      </c>
      <c r="BO415" s="81">
        <v>0</v>
      </c>
      <c r="BP415" s="81">
        <v>0</v>
      </c>
      <c r="BQ415" s="81">
        <v>0</v>
      </c>
      <c r="BR415" s="81">
        <v>0</v>
      </c>
      <c r="BS415" s="81">
        <v>0</v>
      </c>
      <c r="BT415"/>
      <c r="BU415" s="80">
        <v>0</v>
      </c>
      <c r="BV415" s="80">
        <v>0</v>
      </c>
      <c r="BW415" s="80">
        <v>0</v>
      </c>
      <c r="BX415" s="80">
        <v>0</v>
      </c>
      <c r="BY415" s="80">
        <v>0</v>
      </c>
      <c r="BZ415" s="80">
        <v>0</v>
      </c>
      <c r="CA415" s="80">
        <v>0</v>
      </c>
      <c r="CB415" s="80">
        <v>0</v>
      </c>
      <c r="CC415" s="80">
        <v>0</v>
      </c>
    </row>
    <row r="416" spans="1:81">
      <c r="A416" s="80" t="s">
        <v>2117</v>
      </c>
      <c r="B416" s="80">
        <v>281</v>
      </c>
      <c r="C416" s="80">
        <v>9</v>
      </c>
      <c r="D416" s="80">
        <v>17</v>
      </c>
      <c r="E416" s="80">
        <v>2012</v>
      </c>
      <c r="F416" s="80" t="s">
        <v>88</v>
      </c>
      <c r="G416" s="80" t="s">
        <v>2108</v>
      </c>
      <c r="H416" s="80" t="s">
        <v>2109</v>
      </c>
      <c r="I416" s="177"/>
      <c r="J416" s="81">
        <v>1.6554852728326561</v>
      </c>
      <c r="K416" s="81">
        <v>1.306162237766237</v>
      </c>
      <c r="L416" s="81">
        <v>0</v>
      </c>
      <c r="M416" s="81">
        <v>41.767073417357679</v>
      </c>
      <c r="N416" s="81">
        <v>27.748038642573714</v>
      </c>
      <c r="O416" s="81">
        <v>18.085253112620787</v>
      </c>
      <c r="P416" s="81">
        <v>9.769090043224649</v>
      </c>
      <c r="Q416" s="81">
        <v>1.3912039058420571</v>
      </c>
      <c r="R416" s="81">
        <v>1.9390403607661568</v>
      </c>
      <c r="S416" s="81">
        <v>2.4795972883307753</v>
      </c>
      <c r="T416" s="82"/>
      <c r="U416" s="81">
        <v>104245</v>
      </c>
      <c r="V416" s="81">
        <v>427</v>
      </c>
      <c r="W416" s="81">
        <v>0</v>
      </c>
      <c r="X416" s="81">
        <v>5160</v>
      </c>
      <c r="Y416" s="81">
        <v>7061</v>
      </c>
      <c r="Z416" s="81">
        <v>9459</v>
      </c>
      <c r="AA416" s="81">
        <v>1963</v>
      </c>
      <c r="AB416" s="81">
        <v>18246</v>
      </c>
      <c r="AC416" s="81">
        <v>329296</v>
      </c>
      <c r="AD416" s="81">
        <v>2.4795972883307753</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0</v>
      </c>
      <c r="BJ416" s="81">
        <v>0</v>
      </c>
      <c r="BK416" s="81">
        <v>0</v>
      </c>
      <c r="BL416" s="81">
        <v>0</v>
      </c>
      <c r="BM416" s="82"/>
      <c r="BN416" s="81">
        <v>0</v>
      </c>
      <c r="BO416" s="81">
        <v>0</v>
      </c>
      <c r="BP416" s="81">
        <v>0</v>
      </c>
      <c r="BQ416" s="81">
        <v>0</v>
      </c>
      <c r="BR416" s="81">
        <v>0</v>
      </c>
      <c r="BS416" s="81">
        <v>0</v>
      </c>
      <c r="BT416"/>
      <c r="BU416" s="80">
        <v>0</v>
      </c>
      <c r="BV416" s="80">
        <v>0</v>
      </c>
      <c r="BW416" s="80">
        <v>0</v>
      </c>
      <c r="BX416" s="80">
        <v>0</v>
      </c>
      <c r="BY416" s="80">
        <v>0</v>
      </c>
      <c r="BZ416" s="80">
        <v>0</v>
      </c>
      <c r="CA416" s="80">
        <v>0</v>
      </c>
      <c r="CB416" s="80">
        <v>0</v>
      </c>
      <c r="CC416" s="80">
        <v>0</v>
      </c>
    </row>
    <row r="417" spans="1:81">
      <c r="A417" s="80" t="s">
        <v>2118</v>
      </c>
      <c r="B417" s="80">
        <v>282</v>
      </c>
      <c r="C417" s="80">
        <v>10</v>
      </c>
      <c r="D417" s="80">
        <v>17</v>
      </c>
      <c r="E417" s="80">
        <v>2013</v>
      </c>
      <c r="F417" s="80" t="s">
        <v>89</v>
      </c>
      <c r="G417" s="80" t="s">
        <v>2108</v>
      </c>
      <c r="H417" s="80" t="s">
        <v>2109</v>
      </c>
      <c r="I417" s="177"/>
      <c r="J417" s="81">
        <v>1.8798273149276279</v>
      </c>
      <c r="K417" s="81">
        <v>1.2135007097010138</v>
      </c>
      <c r="L417" s="81">
        <v>0</v>
      </c>
      <c r="M417" s="81">
        <v>43.112351119610345</v>
      </c>
      <c r="N417" s="81">
        <v>28.275112995790245</v>
      </c>
      <c r="O417" s="81">
        <v>18.159694767234747</v>
      </c>
      <c r="P417" s="81">
        <v>9.6610333767551175</v>
      </c>
      <c r="Q417" s="81">
        <v>1.4346483750894128</v>
      </c>
      <c r="R417" s="81">
        <v>1.9978564887394921</v>
      </c>
      <c r="S417" s="81">
        <v>2.039244157133445</v>
      </c>
      <c r="T417" s="82"/>
      <c r="U417" s="81">
        <v>114278</v>
      </c>
      <c r="V417" s="81">
        <v>427</v>
      </c>
      <c r="W417" s="81">
        <v>0</v>
      </c>
      <c r="X417" s="81">
        <v>5160</v>
      </c>
      <c r="Y417" s="81">
        <v>7192</v>
      </c>
      <c r="Z417" s="81">
        <v>9922</v>
      </c>
      <c r="AA417" s="81">
        <v>1934</v>
      </c>
      <c r="AB417" s="81">
        <v>18546</v>
      </c>
      <c r="AC417" s="81">
        <v>331188.28571428574</v>
      </c>
      <c r="AD417" s="81">
        <v>2.039244157133445</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0</v>
      </c>
      <c r="BJ417" s="81">
        <v>0</v>
      </c>
      <c r="BK417" s="81">
        <v>0</v>
      </c>
      <c r="BL417" s="81">
        <v>0</v>
      </c>
      <c r="BM417" s="82"/>
      <c r="BN417" s="81">
        <v>0</v>
      </c>
      <c r="BO417" s="81">
        <v>0</v>
      </c>
      <c r="BP417" s="81">
        <v>0</v>
      </c>
      <c r="BQ417" s="81">
        <v>0</v>
      </c>
      <c r="BR417" s="81">
        <v>0</v>
      </c>
      <c r="BS417" s="81">
        <v>0</v>
      </c>
      <c r="BT417"/>
      <c r="BU417" s="80">
        <v>0</v>
      </c>
      <c r="BV417" s="80">
        <v>0</v>
      </c>
      <c r="BW417" s="80">
        <v>0</v>
      </c>
      <c r="BX417" s="80">
        <v>0</v>
      </c>
      <c r="BY417" s="80">
        <v>0</v>
      </c>
      <c r="BZ417" s="80">
        <v>0</v>
      </c>
      <c r="CA417" s="80">
        <v>0</v>
      </c>
      <c r="CB417" s="80">
        <v>0</v>
      </c>
      <c r="CC417" s="80">
        <v>0</v>
      </c>
    </row>
    <row r="418" spans="1:81">
      <c r="A418" s="80" t="s">
        <v>2119</v>
      </c>
      <c r="B418" s="80">
        <v>283</v>
      </c>
      <c r="C418" s="80">
        <v>11</v>
      </c>
      <c r="D418" s="80">
        <v>17</v>
      </c>
      <c r="E418" s="80">
        <v>2014</v>
      </c>
      <c r="F418" s="80" t="s">
        <v>90</v>
      </c>
      <c r="G418" s="80" t="s">
        <v>2108</v>
      </c>
      <c r="H418" s="80" t="s">
        <v>2109</v>
      </c>
      <c r="I418" s="177"/>
      <c r="J418" s="81">
        <v>2.7332611204880815</v>
      </c>
      <c r="K418" s="81">
        <v>1.4378875328002305</v>
      </c>
      <c r="L418" s="81">
        <v>0</v>
      </c>
      <c r="M418" s="81">
        <v>37.670865817389036</v>
      </c>
      <c r="N418" s="81">
        <v>28.886081817009128</v>
      </c>
      <c r="O418" s="81">
        <v>18.130219069469018</v>
      </c>
      <c r="P418" s="81">
        <v>10.002519241306807</v>
      </c>
      <c r="Q418" s="81">
        <v>1.3836796534445828</v>
      </c>
      <c r="R418" s="81">
        <v>1.8668754515845514</v>
      </c>
      <c r="S418" s="81">
        <v>3.1593046492236816</v>
      </c>
      <c r="T418" s="82"/>
      <c r="U418" s="81">
        <v>163883</v>
      </c>
      <c r="V418" s="81">
        <v>464</v>
      </c>
      <c r="W418" s="81">
        <v>0</v>
      </c>
      <c r="X418" s="81">
        <v>5103</v>
      </c>
      <c r="Y418" s="81">
        <v>7328</v>
      </c>
      <c r="Z418" s="81">
        <v>10433</v>
      </c>
      <c r="AA418" s="81">
        <v>1992</v>
      </c>
      <c r="AB418" s="81">
        <v>18643</v>
      </c>
      <c r="AC418" s="81">
        <v>310448.42857142858</v>
      </c>
      <c r="AD418" s="81">
        <v>3.1593046492236816</v>
      </c>
      <c r="AE418" s="82"/>
      <c r="AF418" s="81">
        <v>1702668.7955266885</v>
      </c>
      <c r="AG418" s="81">
        <v>906166.38071171357</v>
      </c>
      <c r="AH418" s="81">
        <v>0</v>
      </c>
      <c r="AI418" s="81">
        <v>35418210.238554209</v>
      </c>
      <c r="AJ418" s="81">
        <v>30146103.417139653</v>
      </c>
      <c r="AK418" s="81">
        <v>0</v>
      </c>
      <c r="AL418" s="81">
        <v>0</v>
      </c>
      <c r="AM418" s="81">
        <v>2559405.31364336</v>
      </c>
      <c r="AN418" s="81">
        <v>0</v>
      </c>
      <c r="AO418" s="81">
        <v>0</v>
      </c>
      <c r="AP418" s="82"/>
      <c r="AQ418" s="81">
        <v>66</v>
      </c>
      <c r="AR418" s="81">
        <v>84</v>
      </c>
      <c r="AS418" s="81">
        <v>0</v>
      </c>
      <c r="AT418" s="81">
        <v>0</v>
      </c>
      <c r="AU418" s="81">
        <v>0</v>
      </c>
      <c r="AV418" s="81">
        <v>0</v>
      </c>
      <c r="AW418" s="81" t="s">
        <v>564</v>
      </c>
      <c r="AX418" s="82"/>
      <c r="AY418" s="81">
        <v>328.9</v>
      </c>
      <c r="AZ418" s="81">
        <v>1361.3</v>
      </c>
      <c r="BA418" s="81">
        <v>0</v>
      </c>
      <c r="BB418" s="81">
        <v>0</v>
      </c>
      <c r="BC418" s="81">
        <v>0</v>
      </c>
      <c r="BD418" s="81">
        <v>0</v>
      </c>
      <c r="BE418" s="81" t="s">
        <v>564</v>
      </c>
      <c r="BF418" s="82"/>
      <c r="BG418" s="81">
        <v>0</v>
      </c>
      <c r="BH418" s="81">
        <v>0</v>
      </c>
      <c r="BI418" s="81">
        <v>0</v>
      </c>
      <c r="BJ418" s="81">
        <v>0</v>
      </c>
      <c r="BK418" s="81">
        <v>0</v>
      </c>
      <c r="BL418" s="81">
        <v>0</v>
      </c>
      <c r="BM418" s="82"/>
      <c r="BN418" s="81">
        <v>0</v>
      </c>
      <c r="BO418" s="81">
        <v>0</v>
      </c>
      <c r="BP418" s="81">
        <v>0</v>
      </c>
      <c r="BQ418" s="81">
        <v>0</v>
      </c>
      <c r="BR418" s="81">
        <v>0</v>
      </c>
      <c r="BS418" s="81">
        <v>0</v>
      </c>
      <c r="BT418"/>
      <c r="BU418" s="80">
        <v>0</v>
      </c>
      <c r="BV418" s="80">
        <v>0</v>
      </c>
      <c r="BW418" s="80">
        <v>0</v>
      </c>
      <c r="BX418" s="80">
        <v>0</v>
      </c>
      <c r="BY418" s="80">
        <v>0</v>
      </c>
      <c r="BZ418" s="80">
        <v>0</v>
      </c>
      <c r="CA418" s="80">
        <v>0</v>
      </c>
      <c r="CB418" s="80">
        <v>0</v>
      </c>
      <c r="CC418" s="80">
        <v>0</v>
      </c>
    </row>
    <row r="419" spans="1:81">
      <c r="A419" s="80" t="s">
        <v>2120</v>
      </c>
      <c r="B419" s="80">
        <v>284</v>
      </c>
      <c r="C419" s="80">
        <v>12</v>
      </c>
      <c r="D419" s="80">
        <v>17</v>
      </c>
      <c r="E419" s="80">
        <v>2015</v>
      </c>
      <c r="F419" s="80" t="s">
        <v>91</v>
      </c>
      <c r="G419" s="80" t="s">
        <v>2108</v>
      </c>
      <c r="H419" s="80" t="s">
        <v>2109</v>
      </c>
      <c r="I419" s="177"/>
      <c r="J419" s="81">
        <v>2.2160421402826085</v>
      </c>
      <c r="K419" s="81">
        <v>1.4300338623240285</v>
      </c>
      <c r="L419" s="81">
        <v>0</v>
      </c>
      <c r="M419" s="81">
        <v>34.104615795698251</v>
      </c>
      <c r="N419" s="81">
        <v>28.146051694539441</v>
      </c>
      <c r="O419" s="81">
        <v>18.253250870911309</v>
      </c>
      <c r="P419" s="81">
        <v>9.6385174962487596</v>
      </c>
      <c r="Q419" s="81">
        <v>1.3736626114204511</v>
      </c>
      <c r="R419" s="81">
        <v>1.6834276266557771</v>
      </c>
      <c r="S419" s="81">
        <v>2.7618460401425193</v>
      </c>
      <c r="T419" s="82"/>
      <c r="U419" s="81">
        <v>128945</v>
      </c>
      <c r="V419" s="81">
        <v>464</v>
      </c>
      <c r="W419" s="81">
        <v>0</v>
      </c>
      <c r="X419" s="81">
        <v>5103</v>
      </c>
      <c r="Y419" s="81">
        <v>7540</v>
      </c>
      <c r="Z419" s="81">
        <v>10605</v>
      </c>
      <c r="AA419" s="81">
        <v>1918</v>
      </c>
      <c r="AB419" s="81">
        <v>18906</v>
      </c>
      <c r="AC419" s="81">
        <v>288375.85714285716</v>
      </c>
      <c r="AD419" s="81">
        <v>2.7618460401425193</v>
      </c>
      <c r="AE419" s="82"/>
      <c r="AF419" s="81">
        <v>1673373.3702428078</v>
      </c>
      <c r="AG419" s="81">
        <v>915848.10937596869</v>
      </c>
      <c r="AH419" s="81">
        <v>0</v>
      </c>
      <c r="AI419" s="81">
        <v>34373035.512925074</v>
      </c>
      <c r="AJ419" s="81">
        <v>29198744.046040267</v>
      </c>
      <c r="AK419" s="81">
        <v>0</v>
      </c>
      <c r="AL419" s="81">
        <v>0</v>
      </c>
      <c r="AM419" s="81">
        <v>2590987.9923128192</v>
      </c>
      <c r="AN419" s="81">
        <v>0</v>
      </c>
      <c r="AO419" s="81">
        <v>0</v>
      </c>
      <c r="AP419" s="82"/>
      <c r="AQ419" s="81">
        <v>78</v>
      </c>
      <c r="AR419" s="81">
        <v>97</v>
      </c>
      <c r="AS419" s="81">
        <v>0</v>
      </c>
      <c r="AT419" s="81">
        <v>0</v>
      </c>
      <c r="AU419" s="81">
        <v>0</v>
      </c>
      <c r="AV419" s="81">
        <v>0</v>
      </c>
      <c r="AW419" s="81" t="s">
        <v>564</v>
      </c>
      <c r="AX419" s="82"/>
      <c r="AY419" s="81">
        <v>396.7</v>
      </c>
      <c r="AZ419" s="81">
        <v>1703.2</v>
      </c>
      <c r="BA419" s="81">
        <v>0</v>
      </c>
      <c r="BB419" s="81">
        <v>0</v>
      </c>
      <c r="BC419" s="81">
        <v>0</v>
      </c>
      <c r="BD419" s="81">
        <v>0</v>
      </c>
      <c r="BE419" s="81" t="s">
        <v>564</v>
      </c>
      <c r="BF419" s="82"/>
      <c r="BG419" s="81">
        <v>0</v>
      </c>
      <c r="BH419" s="81">
        <v>0</v>
      </c>
      <c r="BI419" s="81">
        <v>0</v>
      </c>
      <c r="BJ419" s="81">
        <v>0</v>
      </c>
      <c r="BK419" s="81">
        <v>0</v>
      </c>
      <c r="BL419" s="81">
        <v>0</v>
      </c>
      <c r="BM419" s="82"/>
      <c r="BN419" s="81">
        <v>0</v>
      </c>
      <c r="BO419" s="81">
        <v>0</v>
      </c>
      <c r="BP419" s="81">
        <v>0</v>
      </c>
      <c r="BQ419" s="81">
        <v>0</v>
      </c>
      <c r="BR419" s="81">
        <v>0</v>
      </c>
      <c r="BS419" s="81">
        <v>0</v>
      </c>
      <c r="BT419"/>
      <c r="BU419" s="80">
        <v>0</v>
      </c>
      <c r="BV419" s="80">
        <v>0</v>
      </c>
      <c r="BW419" s="80">
        <v>0</v>
      </c>
      <c r="BX419" s="80">
        <v>0</v>
      </c>
      <c r="BY419" s="80">
        <v>0</v>
      </c>
      <c r="BZ419" s="80">
        <v>0</v>
      </c>
      <c r="CA419" s="80">
        <v>0</v>
      </c>
      <c r="CB419" s="80">
        <v>0</v>
      </c>
      <c r="CC419" s="80">
        <v>0</v>
      </c>
    </row>
    <row r="420" spans="1:81">
      <c r="A420" s="80" t="s">
        <v>2121</v>
      </c>
      <c r="B420" s="80">
        <v>285</v>
      </c>
      <c r="C420" s="80">
        <v>13</v>
      </c>
      <c r="D420" s="80">
        <v>17</v>
      </c>
      <c r="E420" s="80">
        <v>2016</v>
      </c>
      <c r="F420" s="80" t="s">
        <v>92</v>
      </c>
      <c r="G420" s="80" t="s">
        <v>2108</v>
      </c>
      <c r="H420" s="80" t="s">
        <v>2109</v>
      </c>
      <c r="I420" s="177"/>
      <c r="J420" s="81">
        <v>3.453179119960625</v>
      </c>
      <c r="K420" s="81">
        <v>1.3636465002581555</v>
      </c>
      <c r="L420" s="81">
        <v>0</v>
      </c>
      <c r="M420" s="81">
        <v>35.347117848994301</v>
      </c>
      <c r="N420" s="81">
        <v>28.894640500299545</v>
      </c>
      <c r="O420" s="81">
        <v>18.572286251312864</v>
      </c>
      <c r="P420" s="81">
        <v>9.3481810011328221</v>
      </c>
      <c r="Q420" s="81">
        <v>1.3581832635527646</v>
      </c>
      <c r="R420" s="81">
        <v>1.8802618885875708</v>
      </c>
      <c r="S420" s="81">
        <v>2.9058624365056334</v>
      </c>
      <c r="T420" s="82"/>
      <c r="U420" s="81">
        <v>166018</v>
      </c>
      <c r="V420" s="81">
        <v>464</v>
      </c>
      <c r="W420" s="81">
        <v>0</v>
      </c>
      <c r="X420" s="81">
        <v>5103</v>
      </c>
      <c r="Y420" s="81">
        <v>7776</v>
      </c>
      <c r="Z420" s="81">
        <v>10923</v>
      </c>
      <c r="AA420" s="81">
        <v>1924</v>
      </c>
      <c r="AB420" s="81">
        <v>19229</v>
      </c>
      <c r="AC420" s="81">
        <v>321130.22225037293</v>
      </c>
      <c r="AD420" s="81">
        <v>2.9058624365056329</v>
      </c>
      <c r="AE420" s="82"/>
      <c r="AF420" s="81">
        <v>2866798.387696757</v>
      </c>
      <c r="AG420" s="81">
        <v>798429.29856735305</v>
      </c>
      <c r="AH420" s="81">
        <v>0</v>
      </c>
      <c r="AI420" s="81">
        <v>36898891.965277784</v>
      </c>
      <c r="AJ420" s="81">
        <v>31903435.580792241</v>
      </c>
      <c r="AK420" s="81">
        <v>0</v>
      </c>
      <c r="AL420" s="81">
        <v>0</v>
      </c>
      <c r="AM420" s="81">
        <v>2637301.1210027891</v>
      </c>
      <c r="AN420" s="81">
        <v>0</v>
      </c>
      <c r="AO420" s="81">
        <v>0</v>
      </c>
      <c r="AP420" s="82"/>
      <c r="AQ420" s="81">
        <v>99</v>
      </c>
      <c r="AR420" s="81">
        <v>108</v>
      </c>
      <c r="AS420" s="81">
        <v>0</v>
      </c>
      <c r="AT420" s="81">
        <v>0</v>
      </c>
      <c r="AU420" s="81">
        <v>0</v>
      </c>
      <c r="AV420" s="81">
        <v>0</v>
      </c>
      <c r="AW420" s="81" t="s">
        <v>564</v>
      </c>
      <c r="AX420" s="82"/>
      <c r="AY420" s="81">
        <v>515</v>
      </c>
      <c r="AZ420" s="81">
        <v>2015.6</v>
      </c>
      <c r="BA420" s="81">
        <v>0</v>
      </c>
      <c r="BB420" s="81">
        <v>0</v>
      </c>
      <c r="BC420" s="81">
        <v>0</v>
      </c>
      <c r="BD420" s="81">
        <v>0</v>
      </c>
      <c r="BE420" s="81" t="s">
        <v>564</v>
      </c>
      <c r="BF420" s="82"/>
      <c r="BG420" s="81">
        <v>0</v>
      </c>
      <c r="BH420" s="81">
        <v>0</v>
      </c>
      <c r="BI420" s="81">
        <v>0</v>
      </c>
      <c r="BJ420" s="81">
        <v>0</v>
      </c>
      <c r="BK420" s="81">
        <v>0</v>
      </c>
      <c r="BL420" s="81">
        <v>0</v>
      </c>
      <c r="BM420" s="82"/>
      <c r="BN420" s="81">
        <v>0</v>
      </c>
      <c r="BO420" s="81">
        <v>0</v>
      </c>
      <c r="BP420" s="81">
        <v>0</v>
      </c>
      <c r="BQ420" s="81">
        <v>0</v>
      </c>
      <c r="BR420" s="81">
        <v>0</v>
      </c>
      <c r="BS420" s="81">
        <v>0</v>
      </c>
      <c r="BT420"/>
      <c r="BU420" s="80">
        <v>0</v>
      </c>
      <c r="BV420" s="80">
        <v>0</v>
      </c>
      <c r="BW420" s="80">
        <v>0</v>
      </c>
      <c r="BX420" s="80">
        <v>0</v>
      </c>
      <c r="BY420" s="80">
        <v>0</v>
      </c>
      <c r="BZ420" s="80">
        <v>0</v>
      </c>
      <c r="CA420" s="80">
        <v>0</v>
      </c>
      <c r="CB420" s="80">
        <v>0</v>
      </c>
      <c r="CC420" s="80">
        <v>0</v>
      </c>
    </row>
    <row r="421" spans="1:81">
      <c r="A421" s="80" t="s">
        <v>2122</v>
      </c>
      <c r="B421" s="80">
        <v>286</v>
      </c>
      <c r="C421" s="80">
        <v>14</v>
      </c>
      <c r="D421" s="80">
        <v>17</v>
      </c>
      <c r="E421" s="80">
        <v>2017</v>
      </c>
      <c r="F421" s="80" t="s">
        <v>71</v>
      </c>
      <c r="G421" s="80" t="s">
        <v>2108</v>
      </c>
      <c r="H421" s="80" t="s">
        <v>2109</v>
      </c>
      <c r="I421" s="177"/>
      <c r="J421" s="81">
        <v>3.9047960842703153</v>
      </c>
      <c r="K421" s="81">
        <v>1.4680051164765278</v>
      </c>
      <c r="L421" s="81">
        <v>0</v>
      </c>
      <c r="M421" s="81">
        <v>35.492950016351138</v>
      </c>
      <c r="N421" s="81">
        <v>30.660828543443724</v>
      </c>
      <c r="O421" s="81">
        <v>18.702420463597861</v>
      </c>
      <c r="P421" s="81">
        <v>9.2503400632806834</v>
      </c>
      <c r="Q421" s="81">
        <v>1.3378050051975632</v>
      </c>
      <c r="R421" s="81">
        <v>2.0687807712187198</v>
      </c>
      <c r="S421" s="81">
        <v>2.491832110793947</v>
      </c>
      <c r="T421" s="82"/>
      <c r="U421" s="81">
        <v>206628</v>
      </c>
      <c r="V421" s="81">
        <v>464</v>
      </c>
      <c r="W421" s="81">
        <v>0</v>
      </c>
      <c r="X421" s="81">
        <v>5103</v>
      </c>
      <c r="Y421" s="81">
        <v>8023</v>
      </c>
      <c r="Z421" s="81">
        <v>11182</v>
      </c>
      <c r="AA421" s="81">
        <v>1916</v>
      </c>
      <c r="AB421" s="81">
        <v>19587</v>
      </c>
      <c r="AC421" s="81">
        <v>360338.14285714278</v>
      </c>
      <c r="AD421" s="81">
        <v>2.491832110793947</v>
      </c>
      <c r="AE421" s="82"/>
      <c r="AF421" s="81">
        <v>3075467.7583310441</v>
      </c>
      <c r="AG421" s="81">
        <v>863722.94079975924</v>
      </c>
      <c r="AH421" s="81">
        <v>0</v>
      </c>
      <c r="AI421" s="81">
        <v>37836688.312663063</v>
      </c>
      <c r="AJ421" s="81">
        <v>33630477.371999063</v>
      </c>
      <c r="AK421" s="81">
        <v>0</v>
      </c>
      <c r="AL421" s="81">
        <v>0</v>
      </c>
      <c r="AM421" s="81">
        <v>2690605.1211701301</v>
      </c>
      <c r="AN421" s="81">
        <v>0</v>
      </c>
      <c r="AO421" s="81">
        <v>0</v>
      </c>
      <c r="AP421" s="82"/>
      <c r="AQ421" s="81">
        <v>108</v>
      </c>
      <c r="AR421" s="81">
        <v>113</v>
      </c>
      <c r="AS421" s="81">
        <v>0</v>
      </c>
      <c r="AT421" s="81">
        <v>0</v>
      </c>
      <c r="AU421" s="81">
        <v>0</v>
      </c>
      <c r="AV421" s="81">
        <v>0</v>
      </c>
      <c r="AW421" s="81" t="s">
        <v>564</v>
      </c>
      <c r="AX421" s="82"/>
      <c r="AY421" s="81">
        <v>569.1</v>
      </c>
      <c r="AZ421" s="81">
        <v>2116.6999999999998</v>
      </c>
      <c r="BA421" s="81">
        <v>0</v>
      </c>
      <c r="BB421" s="81">
        <v>0</v>
      </c>
      <c r="BC421" s="81">
        <v>0</v>
      </c>
      <c r="BD421" s="81">
        <v>0</v>
      </c>
      <c r="BE421" s="81" t="s">
        <v>564</v>
      </c>
      <c r="BF421" s="82"/>
      <c r="BG421" s="81">
        <v>0</v>
      </c>
      <c r="BH421" s="81">
        <v>0</v>
      </c>
      <c r="BI421" s="81">
        <v>0</v>
      </c>
      <c r="BJ421" s="81">
        <v>0</v>
      </c>
      <c r="BK421" s="81">
        <v>0</v>
      </c>
      <c r="BL421" s="81">
        <v>0</v>
      </c>
      <c r="BM421" s="82"/>
      <c r="BN421" s="81">
        <v>0</v>
      </c>
      <c r="BO421" s="81">
        <v>0</v>
      </c>
      <c r="BP421" s="81">
        <v>0</v>
      </c>
      <c r="BQ421" s="81">
        <v>0</v>
      </c>
      <c r="BR421" s="81">
        <v>0</v>
      </c>
      <c r="BS421" s="81">
        <v>0</v>
      </c>
      <c r="BT421"/>
      <c r="BU421" s="80">
        <v>0</v>
      </c>
      <c r="BV421" s="80">
        <v>0</v>
      </c>
      <c r="BW421" s="80">
        <v>0</v>
      </c>
      <c r="BX421" s="80">
        <v>0</v>
      </c>
      <c r="BY421" s="80">
        <v>0</v>
      </c>
      <c r="BZ421" s="80">
        <v>0</v>
      </c>
      <c r="CA421" s="80">
        <v>0</v>
      </c>
      <c r="CB421" s="80">
        <v>0</v>
      </c>
      <c r="CC421" s="80">
        <v>0</v>
      </c>
    </row>
    <row r="422" spans="1:81">
      <c r="A422" s="80" t="s">
        <v>2123</v>
      </c>
      <c r="B422" s="80">
        <v>287</v>
      </c>
      <c r="C422" s="80">
        <v>15</v>
      </c>
      <c r="D422" s="80">
        <v>17</v>
      </c>
      <c r="E422" s="80">
        <v>2018</v>
      </c>
      <c r="F422" s="80" t="s">
        <v>93</v>
      </c>
      <c r="G422" s="80" t="s">
        <v>2108</v>
      </c>
      <c r="H422" s="80" t="s">
        <v>2109</v>
      </c>
      <c r="I422" s="177"/>
      <c r="J422" s="81">
        <v>6.9508098746620739</v>
      </c>
      <c r="K422" s="81">
        <v>1.4005870704719097</v>
      </c>
      <c r="L422" s="81">
        <v>0</v>
      </c>
      <c r="M422" s="81">
        <v>41.065975781393973</v>
      </c>
      <c r="N422" s="81">
        <v>28.034631723383573</v>
      </c>
      <c r="O422" s="81">
        <v>18.726860077938611</v>
      </c>
      <c r="P422" s="81">
        <v>9.3637950449000691</v>
      </c>
      <c r="Q422" s="81">
        <v>1.2555491742156539</v>
      </c>
      <c r="R422" s="81">
        <v>1.912222940063506</v>
      </c>
      <c r="S422" s="81">
        <v>3.3311301999939436</v>
      </c>
      <c r="T422" s="82"/>
      <c r="U422" s="81">
        <v>379123</v>
      </c>
      <c r="V422" s="81">
        <v>464</v>
      </c>
      <c r="W422" s="81">
        <v>0</v>
      </c>
      <c r="X422" s="81">
        <v>5103</v>
      </c>
      <c r="Y422" s="81">
        <v>8171</v>
      </c>
      <c r="Z422" s="81">
        <v>11411</v>
      </c>
      <c r="AA422" s="81">
        <v>1959</v>
      </c>
      <c r="AB422" s="81">
        <v>19810</v>
      </c>
      <c r="AC422" s="81">
        <v>331763.71428571432</v>
      </c>
      <c r="AD422" s="81">
        <v>3.331130199993944</v>
      </c>
      <c r="AE422" s="82"/>
      <c r="AF422" s="81">
        <v>4450696.0706968252</v>
      </c>
      <c r="AG422" s="81">
        <v>773426.24000128871</v>
      </c>
      <c r="AH422" s="81">
        <v>0</v>
      </c>
      <c r="AI422" s="81">
        <v>44370122.478438243</v>
      </c>
      <c r="AJ422" s="81">
        <v>30229839.343833331</v>
      </c>
      <c r="AK422" s="81">
        <v>0</v>
      </c>
      <c r="AL422" s="81">
        <v>0</v>
      </c>
      <c r="AM422" s="81">
        <v>2726868.503197765</v>
      </c>
      <c r="AN422" s="81">
        <v>0</v>
      </c>
      <c r="AO422" s="81">
        <v>0</v>
      </c>
      <c r="AP422" s="82"/>
      <c r="AQ422" s="81">
        <v>123</v>
      </c>
      <c r="AR422" s="81">
        <v>113</v>
      </c>
      <c r="AS422" s="81">
        <v>0</v>
      </c>
      <c r="AT422" s="81">
        <v>0</v>
      </c>
      <c r="AU422" s="81">
        <v>0</v>
      </c>
      <c r="AV422" s="81">
        <v>0</v>
      </c>
      <c r="AW422" s="81" t="s">
        <v>564</v>
      </c>
      <c r="AX422" s="82"/>
      <c r="AY422" s="81">
        <v>660.5</v>
      </c>
      <c r="AZ422" s="81">
        <v>2117</v>
      </c>
      <c r="BA422" s="81">
        <v>0</v>
      </c>
      <c r="BB422" s="81">
        <v>0</v>
      </c>
      <c r="BC422" s="81">
        <v>0</v>
      </c>
      <c r="BD422" s="81">
        <v>0</v>
      </c>
      <c r="BE422" s="81" t="s">
        <v>564</v>
      </c>
      <c r="BF422" s="82"/>
      <c r="BG422" s="81">
        <v>0</v>
      </c>
      <c r="BH422" s="81">
        <v>0</v>
      </c>
      <c r="BI422" s="81">
        <v>0</v>
      </c>
      <c r="BJ422" s="81">
        <v>0</v>
      </c>
      <c r="BK422" s="81">
        <v>0</v>
      </c>
      <c r="BL422" s="81">
        <v>0</v>
      </c>
      <c r="BM422" s="82"/>
      <c r="BN422" s="81">
        <v>0</v>
      </c>
      <c r="BO422" s="81">
        <v>0</v>
      </c>
      <c r="BP422" s="81">
        <v>0</v>
      </c>
      <c r="BQ422" s="81">
        <v>0</v>
      </c>
      <c r="BR422" s="81">
        <v>0</v>
      </c>
      <c r="BS422" s="81">
        <v>0</v>
      </c>
      <c r="BT422"/>
      <c r="BU422" s="80">
        <v>0</v>
      </c>
      <c r="BV422" s="80">
        <v>0</v>
      </c>
      <c r="BW422" s="80">
        <v>0</v>
      </c>
      <c r="BX422" s="80">
        <v>0</v>
      </c>
      <c r="BY422" s="80">
        <v>0</v>
      </c>
      <c r="BZ422" s="80">
        <v>0</v>
      </c>
      <c r="CA422" s="80">
        <v>0</v>
      </c>
      <c r="CB422" s="80">
        <v>0</v>
      </c>
      <c r="CC422" s="80">
        <v>0</v>
      </c>
    </row>
    <row r="423" spans="1:81">
      <c r="A423" s="80" t="s">
        <v>2124</v>
      </c>
      <c r="B423" s="80">
        <v>288</v>
      </c>
      <c r="C423" s="80">
        <v>16</v>
      </c>
      <c r="D423" s="80">
        <v>17</v>
      </c>
      <c r="E423" s="80">
        <v>2019</v>
      </c>
      <c r="F423" s="80" t="s">
        <v>73</v>
      </c>
      <c r="G423" s="80" t="s">
        <v>2108</v>
      </c>
      <c r="H423" s="80" t="s">
        <v>2109</v>
      </c>
      <c r="I423" s="177"/>
      <c r="J423" s="81">
        <v>2.7730748651405714</v>
      </c>
      <c r="K423" s="81">
        <v>1.3104980145349006</v>
      </c>
      <c r="L423" s="81">
        <v>0</v>
      </c>
      <c r="M423" s="81">
        <v>33.797817783095454</v>
      </c>
      <c r="N423" s="81">
        <v>28.115437151981201</v>
      </c>
      <c r="O423" s="81">
        <v>18.493183397548894</v>
      </c>
      <c r="P423" s="81">
        <v>9.3525355668169805</v>
      </c>
      <c r="Q423" s="81">
        <v>1.2330650401972587</v>
      </c>
      <c r="R423" s="81">
        <v>2.1286301585625633</v>
      </c>
      <c r="S423" s="81">
        <v>3.3351510963490565</v>
      </c>
      <c r="T423" s="82"/>
      <c r="U423" s="81">
        <v>152018</v>
      </c>
      <c r="V423" s="81">
        <v>464</v>
      </c>
      <c r="W423" s="81">
        <v>0</v>
      </c>
      <c r="X423" s="81">
        <v>5103</v>
      </c>
      <c r="Y423" s="81">
        <v>8346</v>
      </c>
      <c r="Z423" s="81">
        <v>11578</v>
      </c>
      <c r="AA423" s="81">
        <v>1942</v>
      </c>
      <c r="AB423" s="81">
        <v>19982</v>
      </c>
      <c r="AC423" s="81">
        <v>375358.42857142858</v>
      </c>
      <c r="AD423" s="81">
        <v>3.335151096349056</v>
      </c>
      <c r="AE423" s="82"/>
      <c r="AF423" s="81">
        <v>2260447.028959394</v>
      </c>
      <c r="AG423" s="81">
        <v>751869.77510497731</v>
      </c>
      <c r="AH423" s="81">
        <v>0</v>
      </c>
      <c r="AI423" s="81">
        <v>35034526.082492009</v>
      </c>
      <c r="AJ423" s="81">
        <v>29811700.940248366</v>
      </c>
      <c r="AK423" s="81">
        <v>0</v>
      </c>
      <c r="AL423" s="81">
        <v>0</v>
      </c>
      <c r="AM423" s="81">
        <v>2721397.9755845368</v>
      </c>
      <c r="AN423" s="81">
        <v>0</v>
      </c>
      <c r="AO423" s="81">
        <v>0</v>
      </c>
      <c r="AP423" s="82"/>
      <c r="AQ423" s="81">
        <v>137</v>
      </c>
      <c r="AR423" s="81">
        <v>113</v>
      </c>
      <c r="AS423" s="81">
        <v>0</v>
      </c>
      <c r="AT423" s="81">
        <v>0</v>
      </c>
      <c r="AU423" s="81">
        <v>0</v>
      </c>
      <c r="AV423" s="81">
        <v>0</v>
      </c>
      <c r="AW423" s="81" t="s">
        <v>564</v>
      </c>
      <c r="AX423" s="82"/>
      <c r="AY423" s="81">
        <v>743.69999999999948</v>
      </c>
      <c r="AZ423" s="81">
        <v>2116.6999999999998</v>
      </c>
      <c r="BA423" s="81">
        <v>0</v>
      </c>
      <c r="BB423" s="81">
        <v>0</v>
      </c>
      <c r="BC423" s="81">
        <v>0</v>
      </c>
      <c r="BD423" s="81">
        <v>0</v>
      </c>
      <c r="BE423" s="81" t="s">
        <v>564</v>
      </c>
      <c r="BF423" s="82"/>
      <c r="BG423" s="81">
        <v>0</v>
      </c>
      <c r="BH423" s="81">
        <v>0</v>
      </c>
      <c r="BI423" s="81">
        <v>0</v>
      </c>
      <c r="BJ423" s="81">
        <v>0</v>
      </c>
      <c r="BK423" s="81">
        <v>0</v>
      </c>
      <c r="BL423" s="81">
        <v>0</v>
      </c>
      <c r="BM423" s="82"/>
      <c r="BN423" s="81">
        <v>0</v>
      </c>
      <c r="BO423" s="81">
        <v>0</v>
      </c>
      <c r="BP423" s="81">
        <v>0</v>
      </c>
      <c r="BQ423" s="81">
        <v>0</v>
      </c>
      <c r="BR423" s="81">
        <v>0</v>
      </c>
      <c r="BS423" s="81">
        <v>0</v>
      </c>
      <c r="BT423"/>
      <c r="BU423" s="80">
        <v>0</v>
      </c>
      <c r="BV423" s="80">
        <v>0</v>
      </c>
      <c r="BW423" s="80">
        <v>0</v>
      </c>
      <c r="BX423" s="80">
        <v>0</v>
      </c>
      <c r="BY423" s="80">
        <v>0</v>
      </c>
      <c r="BZ423" s="80">
        <v>0</v>
      </c>
      <c r="CA423" s="80">
        <v>0</v>
      </c>
      <c r="CB423" s="80">
        <v>0</v>
      </c>
      <c r="CC423" s="80">
        <v>0</v>
      </c>
    </row>
    <row r="424" spans="1:81">
      <c r="A424" s="80" t="s">
        <v>2125</v>
      </c>
      <c r="B424" s="80">
        <v>289</v>
      </c>
      <c r="C424" s="80">
        <v>17</v>
      </c>
      <c r="D424" s="80">
        <v>17</v>
      </c>
      <c r="E424" s="80">
        <v>2020</v>
      </c>
      <c r="F424" s="80" t="s">
        <v>218</v>
      </c>
      <c r="G424" s="80" t="s">
        <v>2108</v>
      </c>
      <c r="H424" s="80" t="s">
        <v>2109</v>
      </c>
      <c r="I424" s="177"/>
      <c r="J424" s="81">
        <v>1.793382923168362</v>
      </c>
      <c r="K424" s="81">
        <v>1.0600222406451272</v>
      </c>
      <c r="L424" s="81">
        <v>3.9691296118065753E-2</v>
      </c>
      <c r="M424" s="81">
        <v>30.080015000554408</v>
      </c>
      <c r="N424" s="81">
        <v>26.886096292899534</v>
      </c>
      <c r="O424" s="81">
        <v>16.868775996896037</v>
      </c>
      <c r="P424" s="81">
        <v>8.7720877479427202</v>
      </c>
      <c r="Q424" s="81">
        <v>1.1861621120570682</v>
      </c>
      <c r="R424" s="81">
        <v>2.3139456079483831</v>
      </c>
      <c r="S424" s="81">
        <v>2.267448554758047</v>
      </c>
      <c r="T424" s="82"/>
      <c r="U424" s="81">
        <v>114882</v>
      </c>
      <c r="V424" s="81">
        <v>443</v>
      </c>
      <c r="W424" s="81">
        <v>1</v>
      </c>
      <c r="X424" s="81">
        <v>5877</v>
      </c>
      <c r="Y424" s="81">
        <v>8560</v>
      </c>
      <c r="Z424" s="81">
        <v>12054</v>
      </c>
      <c r="AA424" s="81">
        <v>1979</v>
      </c>
      <c r="AB424" s="81">
        <v>20117</v>
      </c>
      <c r="AC424" s="81">
        <v>410165.28571428568</v>
      </c>
      <c r="AD424" s="81">
        <v>2.267448554758047</v>
      </c>
      <c r="AE424" s="82"/>
      <c r="AF424" s="81">
        <v>1529980.565893942</v>
      </c>
      <c r="AG424" s="81">
        <v>606603.15654682019</v>
      </c>
      <c r="AH424" s="81">
        <v>9950.7053387078504</v>
      </c>
      <c r="AI424" s="81">
        <v>33784518.826691397</v>
      </c>
      <c r="AJ424" s="81">
        <v>31939542.84679902</v>
      </c>
      <c r="AK424" s="81"/>
      <c r="AL424" s="81"/>
      <c r="AM424" s="81">
        <v>2625492.0045316443</v>
      </c>
      <c r="AN424" s="81"/>
      <c r="AO424" s="81"/>
      <c r="AP424" s="82"/>
      <c r="AQ424" s="81">
        <v>168</v>
      </c>
      <c r="AR424" s="81">
        <v>114</v>
      </c>
      <c r="AS424" s="81">
        <v>0</v>
      </c>
      <c r="AT424" s="81">
        <v>0</v>
      </c>
      <c r="AU424" s="81">
        <v>0</v>
      </c>
      <c r="AV424" s="81">
        <v>0</v>
      </c>
      <c r="AW424" s="81">
        <v>0</v>
      </c>
      <c r="AX424" s="82"/>
      <c r="AY424" s="81">
        <v>931.7999999999995</v>
      </c>
      <c r="AZ424" s="81">
        <v>2127.1</v>
      </c>
      <c r="BA424" s="81">
        <v>0</v>
      </c>
      <c r="BB424" s="81">
        <v>0</v>
      </c>
      <c r="BC424" s="81">
        <v>0</v>
      </c>
      <c r="BD424" s="81">
        <v>0</v>
      </c>
      <c r="BE424" s="81">
        <v>0</v>
      </c>
      <c r="BF424" s="82"/>
      <c r="BG424" s="81">
        <v>0</v>
      </c>
      <c r="BH424" s="81">
        <v>0</v>
      </c>
      <c r="BI424" s="81">
        <v>0</v>
      </c>
      <c r="BJ424" s="81">
        <v>0</v>
      </c>
      <c r="BK424" s="81">
        <v>0</v>
      </c>
      <c r="BL424" s="81">
        <v>0</v>
      </c>
      <c r="BM424" s="82"/>
      <c r="BN424" s="81">
        <v>0</v>
      </c>
      <c r="BO424" s="81">
        <v>0</v>
      </c>
      <c r="BP424" s="81">
        <v>0</v>
      </c>
      <c r="BQ424" s="81">
        <v>0</v>
      </c>
      <c r="BR424" s="81">
        <v>0</v>
      </c>
      <c r="BS424" s="81">
        <v>0</v>
      </c>
      <c r="BT424"/>
      <c r="BU424" s="80">
        <v>0</v>
      </c>
      <c r="BV424" s="80">
        <v>0</v>
      </c>
      <c r="BW424" s="80">
        <v>0</v>
      </c>
      <c r="BX424" s="80">
        <v>0</v>
      </c>
      <c r="BY424" s="80">
        <v>0</v>
      </c>
      <c r="BZ424" s="80">
        <v>0</v>
      </c>
      <c r="CA424" s="80">
        <v>0</v>
      </c>
      <c r="CB424" s="80">
        <v>0</v>
      </c>
      <c r="CC424" s="80">
        <v>0</v>
      </c>
    </row>
    <row r="425" spans="1:81">
      <c r="A425" s="80" t="s">
        <v>2126</v>
      </c>
      <c r="B425" s="80">
        <v>289</v>
      </c>
      <c r="C425" s="80">
        <v>18</v>
      </c>
      <c r="D425" s="80">
        <v>17</v>
      </c>
      <c r="E425" s="80">
        <v>2021</v>
      </c>
      <c r="F425" s="80" t="s">
        <v>75</v>
      </c>
      <c r="G425" s="174" t="s">
        <v>2108</v>
      </c>
      <c r="H425" s="80" t="s">
        <v>2109</v>
      </c>
      <c r="I425" s="177"/>
      <c r="J425" s="81">
        <v>2.3528521817103338</v>
      </c>
      <c r="K425" s="81">
        <v>1.1225330769649768</v>
      </c>
      <c r="L425" s="81">
        <v>4.2786121196886795E-2</v>
      </c>
      <c r="M425" s="81">
        <v>32.381071961420403</v>
      </c>
      <c r="N425" s="81">
        <v>26.995767531878389</v>
      </c>
      <c r="O425" s="81">
        <v>16.277808022229891</v>
      </c>
      <c r="P425" s="81">
        <v>9.0314950287080826</v>
      </c>
      <c r="Q425" s="81">
        <v>1.19765216351968</v>
      </c>
      <c r="R425" s="81">
        <v>2.5232132458119119</v>
      </c>
      <c r="S425" s="81">
        <v>2.2665125445678731</v>
      </c>
      <c r="T425" s="82"/>
      <c r="U425" s="81">
        <v>159644</v>
      </c>
      <c r="V425" s="81">
        <v>443</v>
      </c>
      <c r="W425" s="81">
        <v>1</v>
      </c>
      <c r="X425" s="81">
        <v>5877</v>
      </c>
      <c r="Y425" s="81">
        <v>8693</v>
      </c>
      <c r="Z425" s="81">
        <v>11977</v>
      </c>
      <c r="AA425" s="81">
        <v>1987</v>
      </c>
      <c r="AB425" s="81">
        <v>20071</v>
      </c>
      <c r="AC425" s="81">
        <v>433512.57142857136</v>
      </c>
      <c r="AD425" s="81">
        <v>2.2665125445678731</v>
      </c>
      <c r="AE425" s="82"/>
      <c r="AF425" s="81">
        <v>1988043.3335093758</v>
      </c>
      <c r="AG425" s="81">
        <v>650071.10228016286</v>
      </c>
      <c r="AH425" s="81">
        <v>10521.431841766493</v>
      </c>
      <c r="AI425" s="81">
        <v>37018168.203924797</v>
      </c>
      <c r="AJ425" s="81">
        <v>32169664.830804728</v>
      </c>
      <c r="AK425" s="81">
        <v>0</v>
      </c>
      <c r="AL425" s="81">
        <v>0</v>
      </c>
      <c r="AM425" s="81">
        <v>2634597.4921904122</v>
      </c>
      <c r="AN425" s="81">
        <v>0</v>
      </c>
      <c r="AO425" s="81">
        <v>0</v>
      </c>
      <c r="AP425" s="82"/>
      <c r="AQ425" s="81">
        <v>205</v>
      </c>
      <c r="AR425" s="81">
        <v>114</v>
      </c>
      <c r="AS425" s="81">
        <v>0</v>
      </c>
      <c r="AT425" s="81">
        <v>0</v>
      </c>
      <c r="AU425" s="81">
        <v>0</v>
      </c>
      <c r="AV425" s="81">
        <v>0</v>
      </c>
      <c r="AW425" s="81"/>
      <c r="AX425" s="82"/>
      <c r="AY425" s="81">
        <v>1148.299999999999</v>
      </c>
      <c r="AZ425" s="81">
        <v>2127.1</v>
      </c>
      <c r="BA425" s="81">
        <v>0</v>
      </c>
      <c r="BB425" s="81">
        <v>0</v>
      </c>
      <c r="BC425" s="81">
        <v>0</v>
      </c>
      <c r="BD425" s="81">
        <v>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2127</v>
      </c>
      <c r="B426" s="80">
        <v>289</v>
      </c>
      <c r="C426" s="80">
        <v>19</v>
      </c>
      <c r="D426" s="80">
        <v>17</v>
      </c>
      <c r="E426" s="80">
        <v>2022</v>
      </c>
      <c r="F426" s="80" t="s">
        <v>568</v>
      </c>
      <c r="G426" s="174" t="s">
        <v>2108</v>
      </c>
      <c r="H426" s="80" t="s">
        <v>2109</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222</v>
      </c>
      <c r="AR426" s="81">
        <v>114</v>
      </c>
      <c r="AS426" s="81">
        <v>0</v>
      </c>
      <c r="AT426" s="81">
        <v>0</v>
      </c>
      <c r="AU426" s="81">
        <v>0</v>
      </c>
      <c r="AV426" s="81">
        <v>0</v>
      </c>
      <c r="AW426" s="81"/>
      <c r="AX426" s="82"/>
      <c r="AY426" s="81">
        <v>1253.4999999999995</v>
      </c>
      <c r="AZ426" s="81">
        <v>2127.1</v>
      </c>
      <c r="BA426" s="81">
        <v>0</v>
      </c>
      <c r="BB426" s="81">
        <v>0</v>
      </c>
      <c r="BC426" s="81">
        <v>0</v>
      </c>
      <c r="BD426" s="81">
        <v>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2128</v>
      </c>
      <c r="B427" s="80">
        <v>1</v>
      </c>
      <c r="C427" s="80">
        <v>1</v>
      </c>
      <c r="D427" s="80">
        <v>1</v>
      </c>
      <c r="E427" s="80">
        <v>1990</v>
      </c>
      <c r="F427" s="80" t="s">
        <v>562</v>
      </c>
      <c r="G427" s="80" t="s">
        <v>2129</v>
      </c>
      <c r="H427" s="80" t="s">
        <v>2130</v>
      </c>
      <c r="I427" s="177" t="s">
        <v>563</v>
      </c>
      <c r="J427" s="81">
        <v>18.474434530006906</v>
      </c>
      <c r="K427" s="81">
        <v>1.3686864038862268</v>
      </c>
      <c r="L427" s="81">
        <v>0.51699275995416749</v>
      </c>
      <c r="M427" s="81">
        <v>7.9433986923770519</v>
      </c>
      <c r="N427" s="81">
        <v>13.122685098215911</v>
      </c>
      <c r="O427" s="81">
        <v>15.095607770139823</v>
      </c>
      <c r="P427" s="81">
        <v>12.297625936241017</v>
      </c>
      <c r="Q427" s="81">
        <v>1.3853267043528803</v>
      </c>
      <c r="R427" s="81">
        <v>0</v>
      </c>
      <c r="S427" s="81">
        <v>1.47865527350093</v>
      </c>
      <c r="T427" s="82"/>
      <c r="U427" s="81">
        <v>446862</v>
      </c>
      <c r="V427" s="81">
        <v>465</v>
      </c>
      <c r="W427" s="81">
        <v>5</v>
      </c>
      <c r="X427" s="81">
        <v>2676</v>
      </c>
      <c r="Y427" s="81">
        <v>5906</v>
      </c>
      <c r="Z427" s="81">
        <v>6209</v>
      </c>
      <c r="AA427" s="81">
        <v>2986</v>
      </c>
      <c r="AB427" s="81">
        <v>22493</v>
      </c>
      <c r="AC427" s="81">
        <v>0</v>
      </c>
      <c r="AD427" s="81">
        <v>1.47865527350093</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2131</v>
      </c>
      <c r="B428" s="80">
        <v>2</v>
      </c>
      <c r="C428" s="80">
        <v>2</v>
      </c>
      <c r="D428" s="80">
        <v>1</v>
      </c>
      <c r="E428" s="80">
        <v>2005</v>
      </c>
      <c r="F428" s="80" t="s">
        <v>565</v>
      </c>
      <c r="G428" s="80" t="s">
        <v>2129</v>
      </c>
      <c r="H428" s="80" t="s">
        <v>2130</v>
      </c>
      <c r="I428" s="177"/>
      <c r="J428" s="81">
        <v>148.96094393805544</v>
      </c>
      <c r="K428" s="81">
        <v>1.2279019540298595</v>
      </c>
      <c r="L428" s="81">
        <v>8.6295708037572538</v>
      </c>
      <c r="M428" s="81">
        <v>18.757087183835846</v>
      </c>
      <c r="N428" s="81">
        <v>22.078568065127154</v>
      </c>
      <c r="O428" s="81">
        <v>27.758282074710749</v>
      </c>
      <c r="P428" s="81">
        <v>15.392738998092751</v>
      </c>
      <c r="Q428" s="81">
        <v>1.4518374877061342</v>
      </c>
      <c r="R428" s="81">
        <v>0</v>
      </c>
      <c r="S428" s="81">
        <v>2.3698060754803327</v>
      </c>
      <c r="T428" s="82"/>
      <c r="U428" s="81">
        <v>3781350</v>
      </c>
      <c r="V428" s="81">
        <v>519</v>
      </c>
      <c r="W428" s="81">
        <v>92</v>
      </c>
      <c r="X428" s="81">
        <v>3511</v>
      </c>
      <c r="Y428" s="81">
        <v>8409</v>
      </c>
      <c r="Z428" s="81">
        <v>13212</v>
      </c>
      <c r="AA428" s="81">
        <v>3061</v>
      </c>
      <c r="AB428" s="81">
        <v>24643</v>
      </c>
      <c r="AC428" s="81">
        <v>0</v>
      </c>
      <c r="AD428" s="81">
        <v>2.3698060754803327</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2132</v>
      </c>
      <c r="B429" s="80">
        <v>3</v>
      </c>
      <c r="C429" s="80">
        <v>3</v>
      </c>
      <c r="D429" s="80">
        <v>1</v>
      </c>
      <c r="E429" s="80">
        <v>2006</v>
      </c>
      <c r="F429" s="80" t="s">
        <v>566</v>
      </c>
      <c r="G429" s="80" t="s">
        <v>2129</v>
      </c>
      <c r="H429" s="80" t="s">
        <v>2130</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2133</v>
      </c>
      <c r="B430" s="80">
        <v>4</v>
      </c>
      <c r="C430" s="80">
        <v>4</v>
      </c>
      <c r="D430" s="80">
        <v>1</v>
      </c>
      <c r="E430" s="80">
        <v>2007</v>
      </c>
      <c r="F430" s="80" t="s">
        <v>567</v>
      </c>
      <c r="G430" s="80" t="s">
        <v>2129</v>
      </c>
      <c r="H430" s="80" t="s">
        <v>2130</v>
      </c>
      <c r="I430" s="177"/>
      <c r="J430" s="81">
        <v>168.50365343099276</v>
      </c>
      <c r="K430" s="81">
        <v>1.1740981406013553</v>
      </c>
      <c r="L430" s="81">
        <v>1.1408461158933993</v>
      </c>
      <c r="M430" s="81">
        <v>19.287792461276748</v>
      </c>
      <c r="N430" s="81">
        <v>26.503869106690768</v>
      </c>
      <c r="O430" s="81">
        <v>26.987136883344565</v>
      </c>
      <c r="P430" s="81">
        <v>15.738237346815151</v>
      </c>
      <c r="Q430" s="81">
        <v>1.4872475494522628</v>
      </c>
      <c r="R430" s="81">
        <v>0</v>
      </c>
      <c r="S430" s="81">
        <v>3.2417947500429731</v>
      </c>
      <c r="T430" s="82"/>
      <c r="U430" s="81">
        <v>4805999</v>
      </c>
      <c r="V430" s="81">
        <v>484</v>
      </c>
      <c r="W430" s="81">
        <v>14</v>
      </c>
      <c r="X430" s="81">
        <v>4323</v>
      </c>
      <c r="Y430" s="81">
        <v>8460</v>
      </c>
      <c r="Z430" s="81">
        <v>13353</v>
      </c>
      <c r="AA430" s="81">
        <v>3082</v>
      </c>
      <c r="AB430" s="81">
        <v>23909</v>
      </c>
      <c r="AC430" s="81">
        <v>0</v>
      </c>
      <c r="AD430" s="81">
        <v>3.2417947500429731</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2134</v>
      </c>
      <c r="B431" s="80">
        <v>5</v>
      </c>
      <c r="C431" s="80">
        <v>5</v>
      </c>
      <c r="D431" s="80">
        <v>1</v>
      </c>
      <c r="E431" s="80">
        <v>2008</v>
      </c>
      <c r="F431" s="80" t="s">
        <v>84</v>
      </c>
      <c r="G431" s="80" t="s">
        <v>2129</v>
      </c>
      <c r="H431" s="80" t="s">
        <v>2130</v>
      </c>
      <c r="I431" s="177"/>
      <c r="J431" s="81">
        <v>146.80361189565798</v>
      </c>
      <c r="K431" s="81">
        <v>0.92393925147910483</v>
      </c>
      <c r="L431" s="81">
        <v>2.2166503099752051</v>
      </c>
      <c r="M431" s="81">
        <v>21.773726436990085</v>
      </c>
      <c r="N431" s="81">
        <v>25.259164995473355</v>
      </c>
      <c r="O431" s="81">
        <v>26.095483784908573</v>
      </c>
      <c r="P431" s="81">
        <v>15.087816753045999</v>
      </c>
      <c r="Q431" s="81">
        <v>1.438907987121669</v>
      </c>
      <c r="R431" s="81">
        <v>0</v>
      </c>
      <c r="S431" s="81">
        <v>1.8238782270358569</v>
      </c>
      <c r="T431" s="82"/>
      <c r="U431" s="81">
        <v>4836997</v>
      </c>
      <c r="V431" s="81">
        <v>484</v>
      </c>
      <c r="W431" s="81">
        <v>31</v>
      </c>
      <c r="X431" s="81">
        <v>4323</v>
      </c>
      <c r="Y431" s="81">
        <v>8506</v>
      </c>
      <c r="Z431" s="81">
        <v>13365</v>
      </c>
      <c r="AA431" s="81">
        <v>2958</v>
      </c>
      <c r="AB431" s="81">
        <v>23512</v>
      </c>
      <c r="AC431" s="81">
        <v>0</v>
      </c>
      <c r="AD431" s="81">
        <v>1.8238782270358569</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2135</v>
      </c>
      <c r="B432" s="80">
        <v>6</v>
      </c>
      <c r="C432" s="80">
        <v>6</v>
      </c>
      <c r="D432" s="80">
        <v>1</v>
      </c>
      <c r="E432" s="80">
        <v>2009</v>
      </c>
      <c r="F432" s="80" t="s">
        <v>85</v>
      </c>
      <c r="G432" s="80" t="s">
        <v>2129</v>
      </c>
      <c r="H432" s="80" t="s">
        <v>2130</v>
      </c>
      <c r="I432" s="177"/>
      <c r="J432" s="81">
        <v>119.15542560316555</v>
      </c>
      <c r="K432" s="81">
        <v>0.78713890746989645</v>
      </c>
      <c r="L432" s="81">
        <v>1.8297496097586283</v>
      </c>
      <c r="M432" s="81">
        <v>20.05923338176056</v>
      </c>
      <c r="N432" s="81">
        <v>23.4081964731119</v>
      </c>
      <c r="O432" s="81">
        <v>26.609990257682387</v>
      </c>
      <c r="P432" s="81">
        <v>14.348903464758473</v>
      </c>
      <c r="Q432" s="81">
        <v>1.349603738776781</v>
      </c>
      <c r="R432" s="81">
        <v>0</v>
      </c>
      <c r="S432" s="81">
        <v>1.4483911352147876</v>
      </c>
      <c r="T432" s="82"/>
      <c r="U432" s="81">
        <v>3392542</v>
      </c>
      <c r="V432" s="81">
        <v>530</v>
      </c>
      <c r="W432" s="81">
        <v>33</v>
      </c>
      <c r="X432" s="81">
        <v>4533</v>
      </c>
      <c r="Y432" s="81">
        <v>8555</v>
      </c>
      <c r="Z432" s="81">
        <v>13452</v>
      </c>
      <c r="AA432" s="81">
        <v>2888</v>
      </c>
      <c r="AB432" s="81">
        <v>23150</v>
      </c>
      <c r="AC432" s="81">
        <v>0</v>
      </c>
      <c r="AD432" s="81">
        <v>1.4483911352147876</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10</v>
      </c>
      <c r="BJ432" s="81">
        <v>0</v>
      </c>
      <c r="BK432" s="81">
        <v>0</v>
      </c>
      <c r="BL432" s="81">
        <v>0</v>
      </c>
      <c r="BM432" s="82"/>
      <c r="BN432" s="81">
        <v>0</v>
      </c>
      <c r="BO432" s="81">
        <v>0</v>
      </c>
      <c r="BP432" s="81">
        <v>1</v>
      </c>
      <c r="BQ432" s="81">
        <v>0</v>
      </c>
      <c r="BR432" s="81">
        <v>0</v>
      </c>
      <c r="BS432" s="81">
        <v>0</v>
      </c>
      <c r="BT432"/>
      <c r="BU432" s="80"/>
      <c r="BV432" s="80"/>
      <c r="BW432" s="80"/>
      <c r="BX432" s="80"/>
      <c r="BY432" s="80"/>
      <c r="BZ432" s="80"/>
      <c r="CA432" s="80"/>
      <c r="CB432" s="80"/>
      <c r="CC432" s="80"/>
    </row>
    <row r="433" spans="1:81">
      <c r="A433" s="80" t="s">
        <v>2136</v>
      </c>
      <c r="B433" s="80">
        <v>7</v>
      </c>
      <c r="C433" s="80">
        <v>7</v>
      </c>
      <c r="D433" s="80">
        <v>1</v>
      </c>
      <c r="E433" s="80">
        <v>2010</v>
      </c>
      <c r="F433" s="80" t="s">
        <v>86</v>
      </c>
      <c r="G433" s="80" t="s">
        <v>2129</v>
      </c>
      <c r="H433" s="80" t="s">
        <v>2130</v>
      </c>
      <c r="I433" s="177"/>
      <c r="J433" s="81">
        <v>132.89711922380005</v>
      </c>
      <c r="K433" s="81">
        <v>0.8388737885076788</v>
      </c>
      <c r="L433" s="81">
        <v>1.7323276392769127</v>
      </c>
      <c r="M433" s="81">
        <v>20.023191202524636</v>
      </c>
      <c r="N433" s="81">
        <v>24.023812748513109</v>
      </c>
      <c r="O433" s="81">
        <v>26.396337156191755</v>
      </c>
      <c r="P433" s="81">
        <v>14.242525381731037</v>
      </c>
      <c r="Q433" s="81">
        <v>1.3883978631070779</v>
      </c>
      <c r="R433" s="81">
        <v>0</v>
      </c>
      <c r="S433" s="81">
        <v>1.4740364588675789</v>
      </c>
      <c r="T433" s="82"/>
      <c r="U433" s="81">
        <v>3433622</v>
      </c>
      <c r="V433" s="81">
        <v>530</v>
      </c>
      <c r="W433" s="81">
        <v>33</v>
      </c>
      <c r="X433" s="81">
        <v>4533</v>
      </c>
      <c r="Y433" s="81">
        <v>8595</v>
      </c>
      <c r="Z433" s="81">
        <v>13406</v>
      </c>
      <c r="AA433" s="81">
        <v>2795</v>
      </c>
      <c r="AB433" s="81">
        <v>22820</v>
      </c>
      <c r="AC433" s="81">
        <v>0</v>
      </c>
      <c r="AD433" s="81">
        <v>1.4740364588675789</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9.8620000000000001</v>
      </c>
      <c r="BJ433" s="81">
        <v>0</v>
      </c>
      <c r="BK433" s="81">
        <v>0</v>
      </c>
      <c r="BL433" s="81">
        <v>0</v>
      </c>
      <c r="BM433" s="82"/>
      <c r="BN433" s="81">
        <v>0</v>
      </c>
      <c r="BO433" s="81">
        <v>0</v>
      </c>
      <c r="BP433" s="81">
        <v>1</v>
      </c>
      <c r="BQ433" s="81">
        <v>0</v>
      </c>
      <c r="BR433" s="81">
        <v>0</v>
      </c>
      <c r="BS433" s="81">
        <v>0</v>
      </c>
      <c r="BT433"/>
      <c r="BU433" s="80">
        <v>9.8620000000000001</v>
      </c>
      <c r="BV433" s="80">
        <v>0</v>
      </c>
      <c r="BW433" s="80">
        <v>0</v>
      </c>
      <c r="BX433" s="80">
        <v>0</v>
      </c>
      <c r="BY433" s="80">
        <v>0</v>
      </c>
      <c r="BZ433" s="80">
        <v>0</v>
      </c>
      <c r="CA433" s="80">
        <v>0</v>
      </c>
      <c r="CB433" s="80">
        <v>0</v>
      </c>
      <c r="CC433" s="80">
        <v>0</v>
      </c>
    </row>
    <row r="434" spans="1:81">
      <c r="A434" s="80" t="s">
        <v>2137</v>
      </c>
      <c r="B434" s="80">
        <v>8</v>
      </c>
      <c r="C434" s="80">
        <v>8</v>
      </c>
      <c r="D434" s="80">
        <v>1</v>
      </c>
      <c r="E434" s="80">
        <v>2011</v>
      </c>
      <c r="F434" s="80" t="s">
        <v>87</v>
      </c>
      <c r="G434" s="80" t="s">
        <v>2129</v>
      </c>
      <c r="H434" s="80" t="s">
        <v>2130</v>
      </c>
      <c r="I434" s="177"/>
      <c r="J434" s="81">
        <v>165.06507853525963</v>
      </c>
      <c r="K434" s="81">
        <v>1.324243087237039</v>
      </c>
      <c r="L434" s="81">
        <v>1.6889186900512518</v>
      </c>
      <c r="M434" s="81">
        <v>23.197862114227313</v>
      </c>
      <c r="N434" s="81">
        <v>25.346662788337927</v>
      </c>
      <c r="O434" s="81">
        <v>25.948770675277288</v>
      </c>
      <c r="P434" s="81">
        <v>13.816093293867704</v>
      </c>
      <c r="Q434" s="81">
        <v>1.5778190734814839</v>
      </c>
      <c r="R434" s="81">
        <v>0</v>
      </c>
      <c r="S434" s="81">
        <v>1.6628825628175128</v>
      </c>
      <c r="T434" s="82"/>
      <c r="U434" s="81">
        <v>4464913</v>
      </c>
      <c r="V434" s="81">
        <v>530</v>
      </c>
      <c r="W434" s="81">
        <v>33</v>
      </c>
      <c r="X434" s="81">
        <v>4533</v>
      </c>
      <c r="Y434" s="81">
        <v>8630</v>
      </c>
      <c r="Z434" s="81">
        <v>13465</v>
      </c>
      <c r="AA434" s="81">
        <v>2792</v>
      </c>
      <c r="AB434" s="81">
        <v>22483</v>
      </c>
      <c r="AC434" s="81">
        <v>0</v>
      </c>
      <c r="AD434" s="81">
        <v>1.6628825628175128</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13.37</v>
      </c>
      <c r="BJ434" s="81">
        <v>0</v>
      </c>
      <c r="BK434" s="81">
        <v>0</v>
      </c>
      <c r="BL434" s="81">
        <v>0</v>
      </c>
      <c r="BM434" s="82"/>
      <c r="BN434" s="81">
        <v>0</v>
      </c>
      <c r="BO434" s="81">
        <v>0</v>
      </c>
      <c r="BP434" s="81">
        <v>2</v>
      </c>
      <c r="BQ434" s="81">
        <v>0</v>
      </c>
      <c r="BR434" s="81">
        <v>0</v>
      </c>
      <c r="BS434" s="81">
        <v>0</v>
      </c>
      <c r="BT434"/>
      <c r="BU434" s="80">
        <v>13.37</v>
      </c>
      <c r="BV434" s="80">
        <v>0</v>
      </c>
      <c r="BW434" s="80">
        <v>0</v>
      </c>
      <c r="BX434" s="80">
        <v>0</v>
      </c>
      <c r="BY434" s="80">
        <v>0</v>
      </c>
      <c r="BZ434" s="80">
        <v>0</v>
      </c>
      <c r="CA434" s="80">
        <v>0</v>
      </c>
      <c r="CB434" s="80">
        <v>0</v>
      </c>
      <c r="CC434" s="80">
        <v>0</v>
      </c>
    </row>
    <row r="435" spans="1:81">
      <c r="A435" s="80" t="s">
        <v>2138</v>
      </c>
      <c r="B435" s="80">
        <v>9</v>
      </c>
      <c r="C435" s="80">
        <v>9</v>
      </c>
      <c r="D435" s="80">
        <v>1</v>
      </c>
      <c r="E435" s="80">
        <v>2012</v>
      </c>
      <c r="F435" s="80" t="s">
        <v>88</v>
      </c>
      <c r="G435" s="80" t="s">
        <v>2129</v>
      </c>
      <c r="H435" s="80" t="s">
        <v>2130</v>
      </c>
      <c r="I435" s="177"/>
      <c r="J435" s="81">
        <v>57.372291855930051</v>
      </c>
      <c r="K435" s="81">
        <v>1.3138796950157143</v>
      </c>
      <c r="L435" s="81">
        <v>1.6956587295576624</v>
      </c>
      <c r="M435" s="81">
        <v>25.923676076785174</v>
      </c>
      <c r="N435" s="81">
        <v>28.067812143260657</v>
      </c>
      <c r="O435" s="81">
        <v>25.807669575447235</v>
      </c>
      <c r="P435" s="81">
        <v>13.556292041642356</v>
      </c>
      <c r="Q435" s="81">
        <v>1.698632062608207</v>
      </c>
      <c r="R435" s="81">
        <v>0</v>
      </c>
      <c r="S435" s="81">
        <v>1.7277195643413008</v>
      </c>
      <c r="T435" s="82"/>
      <c r="U435" s="81">
        <v>1559352</v>
      </c>
      <c r="V435" s="81">
        <v>530</v>
      </c>
      <c r="W435" s="81">
        <v>33</v>
      </c>
      <c r="X435" s="81">
        <v>4533</v>
      </c>
      <c r="Y435" s="81">
        <v>8693</v>
      </c>
      <c r="Z435" s="81">
        <v>13498</v>
      </c>
      <c r="AA435" s="81">
        <v>2724</v>
      </c>
      <c r="AB435" s="81">
        <v>22278</v>
      </c>
      <c r="AC435" s="81">
        <v>0</v>
      </c>
      <c r="AD435" s="81">
        <v>1.7277195643413008</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14.920999999999999</v>
      </c>
      <c r="BJ435" s="81">
        <v>0</v>
      </c>
      <c r="BK435" s="81">
        <v>0</v>
      </c>
      <c r="BL435" s="81">
        <v>0</v>
      </c>
      <c r="BM435" s="82"/>
      <c r="BN435" s="81">
        <v>0</v>
      </c>
      <c r="BO435" s="81">
        <v>0</v>
      </c>
      <c r="BP435" s="81">
        <v>2</v>
      </c>
      <c r="BQ435" s="81">
        <v>0</v>
      </c>
      <c r="BR435" s="81">
        <v>0</v>
      </c>
      <c r="BS435" s="81">
        <v>0</v>
      </c>
      <c r="BT435"/>
      <c r="BU435" s="80">
        <v>14.920999999999999</v>
      </c>
      <c r="BV435" s="80">
        <v>0</v>
      </c>
      <c r="BW435" s="80">
        <v>0</v>
      </c>
      <c r="BX435" s="80">
        <v>0</v>
      </c>
      <c r="BY435" s="80">
        <v>0</v>
      </c>
      <c r="BZ435" s="80">
        <v>0</v>
      </c>
      <c r="CA435" s="80">
        <v>0</v>
      </c>
      <c r="CB435" s="80">
        <v>0</v>
      </c>
      <c r="CC435" s="80">
        <v>0</v>
      </c>
    </row>
    <row r="436" spans="1:81">
      <c r="A436" s="80" t="s">
        <v>2139</v>
      </c>
      <c r="B436" s="80">
        <v>10</v>
      </c>
      <c r="C436" s="80">
        <v>10</v>
      </c>
      <c r="D436" s="80">
        <v>1</v>
      </c>
      <c r="E436" s="80">
        <v>2013</v>
      </c>
      <c r="F436" s="80" t="s">
        <v>89</v>
      </c>
      <c r="G436" s="80" t="s">
        <v>2129</v>
      </c>
      <c r="H436" s="80" t="s">
        <v>2130</v>
      </c>
      <c r="I436" s="177"/>
      <c r="J436" s="81">
        <v>141.51454039425133</v>
      </c>
      <c r="K436" s="81">
        <v>1.1710439943970812</v>
      </c>
      <c r="L436" s="81">
        <v>1.6960893186674593</v>
      </c>
      <c r="M436" s="81">
        <v>25.702977080302613</v>
      </c>
      <c r="N436" s="81">
        <v>29.556593688119762</v>
      </c>
      <c r="O436" s="81">
        <v>24.704652284633603</v>
      </c>
      <c r="P436" s="81">
        <v>13.497472690792311</v>
      </c>
      <c r="Q436" s="81">
        <v>1.7026876622502463</v>
      </c>
      <c r="R436" s="81">
        <v>0</v>
      </c>
      <c r="S436" s="81">
        <v>1.1762957594168715</v>
      </c>
      <c r="T436" s="82"/>
      <c r="U436" s="81">
        <v>3746722</v>
      </c>
      <c r="V436" s="81">
        <v>530</v>
      </c>
      <c r="W436" s="81">
        <v>33</v>
      </c>
      <c r="X436" s="81">
        <v>4533</v>
      </c>
      <c r="Y436" s="81">
        <v>8710</v>
      </c>
      <c r="Z436" s="81">
        <v>13498</v>
      </c>
      <c r="AA436" s="81">
        <v>2702</v>
      </c>
      <c r="AB436" s="81">
        <v>22011</v>
      </c>
      <c r="AC436" s="81">
        <v>0</v>
      </c>
      <c r="AD436" s="81">
        <v>1.1762957594168715</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17.056999999999999</v>
      </c>
      <c r="BJ436" s="81">
        <v>0</v>
      </c>
      <c r="BK436" s="81">
        <v>0</v>
      </c>
      <c r="BL436" s="81">
        <v>0</v>
      </c>
      <c r="BM436" s="82"/>
      <c r="BN436" s="81">
        <v>0</v>
      </c>
      <c r="BO436" s="81">
        <v>0</v>
      </c>
      <c r="BP436" s="81">
        <v>2</v>
      </c>
      <c r="BQ436" s="81">
        <v>0</v>
      </c>
      <c r="BR436" s="81">
        <v>0</v>
      </c>
      <c r="BS436" s="81">
        <v>0</v>
      </c>
      <c r="BT436"/>
      <c r="BU436" s="80">
        <v>17.056999999999999</v>
      </c>
      <c r="BV436" s="80">
        <v>0</v>
      </c>
      <c r="BW436" s="80">
        <v>0</v>
      </c>
      <c r="BX436" s="80">
        <v>0</v>
      </c>
      <c r="BY436" s="80">
        <v>0</v>
      </c>
      <c r="BZ436" s="80">
        <v>0</v>
      </c>
      <c r="CA436" s="80">
        <v>0</v>
      </c>
      <c r="CB436" s="80">
        <v>0</v>
      </c>
      <c r="CC436" s="80">
        <v>0</v>
      </c>
    </row>
    <row r="437" spans="1:81">
      <c r="A437" s="80" t="s">
        <v>2140</v>
      </c>
      <c r="B437" s="80">
        <v>11</v>
      </c>
      <c r="C437" s="80">
        <v>11</v>
      </c>
      <c r="D437" s="80">
        <v>1</v>
      </c>
      <c r="E437" s="80">
        <v>2014</v>
      </c>
      <c r="F437" s="80" t="s">
        <v>90</v>
      </c>
      <c r="G437" s="80" t="s">
        <v>2129</v>
      </c>
      <c r="H437" s="80" t="s">
        <v>2130</v>
      </c>
      <c r="I437" s="177"/>
      <c r="J437" s="81">
        <v>96.395025060063659</v>
      </c>
      <c r="K437" s="81">
        <v>0.84877878817398023</v>
      </c>
      <c r="L437" s="81">
        <v>0.9742121718737472</v>
      </c>
      <c r="M437" s="81">
        <v>25.546393388514513</v>
      </c>
      <c r="N437" s="81">
        <v>24.452562703030644</v>
      </c>
      <c r="O437" s="81">
        <v>23.381778738589631</v>
      </c>
      <c r="P437" s="81">
        <v>13.452183256757495</v>
      </c>
      <c r="Q437" s="81">
        <v>1.6128703829321582</v>
      </c>
      <c r="R437" s="81">
        <v>0</v>
      </c>
      <c r="S437" s="81">
        <v>1.3734508860734738</v>
      </c>
      <c r="T437" s="82"/>
      <c r="U437" s="81">
        <v>2809516</v>
      </c>
      <c r="V437" s="81">
        <v>355</v>
      </c>
      <c r="W437" s="81">
        <v>17</v>
      </c>
      <c r="X437" s="81">
        <v>4899</v>
      </c>
      <c r="Y437" s="81">
        <v>8759</v>
      </c>
      <c r="Z437" s="81">
        <v>13455</v>
      </c>
      <c r="AA437" s="81">
        <v>2679</v>
      </c>
      <c r="AB437" s="81">
        <v>21731</v>
      </c>
      <c r="AC437" s="81">
        <v>0</v>
      </c>
      <c r="AD437" s="81">
        <v>1.3734508860734738</v>
      </c>
      <c r="AE437" s="82"/>
      <c r="AF437" s="81">
        <v>30320479.708434641</v>
      </c>
      <c r="AG437" s="81">
        <v>818045.14151976292</v>
      </c>
      <c r="AH437" s="81">
        <v>242155.29235990139</v>
      </c>
      <c r="AI437" s="81">
        <v>35518654.209429264</v>
      </c>
      <c r="AJ437" s="81">
        <v>33663683.146538138</v>
      </c>
      <c r="AK437" s="81">
        <v>0</v>
      </c>
      <c r="AL437" s="81">
        <v>0</v>
      </c>
      <c r="AM437" s="81">
        <v>2983341.56899554</v>
      </c>
      <c r="AN437" s="81">
        <v>0</v>
      </c>
      <c r="AO437" s="81">
        <v>0</v>
      </c>
      <c r="AP437" s="82"/>
      <c r="AQ437" s="81">
        <v>201</v>
      </c>
      <c r="AR437" s="81">
        <v>39</v>
      </c>
      <c r="AS437" s="81">
        <v>0</v>
      </c>
      <c r="AT437" s="81">
        <v>0</v>
      </c>
      <c r="AU437" s="81">
        <v>0</v>
      </c>
      <c r="AV437" s="81">
        <v>0</v>
      </c>
      <c r="AW437" s="81" t="s">
        <v>564</v>
      </c>
      <c r="AX437" s="82"/>
      <c r="AY437" s="81">
        <v>822.9</v>
      </c>
      <c r="AZ437" s="81">
        <v>1262.5</v>
      </c>
      <c r="BA437" s="81">
        <v>0</v>
      </c>
      <c r="BB437" s="81">
        <v>0</v>
      </c>
      <c r="BC437" s="81">
        <v>0</v>
      </c>
      <c r="BD437" s="81">
        <v>0</v>
      </c>
      <c r="BE437" s="81" t="s">
        <v>564</v>
      </c>
      <c r="BF437" s="82"/>
      <c r="BG437" s="81">
        <v>0</v>
      </c>
      <c r="BH437" s="81">
        <v>0</v>
      </c>
      <c r="BI437" s="81">
        <v>15.696999999999999</v>
      </c>
      <c r="BJ437" s="81">
        <v>0</v>
      </c>
      <c r="BK437" s="81">
        <v>0</v>
      </c>
      <c r="BL437" s="81">
        <v>0</v>
      </c>
      <c r="BM437" s="82"/>
      <c r="BN437" s="81">
        <v>0</v>
      </c>
      <c r="BO437" s="81">
        <v>0</v>
      </c>
      <c r="BP437" s="81">
        <v>2</v>
      </c>
      <c r="BQ437" s="81">
        <v>0</v>
      </c>
      <c r="BR437" s="81">
        <v>0</v>
      </c>
      <c r="BS437" s="81">
        <v>0</v>
      </c>
      <c r="BT437"/>
      <c r="BU437" s="80">
        <v>15.696999999999999</v>
      </c>
      <c r="BV437" s="80">
        <v>0</v>
      </c>
      <c r="BW437" s="80">
        <v>0</v>
      </c>
      <c r="BX437" s="80">
        <v>0</v>
      </c>
      <c r="BY437" s="80">
        <v>0</v>
      </c>
      <c r="BZ437" s="80">
        <v>0</v>
      </c>
      <c r="CA437" s="80">
        <v>0</v>
      </c>
      <c r="CB437" s="80">
        <v>0</v>
      </c>
      <c r="CC437" s="80">
        <v>0</v>
      </c>
    </row>
    <row r="438" spans="1:81">
      <c r="A438" s="80" t="s">
        <v>2141</v>
      </c>
      <c r="B438" s="80">
        <v>12</v>
      </c>
      <c r="C438" s="80">
        <v>12</v>
      </c>
      <c r="D438" s="80">
        <v>1</v>
      </c>
      <c r="E438" s="80">
        <v>2015</v>
      </c>
      <c r="F438" s="80" t="s">
        <v>91</v>
      </c>
      <c r="G438" s="80" t="s">
        <v>2129</v>
      </c>
      <c r="H438" s="80" t="s">
        <v>2130</v>
      </c>
      <c r="I438" s="177"/>
      <c r="J438" s="81">
        <v>67.065246200569661</v>
      </c>
      <c r="K438" s="81">
        <v>0.84290787561831459</v>
      </c>
      <c r="L438" s="81">
        <v>1.0233291961622981</v>
      </c>
      <c r="M438" s="81">
        <v>25.954217521936986</v>
      </c>
      <c r="N438" s="81">
        <v>22.913799515472661</v>
      </c>
      <c r="O438" s="81">
        <v>23.127669208150426</v>
      </c>
      <c r="P438" s="81">
        <v>13.301958192163953</v>
      </c>
      <c r="Q438" s="81">
        <v>1.5651151122716565</v>
      </c>
      <c r="R438" s="81">
        <v>0</v>
      </c>
      <c r="S438" s="81">
        <v>1.7203956026108853</v>
      </c>
      <c r="T438" s="82"/>
      <c r="U438" s="81">
        <v>1932550</v>
      </c>
      <c r="V438" s="81">
        <v>355</v>
      </c>
      <c r="W438" s="81">
        <v>17</v>
      </c>
      <c r="X438" s="81">
        <v>4899</v>
      </c>
      <c r="Y438" s="81">
        <v>8831</v>
      </c>
      <c r="Z438" s="81">
        <v>13437</v>
      </c>
      <c r="AA438" s="81">
        <v>2647</v>
      </c>
      <c r="AB438" s="81">
        <v>21541</v>
      </c>
      <c r="AC438" s="81">
        <v>0</v>
      </c>
      <c r="AD438" s="81">
        <v>1.7203956026108853</v>
      </c>
      <c r="AE438" s="82"/>
      <c r="AF438" s="81">
        <v>20755587.752751213</v>
      </c>
      <c r="AG438" s="81">
        <v>725359.82621538697</v>
      </c>
      <c r="AH438" s="81">
        <v>213847.86319468974</v>
      </c>
      <c r="AI438" s="81">
        <v>36824477.6937638</v>
      </c>
      <c r="AJ438" s="81">
        <v>30751083.211171377</v>
      </c>
      <c r="AK438" s="81">
        <v>0</v>
      </c>
      <c r="AL438" s="81">
        <v>0</v>
      </c>
      <c r="AM438" s="81">
        <v>2952103.688903546</v>
      </c>
      <c r="AN438" s="81">
        <v>0</v>
      </c>
      <c r="AO438" s="81">
        <v>0</v>
      </c>
      <c r="AP438" s="82"/>
      <c r="AQ438" s="81">
        <v>240</v>
      </c>
      <c r="AR438" s="81">
        <v>70</v>
      </c>
      <c r="AS438" s="81">
        <v>0</v>
      </c>
      <c r="AT438" s="81">
        <v>0</v>
      </c>
      <c r="AU438" s="81">
        <v>0</v>
      </c>
      <c r="AV438" s="81">
        <v>0</v>
      </c>
      <c r="AW438" s="81" t="s">
        <v>564</v>
      </c>
      <c r="AX438" s="82"/>
      <c r="AY438" s="81">
        <v>994.09999999999991</v>
      </c>
      <c r="AZ438" s="81">
        <v>2865.9</v>
      </c>
      <c r="BA438" s="81">
        <v>0</v>
      </c>
      <c r="BB438" s="81">
        <v>0</v>
      </c>
      <c r="BC438" s="81">
        <v>0</v>
      </c>
      <c r="BD438" s="81">
        <v>0</v>
      </c>
      <c r="BE438" s="81" t="s">
        <v>564</v>
      </c>
      <c r="BF438" s="82"/>
      <c r="BG438" s="81">
        <v>0</v>
      </c>
      <c r="BH438" s="81">
        <v>0</v>
      </c>
      <c r="BI438" s="81">
        <v>17.048999999999999</v>
      </c>
      <c r="BJ438" s="81">
        <v>0</v>
      </c>
      <c r="BK438" s="81">
        <v>0</v>
      </c>
      <c r="BL438" s="81">
        <v>0</v>
      </c>
      <c r="BM438" s="82"/>
      <c r="BN438" s="81">
        <v>0</v>
      </c>
      <c r="BO438" s="81">
        <v>0</v>
      </c>
      <c r="BP438" s="81">
        <v>2</v>
      </c>
      <c r="BQ438" s="81">
        <v>0</v>
      </c>
      <c r="BR438" s="81">
        <v>0</v>
      </c>
      <c r="BS438" s="81">
        <v>0</v>
      </c>
      <c r="BT438"/>
      <c r="BU438" s="80">
        <v>17.048999999999999</v>
      </c>
      <c r="BV438" s="80">
        <v>0</v>
      </c>
      <c r="BW438" s="80">
        <v>0</v>
      </c>
      <c r="BX438" s="80">
        <v>0</v>
      </c>
      <c r="BY438" s="80">
        <v>0</v>
      </c>
      <c r="BZ438" s="80">
        <v>0</v>
      </c>
      <c r="CA438" s="80">
        <v>0</v>
      </c>
      <c r="CB438" s="80">
        <v>0</v>
      </c>
      <c r="CC438" s="80">
        <v>0</v>
      </c>
    </row>
    <row r="439" spans="1:81">
      <c r="A439" s="80" t="s">
        <v>2142</v>
      </c>
      <c r="B439" s="80">
        <v>13</v>
      </c>
      <c r="C439" s="80">
        <v>13</v>
      </c>
      <c r="D439" s="80">
        <v>1</v>
      </c>
      <c r="E439" s="80">
        <v>2016</v>
      </c>
      <c r="F439" s="80" t="s">
        <v>92</v>
      </c>
      <c r="G439" s="80" t="s">
        <v>2129</v>
      </c>
      <c r="H439" s="80" t="s">
        <v>2130</v>
      </c>
      <c r="I439" s="177"/>
      <c r="J439" s="81">
        <v>104.91346587455074</v>
      </c>
      <c r="K439" s="81">
        <v>0.81231458502871068</v>
      </c>
      <c r="L439" s="81">
        <v>1.1903124627268153</v>
      </c>
      <c r="M439" s="81">
        <v>22.321261345569475</v>
      </c>
      <c r="N439" s="81">
        <v>24.223901070254755</v>
      </c>
      <c r="O439" s="81">
        <v>22.892727463853923</v>
      </c>
      <c r="P439" s="81">
        <v>12.919341622667451</v>
      </c>
      <c r="Q439" s="81">
        <v>1.5022726003694289</v>
      </c>
      <c r="R439" s="81">
        <v>0</v>
      </c>
      <c r="S439" s="81">
        <v>1.8286380741727952</v>
      </c>
      <c r="T439" s="82"/>
      <c r="U439" s="81">
        <v>2856229</v>
      </c>
      <c r="V439" s="81">
        <v>355</v>
      </c>
      <c r="W439" s="81">
        <v>17</v>
      </c>
      <c r="X439" s="81">
        <v>4899</v>
      </c>
      <c r="Y439" s="81">
        <v>8908</v>
      </c>
      <c r="Z439" s="81">
        <v>13464</v>
      </c>
      <c r="AA439" s="81">
        <v>2659</v>
      </c>
      <c r="AB439" s="81">
        <v>21269</v>
      </c>
      <c r="AC439" s="81">
        <v>0</v>
      </c>
      <c r="AD439" s="81">
        <v>1.828638074172795</v>
      </c>
      <c r="AE439" s="82"/>
      <c r="AF439" s="81">
        <v>33695205.194153734</v>
      </c>
      <c r="AG439" s="81">
        <v>691153.44844748068</v>
      </c>
      <c r="AH439" s="81">
        <v>196916.63244262169</v>
      </c>
      <c r="AI439" s="81">
        <v>34267150.307176158</v>
      </c>
      <c r="AJ439" s="81">
        <v>32970113.797163408</v>
      </c>
      <c r="AK439" s="81">
        <v>0</v>
      </c>
      <c r="AL439" s="81">
        <v>0</v>
      </c>
      <c r="AM439" s="81">
        <v>2917091.7646579812</v>
      </c>
      <c r="AN439" s="81">
        <v>0</v>
      </c>
      <c r="AO439" s="81">
        <v>0</v>
      </c>
      <c r="AP439" s="82"/>
      <c r="AQ439" s="81">
        <v>267</v>
      </c>
      <c r="AR439" s="81">
        <v>83</v>
      </c>
      <c r="AS439" s="81">
        <v>0</v>
      </c>
      <c r="AT439" s="81">
        <v>0</v>
      </c>
      <c r="AU439" s="81">
        <v>0</v>
      </c>
      <c r="AV439" s="81">
        <v>1</v>
      </c>
      <c r="AW439" s="81" t="s">
        <v>564</v>
      </c>
      <c r="AX439" s="82"/>
      <c r="AY439" s="81">
        <v>1140.9000000000001</v>
      </c>
      <c r="AZ439" s="81">
        <v>3690.9</v>
      </c>
      <c r="BA439" s="81">
        <v>0</v>
      </c>
      <c r="BB439" s="81">
        <v>0</v>
      </c>
      <c r="BC439" s="81">
        <v>0</v>
      </c>
      <c r="BD439" s="81">
        <v>300</v>
      </c>
      <c r="BE439" s="81" t="s">
        <v>564</v>
      </c>
      <c r="BF439" s="82"/>
      <c r="BG439" s="81">
        <v>0</v>
      </c>
      <c r="BH439" s="81">
        <v>0</v>
      </c>
      <c r="BI439" s="81">
        <v>15.769</v>
      </c>
      <c r="BJ439" s="81">
        <v>0</v>
      </c>
      <c r="BK439" s="81">
        <v>0</v>
      </c>
      <c r="BL439" s="81">
        <v>0</v>
      </c>
      <c r="BM439" s="82"/>
      <c r="BN439" s="81">
        <v>0</v>
      </c>
      <c r="BO439" s="81">
        <v>0</v>
      </c>
      <c r="BP439" s="81">
        <v>2</v>
      </c>
      <c r="BQ439" s="81">
        <v>0</v>
      </c>
      <c r="BR439" s="81">
        <v>0</v>
      </c>
      <c r="BS439" s="81">
        <v>0</v>
      </c>
      <c r="BT439"/>
      <c r="BU439" s="80">
        <v>15.769</v>
      </c>
      <c r="BV439" s="80">
        <v>0</v>
      </c>
      <c r="BW439" s="80">
        <v>0</v>
      </c>
      <c r="BX439" s="80">
        <v>0</v>
      </c>
      <c r="BY439" s="80">
        <v>0</v>
      </c>
      <c r="BZ439" s="80">
        <v>0</v>
      </c>
      <c r="CA439" s="80">
        <v>0</v>
      </c>
      <c r="CB439" s="80">
        <v>0</v>
      </c>
      <c r="CC439" s="80">
        <v>0</v>
      </c>
    </row>
    <row r="440" spans="1:81">
      <c r="A440" s="80" t="s">
        <v>2143</v>
      </c>
      <c r="B440" s="80">
        <v>14</v>
      </c>
      <c r="C440" s="80">
        <v>14</v>
      </c>
      <c r="D440" s="80">
        <v>1</v>
      </c>
      <c r="E440" s="80">
        <v>2017</v>
      </c>
      <c r="F440" s="80" t="s">
        <v>71</v>
      </c>
      <c r="G440" s="80" t="s">
        <v>2129</v>
      </c>
      <c r="H440" s="80" t="s">
        <v>2130</v>
      </c>
      <c r="I440" s="177"/>
      <c r="J440" s="81">
        <v>100.34819977175493</v>
      </c>
      <c r="K440" s="81">
        <v>0.81310468021875915</v>
      </c>
      <c r="L440" s="81">
        <v>1.091837963174795</v>
      </c>
      <c r="M440" s="81">
        <v>22.647493479081916</v>
      </c>
      <c r="N440" s="81">
        <v>26.933434860002258</v>
      </c>
      <c r="O440" s="81">
        <v>22.470668836383233</v>
      </c>
      <c r="P440" s="81">
        <v>12.794050713827668</v>
      </c>
      <c r="Q440" s="81">
        <v>1.4369092612113306</v>
      </c>
      <c r="R440" s="81">
        <v>0</v>
      </c>
      <c r="S440" s="81">
        <v>1.5341227881152246</v>
      </c>
      <c r="T440" s="82"/>
      <c r="U440" s="81">
        <v>2910432</v>
      </c>
      <c r="V440" s="81">
        <v>355</v>
      </c>
      <c r="W440" s="81">
        <v>17</v>
      </c>
      <c r="X440" s="81">
        <v>4899</v>
      </c>
      <c r="Y440" s="81">
        <v>8952</v>
      </c>
      <c r="Z440" s="81">
        <v>13435</v>
      </c>
      <c r="AA440" s="81">
        <v>2650</v>
      </c>
      <c r="AB440" s="81">
        <v>21038</v>
      </c>
      <c r="AC440" s="81">
        <v>0</v>
      </c>
      <c r="AD440" s="81">
        <v>1.5341227881152251</v>
      </c>
      <c r="AE440" s="82"/>
      <c r="AF440" s="81">
        <v>32191765.644727889</v>
      </c>
      <c r="AG440" s="81">
        <v>698414.8851816752</v>
      </c>
      <c r="AH440" s="81">
        <v>242133.49435076729</v>
      </c>
      <c r="AI440" s="81">
        <v>36445739.944511071</v>
      </c>
      <c r="AJ440" s="81">
        <v>37463409.053586297</v>
      </c>
      <c r="AK440" s="81">
        <v>0</v>
      </c>
      <c r="AL440" s="81">
        <v>0</v>
      </c>
      <c r="AM440" s="81">
        <v>2889924.467206677</v>
      </c>
      <c r="AN440" s="81">
        <v>0</v>
      </c>
      <c r="AO440" s="81">
        <v>0</v>
      </c>
      <c r="AP440" s="82"/>
      <c r="AQ440" s="81">
        <v>298</v>
      </c>
      <c r="AR440" s="81">
        <v>90</v>
      </c>
      <c r="AS440" s="81">
        <v>0</v>
      </c>
      <c r="AT440" s="81">
        <v>0</v>
      </c>
      <c r="AU440" s="81">
        <v>0</v>
      </c>
      <c r="AV440" s="81">
        <v>1</v>
      </c>
      <c r="AW440" s="81" t="s">
        <v>564</v>
      </c>
      <c r="AX440" s="82"/>
      <c r="AY440" s="81">
        <v>1309.5999999999999</v>
      </c>
      <c r="AZ440" s="81">
        <v>3898.099999999999</v>
      </c>
      <c r="BA440" s="81">
        <v>0</v>
      </c>
      <c r="BB440" s="81">
        <v>0</v>
      </c>
      <c r="BC440" s="81">
        <v>0</v>
      </c>
      <c r="BD440" s="81">
        <v>300</v>
      </c>
      <c r="BE440" s="81" t="s">
        <v>564</v>
      </c>
      <c r="BF440" s="82"/>
      <c r="BG440" s="81">
        <v>0</v>
      </c>
      <c r="BH440" s="81">
        <v>0</v>
      </c>
      <c r="BI440" s="81">
        <v>15.657</v>
      </c>
      <c r="BJ440" s="81">
        <v>0</v>
      </c>
      <c r="BK440" s="81">
        <v>0</v>
      </c>
      <c r="BL440" s="81">
        <v>0</v>
      </c>
      <c r="BM440" s="82"/>
      <c r="BN440" s="81">
        <v>0</v>
      </c>
      <c r="BO440" s="81">
        <v>0</v>
      </c>
      <c r="BP440" s="81">
        <v>2</v>
      </c>
      <c r="BQ440" s="81">
        <v>0</v>
      </c>
      <c r="BR440" s="81">
        <v>0</v>
      </c>
      <c r="BS440" s="81">
        <v>0</v>
      </c>
      <c r="BT440"/>
      <c r="BU440" s="80">
        <v>15.657</v>
      </c>
      <c r="BV440" s="80">
        <v>0</v>
      </c>
      <c r="BW440" s="80">
        <v>0</v>
      </c>
      <c r="BX440" s="80">
        <v>0</v>
      </c>
      <c r="BY440" s="80">
        <v>0</v>
      </c>
      <c r="BZ440" s="80">
        <v>0</v>
      </c>
      <c r="CA440" s="80">
        <v>0</v>
      </c>
      <c r="CB440" s="80">
        <v>0</v>
      </c>
      <c r="CC440" s="80">
        <v>0</v>
      </c>
    </row>
    <row r="441" spans="1:81">
      <c r="A441" s="80" t="s">
        <v>2144</v>
      </c>
      <c r="B441" s="80">
        <v>15</v>
      </c>
      <c r="C441" s="80">
        <v>15</v>
      </c>
      <c r="D441" s="80">
        <v>1</v>
      </c>
      <c r="E441" s="80">
        <v>2018</v>
      </c>
      <c r="F441" s="80" t="s">
        <v>93</v>
      </c>
      <c r="G441" s="80" t="s">
        <v>2129</v>
      </c>
      <c r="H441" s="80" t="s">
        <v>2130</v>
      </c>
      <c r="I441" s="177"/>
      <c r="J441" s="81">
        <v>93.135927628055825</v>
      </c>
      <c r="K441" s="81">
        <v>0.7677793021291941</v>
      </c>
      <c r="L441" s="81">
        <v>1.021082180262936</v>
      </c>
      <c r="M441" s="81">
        <v>23.10626303451626</v>
      </c>
      <c r="N441" s="81">
        <v>22.629739999175957</v>
      </c>
      <c r="O441" s="81">
        <v>21.910639637241118</v>
      </c>
      <c r="P441" s="81">
        <v>12.556758337392791</v>
      </c>
      <c r="Q441" s="81">
        <v>1.3165836949006453</v>
      </c>
      <c r="R441" s="81">
        <v>0</v>
      </c>
      <c r="S441" s="81">
        <v>1.4029441628688675</v>
      </c>
      <c r="T441" s="82"/>
      <c r="U441" s="81">
        <v>2996678</v>
      </c>
      <c r="V441" s="81">
        <v>355</v>
      </c>
      <c r="W441" s="81">
        <v>17</v>
      </c>
      <c r="X441" s="81">
        <v>4899</v>
      </c>
      <c r="Y441" s="81">
        <v>8982</v>
      </c>
      <c r="Z441" s="81">
        <v>13351</v>
      </c>
      <c r="AA441" s="81">
        <v>2627</v>
      </c>
      <c r="AB441" s="81">
        <v>20773</v>
      </c>
      <c r="AC441" s="81">
        <v>0</v>
      </c>
      <c r="AD441" s="81">
        <v>1.402944162868867</v>
      </c>
      <c r="AE441" s="82"/>
      <c r="AF441" s="81">
        <v>30850048.86111569</v>
      </c>
      <c r="AG441" s="81">
        <v>636840.27555818274</v>
      </c>
      <c r="AH441" s="81">
        <v>228668.8125097045</v>
      </c>
      <c r="AI441" s="81">
        <v>36349306.404812001</v>
      </c>
      <c r="AJ441" s="81">
        <v>33133002.993166089</v>
      </c>
      <c r="AK441" s="81">
        <v>0</v>
      </c>
      <c r="AL441" s="81">
        <v>0</v>
      </c>
      <c r="AM441" s="81">
        <v>2859426.5228130822</v>
      </c>
      <c r="AN441" s="81">
        <v>0</v>
      </c>
      <c r="AO441" s="81">
        <v>0</v>
      </c>
      <c r="AP441" s="82"/>
      <c r="AQ441" s="81">
        <v>318</v>
      </c>
      <c r="AR441" s="81">
        <v>97</v>
      </c>
      <c r="AS441" s="81">
        <v>0</v>
      </c>
      <c r="AT441" s="81">
        <v>0</v>
      </c>
      <c r="AU441" s="81">
        <v>0</v>
      </c>
      <c r="AV441" s="81">
        <v>1</v>
      </c>
      <c r="AW441" s="81" t="s">
        <v>564</v>
      </c>
      <c r="AX441" s="82"/>
      <c r="AY441" s="81">
        <v>1401.3</v>
      </c>
      <c r="AZ441" s="81">
        <v>6362</v>
      </c>
      <c r="BA441" s="81">
        <v>0</v>
      </c>
      <c r="BB441" s="81">
        <v>0</v>
      </c>
      <c r="BC441" s="81">
        <v>0</v>
      </c>
      <c r="BD441" s="81">
        <v>300</v>
      </c>
      <c r="BE441" s="81" t="s">
        <v>564</v>
      </c>
      <c r="BF441" s="82"/>
      <c r="BG441" s="81">
        <v>0</v>
      </c>
      <c r="BH441" s="81">
        <v>0</v>
      </c>
      <c r="BI441" s="81">
        <v>14.87</v>
      </c>
      <c r="BJ441" s="81">
        <v>0</v>
      </c>
      <c r="BK441" s="81">
        <v>0</v>
      </c>
      <c r="BL441" s="81">
        <v>0</v>
      </c>
      <c r="BM441" s="82"/>
      <c r="BN441" s="81">
        <v>0</v>
      </c>
      <c r="BO441" s="81">
        <v>0</v>
      </c>
      <c r="BP441" s="81">
        <v>2</v>
      </c>
      <c r="BQ441" s="81">
        <v>0</v>
      </c>
      <c r="BR441" s="81">
        <v>0</v>
      </c>
      <c r="BS441" s="81">
        <v>0</v>
      </c>
      <c r="BT441"/>
      <c r="BU441" s="80">
        <v>14.87</v>
      </c>
      <c r="BV441" s="80">
        <v>0</v>
      </c>
      <c r="BW441" s="80">
        <v>0</v>
      </c>
      <c r="BX441" s="80">
        <v>0</v>
      </c>
      <c r="BY441" s="80">
        <v>0</v>
      </c>
      <c r="BZ441" s="80">
        <v>0</v>
      </c>
      <c r="CA441" s="80">
        <v>0</v>
      </c>
      <c r="CB441" s="80">
        <v>0</v>
      </c>
      <c r="CC441" s="80">
        <v>0</v>
      </c>
    </row>
    <row r="442" spans="1:81">
      <c r="A442" s="80" t="s">
        <v>2145</v>
      </c>
      <c r="B442" s="80">
        <v>16</v>
      </c>
      <c r="C442" s="80">
        <v>16</v>
      </c>
      <c r="D442" s="80">
        <v>1</v>
      </c>
      <c r="E442" s="80">
        <v>2019</v>
      </c>
      <c r="F442" s="80" t="s">
        <v>73</v>
      </c>
      <c r="G442" s="80" t="s">
        <v>2129</v>
      </c>
      <c r="H442" s="80" t="s">
        <v>2130</v>
      </c>
      <c r="I442" s="177"/>
      <c r="J442" s="81">
        <v>95.626304550293625</v>
      </c>
      <c r="K442" s="81">
        <v>0.69966704800576929</v>
      </c>
      <c r="L442" s="81">
        <v>1.0295694977689422</v>
      </c>
      <c r="M442" s="81">
        <v>21.092883578041011</v>
      </c>
      <c r="N442" s="81">
        <v>21.628215024219962</v>
      </c>
      <c r="O442" s="81">
        <v>21.182984817610421</v>
      </c>
      <c r="P442" s="81">
        <v>12.540681058697951</v>
      </c>
      <c r="Q442" s="81">
        <v>1.2643513966871001</v>
      </c>
      <c r="R442" s="81">
        <v>0</v>
      </c>
      <c r="S442" s="81">
        <v>1.5055817267181673</v>
      </c>
      <c r="T442" s="82"/>
      <c r="U442" s="81">
        <v>3088872</v>
      </c>
      <c r="V442" s="81">
        <v>355</v>
      </c>
      <c r="W442" s="81">
        <v>17</v>
      </c>
      <c r="X442" s="81">
        <v>4899</v>
      </c>
      <c r="Y442" s="81">
        <v>9026</v>
      </c>
      <c r="Z442" s="81">
        <v>13262</v>
      </c>
      <c r="AA442" s="81">
        <v>2604</v>
      </c>
      <c r="AB442" s="81">
        <v>20489</v>
      </c>
      <c r="AC442" s="81">
        <v>0</v>
      </c>
      <c r="AD442" s="81">
        <v>1.505581726718167</v>
      </c>
      <c r="AE442" s="82"/>
      <c r="AF442" s="81">
        <v>32055056.01721523</v>
      </c>
      <c r="AG442" s="81">
        <v>615093.3918772859</v>
      </c>
      <c r="AH442" s="81">
        <v>238302.41487660649</v>
      </c>
      <c r="AI442" s="81">
        <v>34529717.980436258</v>
      </c>
      <c r="AJ442" s="81">
        <v>31451493.799446285</v>
      </c>
      <c r="AK442" s="81">
        <v>0</v>
      </c>
      <c r="AL442" s="81">
        <v>0</v>
      </c>
      <c r="AM442" s="81">
        <v>2790447.5588905802</v>
      </c>
      <c r="AN442" s="81">
        <v>0</v>
      </c>
      <c r="AO442" s="81">
        <v>0</v>
      </c>
      <c r="AP442" s="82"/>
      <c r="AQ442" s="81">
        <v>350</v>
      </c>
      <c r="AR442" s="81">
        <v>100</v>
      </c>
      <c r="AS442" s="81">
        <v>0</v>
      </c>
      <c r="AT442" s="81">
        <v>0</v>
      </c>
      <c r="AU442" s="81">
        <v>0</v>
      </c>
      <c r="AV442" s="81">
        <v>1</v>
      </c>
      <c r="AW442" s="81" t="s">
        <v>564</v>
      </c>
      <c r="AX442" s="82"/>
      <c r="AY442" s="81">
        <v>1565.7</v>
      </c>
      <c r="AZ442" s="81">
        <v>6510.9</v>
      </c>
      <c r="BA442" s="81">
        <v>0</v>
      </c>
      <c r="BB442" s="81">
        <v>0</v>
      </c>
      <c r="BC442" s="81">
        <v>0</v>
      </c>
      <c r="BD442" s="81">
        <v>300</v>
      </c>
      <c r="BE442" s="81" t="s">
        <v>564</v>
      </c>
      <c r="BF442" s="82"/>
      <c r="BG442" s="81">
        <v>0</v>
      </c>
      <c r="BH442" s="81">
        <v>0</v>
      </c>
      <c r="BI442" s="81">
        <v>14.635999999999999</v>
      </c>
      <c r="BJ442" s="81">
        <v>0</v>
      </c>
      <c r="BK442" s="81">
        <v>0</v>
      </c>
      <c r="BL442" s="81">
        <v>0</v>
      </c>
      <c r="BM442" s="82"/>
      <c r="BN442" s="81">
        <v>0</v>
      </c>
      <c r="BO442" s="81">
        <v>0</v>
      </c>
      <c r="BP442" s="81">
        <v>2</v>
      </c>
      <c r="BQ442" s="81">
        <v>0</v>
      </c>
      <c r="BR442" s="81">
        <v>0</v>
      </c>
      <c r="BS442" s="81">
        <v>0</v>
      </c>
      <c r="BT442"/>
      <c r="BU442" s="80">
        <v>14.635999999999999</v>
      </c>
      <c r="BV442" s="80">
        <v>0</v>
      </c>
      <c r="BW442" s="80">
        <v>0</v>
      </c>
      <c r="BX442" s="80">
        <v>0</v>
      </c>
      <c r="BY442" s="80">
        <v>0</v>
      </c>
      <c r="BZ442" s="80">
        <v>0</v>
      </c>
      <c r="CA442" s="80">
        <v>0</v>
      </c>
      <c r="CB442" s="80">
        <v>0</v>
      </c>
      <c r="CC442" s="80">
        <v>0</v>
      </c>
    </row>
    <row r="443" spans="1:81">
      <c r="A443" s="80" t="s">
        <v>2146</v>
      </c>
      <c r="B443" s="80">
        <v>17</v>
      </c>
      <c r="C443" s="80">
        <v>17</v>
      </c>
      <c r="D443" s="80">
        <v>1</v>
      </c>
      <c r="E443" s="80">
        <v>2020</v>
      </c>
      <c r="F443" s="80" t="s">
        <v>218</v>
      </c>
      <c r="G443" s="80" t="s">
        <v>2129</v>
      </c>
      <c r="H443" s="80" t="s">
        <v>2130</v>
      </c>
      <c r="I443" s="177"/>
      <c r="J443" s="81">
        <v>94.333260522679666</v>
      </c>
      <c r="K443" s="81">
        <v>0.71817239337940486</v>
      </c>
      <c r="L443" s="81">
        <v>1.5385842207843998</v>
      </c>
      <c r="M443" s="81">
        <v>17.118707485312907</v>
      </c>
      <c r="N443" s="81">
        <v>21.393893373971235</v>
      </c>
      <c r="O443" s="81">
        <v>18.444538546465054</v>
      </c>
      <c r="P443" s="81">
        <v>11.577914703196758</v>
      </c>
      <c r="Q443" s="81">
        <v>1.1965396301622551</v>
      </c>
      <c r="R443" s="81">
        <v>0</v>
      </c>
      <c r="S443" s="81">
        <v>1.660753889619726</v>
      </c>
      <c r="T443" s="82"/>
      <c r="U443" s="81">
        <v>3236764</v>
      </c>
      <c r="V443" s="81">
        <v>342</v>
      </c>
      <c r="W443" s="81">
        <v>27</v>
      </c>
      <c r="X443" s="81">
        <v>4172</v>
      </c>
      <c r="Y443" s="81">
        <v>9133</v>
      </c>
      <c r="Z443" s="81">
        <v>13180</v>
      </c>
      <c r="AA443" s="81">
        <v>2612</v>
      </c>
      <c r="AB443" s="81">
        <v>20293</v>
      </c>
      <c r="AC443" s="81">
        <v>0</v>
      </c>
      <c r="AD443" s="81">
        <v>1.660753889619726</v>
      </c>
      <c r="AE443" s="82"/>
      <c r="AF443" s="81">
        <v>32871789.02463036</v>
      </c>
      <c r="AG443" s="81">
        <v>577400.00472207752</v>
      </c>
      <c r="AH443" s="81">
        <v>376761.29814829765</v>
      </c>
      <c r="AI443" s="81">
        <v>28660018.312996883</v>
      </c>
      <c r="AJ443" s="81">
        <v>31212243.426600821</v>
      </c>
      <c r="AK443" s="81"/>
      <c r="AL443" s="81"/>
      <c r="AM443" s="81">
        <v>2648461.9599324283</v>
      </c>
      <c r="AN443" s="81"/>
      <c r="AO443" s="81"/>
      <c r="AP443" s="82"/>
      <c r="AQ443" s="81">
        <v>382</v>
      </c>
      <c r="AR443" s="81">
        <v>100</v>
      </c>
      <c r="AS443" s="81">
        <v>0</v>
      </c>
      <c r="AT443" s="81">
        <v>0</v>
      </c>
      <c r="AU443" s="81">
        <v>0</v>
      </c>
      <c r="AV443" s="81">
        <v>1</v>
      </c>
      <c r="AW443" s="81">
        <v>0</v>
      </c>
      <c r="AX443" s="82"/>
      <c r="AY443" s="81">
        <v>1715.400000000001</v>
      </c>
      <c r="AZ443" s="81">
        <v>6510.8999999999987</v>
      </c>
      <c r="BA443" s="81">
        <v>0</v>
      </c>
      <c r="BB443" s="81">
        <v>0</v>
      </c>
      <c r="BC443" s="81">
        <v>0</v>
      </c>
      <c r="BD443" s="81">
        <v>300</v>
      </c>
      <c r="BE443" s="81">
        <v>0</v>
      </c>
      <c r="BF443" s="82"/>
      <c r="BG443" s="81">
        <v>0</v>
      </c>
      <c r="BH443" s="81">
        <v>0</v>
      </c>
      <c r="BI443" s="81">
        <v>15.041</v>
      </c>
      <c r="BJ443" s="81">
        <v>0</v>
      </c>
      <c r="BK443" s="81">
        <v>0</v>
      </c>
      <c r="BL443" s="81">
        <v>0</v>
      </c>
      <c r="BM443" s="82"/>
      <c r="BN443" s="81">
        <v>0</v>
      </c>
      <c r="BO443" s="81">
        <v>0</v>
      </c>
      <c r="BP443" s="81">
        <v>2</v>
      </c>
      <c r="BQ443" s="81">
        <v>0</v>
      </c>
      <c r="BR443" s="81">
        <v>0</v>
      </c>
      <c r="BS443" s="81">
        <v>0</v>
      </c>
      <c r="BT443"/>
      <c r="BU443" s="80">
        <v>15.041</v>
      </c>
      <c r="BV443" s="80">
        <v>0</v>
      </c>
      <c r="BW443" s="80">
        <v>0</v>
      </c>
      <c r="BX443" s="80">
        <v>0</v>
      </c>
      <c r="BY443" s="80">
        <v>0</v>
      </c>
      <c r="BZ443" s="80">
        <v>0</v>
      </c>
      <c r="CA443" s="80">
        <v>0</v>
      </c>
      <c r="CB443" s="80">
        <v>0</v>
      </c>
      <c r="CC443" s="80">
        <v>0</v>
      </c>
    </row>
    <row r="444" spans="1:81">
      <c r="A444" s="80" t="s">
        <v>2147</v>
      </c>
      <c r="B444" s="80">
        <v>17</v>
      </c>
      <c r="C444" s="80">
        <v>18</v>
      </c>
      <c r="D444" s="80">
        <v>1</v>
      </c>
      <c r="E444" s="80">
        <v>2021</v>
      </c>
      <c r="F444" s="80" t="s">
        <v>75</v>
      </c>
      <c r="G444" s="174" t="s">
        <v>2129</v>
      </c>
      <c r="H444" s="80" t="s">
        <v>2130</v>
      </c>
      <c r="I444" s="177"/>
      <c r="J444" s="81">
        <v>96.880926494012868</v>
      </c>
      <c r="K444" s="81">
        <v>0.78142987714945555</v>
      </c>
      <c r="L444" s="81">
        <v>1.4293804219647108</v>
      </c>
      <c r="M444" s="81">
        <v>18.785484240904289</v>
      </c>
      <c r="N444" s="81">
        <v>20.617720489616008</v>
      </c>
      <c r="O444" s="81">
        <v>17.843478460704368</v>
      </c>
      <c r="P444" s="81">
        <v>11.89048364121809</v>
      </c>
      <c r="Q444" s="81">
        <v>1.1985472251734488</v>
      </c>
      <c r="R444" s="81">
        <v>0</v>
      </c>
      <c r="S444" s="81">
        <v>1.828864468409658</v>
      </c>
      <c r="T444" s="82"/>
      <c r="U444" s="81">
        <v>3221495</v>
      </c>
      <c r="V444" s="81">
        <v>342</v>
      </c>
      <c r="W444" s="81">
        <v>27</v>
      </c>
      <c r="X444" s="81">
        <v>4172</v>
      </c>
      <c r="Y444" s="81">
        <v>9141</v>
      </c>
      <c r="Z444" s="81">
        <v>13129</v>
      </c>
      <c r="AA444" s="81">
        <v>2616</v>
      </c>
      <c r="AB444" s="81">
        <v>20086</v>
      </c>
      <c r="AC444" s="81">
        <v>0</v>
      </c>
      <c r="AD444" s="81">
        <v>1.828864468409658</v>
      </c>
      <c r="AE444" s="82"/>
      <c r="AF444" s="81">
        <v>32209405.735440761</v>
      </c>
      <c r="AG444" s="81">
        <v>626563.21401094494</v>
      </c>
      <c r="AH444" s="81">
        <v>307224.78830956935</v>
      </c>
      <c r="AI444" s="81">
        <v>31177864.379110135</v>
      </c>
      <c r="AJ444" s="81">
        <v>29955258.681527771</v>
      </c>
      <c r="AK444" s="81">
        <v>0</v>
      </c>
      <c r="AL444" s="81">
        <v>0</v>
      </c>
      <c r="AM444" s="81">
        <v>2636566.4505075295</v>
      </c>
      <c r="AN444" s="81">
        <v>0</v>
      </c>
      <c r="AO444" s="81">
        <v>0</v>
      </c>
      <c r="AP444" s="82"/>
      <c r="AQ444" s="81">
        <v>415</v>
      </c>
      <c r="AR444" s="81">
        <v>101</v>
      </c>
      <c r="AS444" s="81">
        <v>0</v>
      </c>
      <c r="AT444" s="81">
        <v>0</v>
      </c>
      <c r="AU444" s="81">
        <v>0</v>
      </c>
      <c r="AV444" s="81">
        <v>1</v>
      </c>
      <c r="AW444" s="81"/>
      <c r="AX444" s="82"/>
      <c r="AY444" s="81">
        <v>1883.300000000002</v>
      </c>
      <c r="AZ444" s="81">
        <v>6560.3999999999987</v>
      </c>
      <c r="BA444" s="81">
        <v>0</v>
      </c>
      <c r="BB444" s="81">
        <v>0</v>
      </c>
      <c r="BC444" s="81">
        <v>0</v>
      </c>
      <c r="BD444" s="81">
        <v>300</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2148</v>
      </c>
      <c r="B445" s="80">
        <v>17</v>
      </c>
      <c r="C445" s="80">
        <v>19</v>
      </c>
      <c r="D445" s="80">
        <v>1</v>
      </c>
      <c r="E445" s="80">
        <v>2022</v>
      </c>
      <c r="F445" s="80" t="s">
        <v>568</v>
      </c>
      <c r="G445" s="174" t="s">
        <v>2129</v>
      </c>
      <c r="H445" s="80" t="s">
        <v>2130</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446</v>
      </c>
      <c r="AR445" s="81">
        <v>105</v>
      </c>
      <c r="AS445" s="81">
        <v>0</v>
      </c>
      <c r="AT445" s="81">
        <v>0</v>
      </c>
      <c r="AU445" s="81">
        <v>0</v>
      </c>
      <c r="AV445" s="81">
        <v>1</v>
      </c>
      <c r="AW445" s="81"/>
      <c r="AX445" s="82"/>
      <c r="AY445" s="81">
        <v>2057.4000000000019</v>
      </c>
      <c r="AZ445" s="81">
        <v>7404.3999999999987</v>
      </c>
      <c r="BA445" s="81">
        <v>0</v>
      </c>
      <c r="BB445" s="81">
        <v>0</v>
      </c>
      <c r="BC445" s="81">
        <v>0</v>
      </c>
      <c r="BD445" s="81">
        <v>300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2149</v>
      </c>
      <c r="B446" s="80">
        <v>324</v>
      </c>
      <c r="C446" s="80">
        <v>1</v>
      </c>
      <c r="D446" s="80">
        <v>20</v>
      </c>
      <c r="E446" s="80">
        <v>1990</v>
      </c>
      <c r="F446" s="80" t="s">
        <v>562</v>
      </c>
      <c r="G446" s="80" t="s">
        <v>2150</v>
      </c>
      <c r="H446" s="80" t="s">
        <v>2151</v>
      </c>
      <c r="I446" s="177"/>
      <c r="J446" s="81">
        <v>20.65077585918625</v>
      </c>
      <c r="K446" s="81">
        <v>5.7472293543372084</v>
      </c>
      <c r="L446" s="81">
        <v>7.5882955254496798</v>
      </c>
      <c r="M446" s="81">
        <v>10.225651178504886</v>
      </c>
      <c r="N446" s="81">
        <v>24.343527476173797</v>
      </c>
      <c r="O446" s="81">
        <v>19.22386384900879</v>
      </c>
      <c r="P446" s="81">
        <v>32.391436030989816</v>
      </c>
      <c r="Q446" s="81">
        <v>1.6447405699437012</v>
      </c>
      <c r="R446" s="81">
        <v>0</v>
      </c>
      <c r="S446" s="81">
        <v>1.3418484199254601</v>
      </c>
      <c r="T446" s="82"/>
      <c r="U446" s="81">
        <v>3355513</v>
      </c>
      <c r="V446" s="81">
        <v>1652</v>
      </c>
      <c r="W446" s="81">
        <v>109</v>
      </c>
      <c r="X446" s="81">
        <v>4289</v>
      </c>
      <c r="Y446" s="81">
        <v>6328</v>
      </c>
      <c r="Z446" s="81">
        <v>7907</v>
      </c>
      <c r="AA446" s="81">
        <v>7865</v>
      </c>
      <c r="AB446" s="81">
        <v>26705</v>
      </c>
      <c r="AC446" s="81">
        <v>0</v>
      </c>
      <c r="AD446" s="81">
        <v>1.3418484199254601</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2152</v>
      </c>
      <c r="B447" s="80">
        <v>325</v>
      </c>
      <c r="C447" s="80">
        <v>2</v>
      </c>
      <c r="D447" s="80">
        <v>20</v>
      </c>
      <c r="E447" s="80">
        <v>2005</v>
      </c>
      <c r="F447" s="80" t="s">
        <v>565</v>
      </c>
      <c r="G447" s="80" t="s">
        <v>2150</v>
      </c>
      <c r="H447" s="80" t="s">
        <v>2151</v>
      </c>
      <c r="I447" s="177"/>
      <c r="J447" s="81">
        <v>22.826529545618971</v>
      </c>
      <c r="K447" s="81">
        <v>3.272829088329118</v>
      </c>
      <c r="L447" s="81">
        <v>12.399320581591535</v>
      </c>
      <c r="M447" s="81">
        <v>23.717910005135135</v>
      </c>
      <c r="N447" s="81">
        <v>37.248162029627174</v>
      </c>
      <c r="O447" s="81">
        <v>27.770888015707438</v>
      </c>
      <c r="P447" s="81">
        <v>28.955044479261044</v>
      </c>
      <c r="Q447" s="81">
        <v>1.4574343939810228</v>
      </c>
      <c r="R447" s="81">
        <v>0</v>
      </c>
      <c r="S447" s="81">
        <v>1.083672753596943</v>
      </c>
      <c r="T447" s="82"/>
      <c r="U447" s="81">
        <v>2948260</v>
      </c>
      <c r="V447" s="81">
        <v>1207</v>
      </c>
      <c r="W447" s="81">
        <v>139</v>
      </c>
      <c r="X447" s="81">
        <v>3950</v>
      </c>
      <c r="Y447" s="81">
        <v>6918</v>
      </c>
      <c r="Z447" s="81">
        <v>13218</v>
      </c>
      <c r="AA447" s="81">
        <v>5758</v>
      </c>
      <c r="AB447" s="81">
        <v>24738</v>
      </c>
      <c r="AC447" s="81">
        <v>0</v>
      </c>
      <c r="AD447" s="81">
        <v>1.083672753596943</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2153</v>
      </c>
      <c r="B448" s="80">
        <v>326</v>
      </c>
      <c r="C448" s="80">
        <v>3</v>
      </c>
      <c r="D448" s="80">
        <v>20</v>
      </c>
      <c r="E448" s="80">
        <v>2006</v>
      </c>
      <c r="F448" s="80" t="s">
        <v>566</v>
      </c>
      <c r="G448" s="80" t="s">
        <v>2150</v>
      </c>
      <c r="H448" s="80" t="s">
        <v>2151</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2154</v>
      </c>
      <c r="B449" s="80">
        <v>327</v>
      </c>
      <c r="C449" s="80">
        <v>4</v>
      </c>
      <c r="D449" s="80">
        <v>20</v>
      </c>
      <c r="E449" s="80">
        <v>2007</v>
      </c>
      <c r="F449" s="80" t="s">
        <v>567</v>
      </c>
      <c r="G449" s="80" t="s">
        <v>2150</v>
      </c>
      <c r="H449" s="80" t="s">
        <v>2151</v>
      </c>
      <c r="I449" s="177"/>
      <c r="J449" s="81">
        <v>18.425907947643736</v>
      </c>
      <c r="K449" s="81">
        <v>2.7258606048264236</v>
      </c>
      <c r="L449" s="81">
        <v>10.357779707174217</v>
      </c>
      <c r="M449" s="81">
        <v>24.20659617738411</v>
      </c>
      <c r="N449" s="81">
        <v>37.147304756271545</v>
      </c>
      <c r="O449" s="81">
        <v>26.914378931738156</v>
      </c>
      <c r="P449" s="81">
        <v>27.993840731745834</v>
      </c>
      <c r="Q449" s="81">
        <v>1.5010569499281674</v>
      </c>
      <c r="R449" s="81">
        <v>0</v>
      </c>
      <c r="S449" s="81">
        <v>1.0694394932383424</v>
      </c>
      <c r="T449" s="82"/>
      <c r="U449" s="81">
        <v>2648804</v>
      </c>
      <c r="V449" s="81">
        <v>1061</v>
      </c>
      <c r="W449" s="81">
        <v>120</v>
      </c>
      <c r="X449" s="81">
        <v>4967</v>
      </c>
      <c r="Y449" s="81">
        <v>6919</v>
      </c>
      <c r="Z449" s="81">
        <v>13317</v>
      </c>
      <c r="AA449" s="81">
        <v>5482</v>
      </c>
      <c r="AB449" s="81">
        <v>24131</v>
      </c>
      <c r="AC449" s="81">
        <v>0</v>
      </c>
      <c r="AD449" s="81">
        <v>1.0694394932383424</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2155</v>
      </c>
      <c r="B450" s="80">
        <v>328</v>
      </c>
      <c r="C450" s="80">
        <v>5</v>
      </c>
      <c r="D450" s="80">
        <v>20</v>
      </c>
      <c r="E450" s="80">
        <v>2008</v>
      </c>
      <c r="F450" s="80" t="s">
        <v>84</v>
      </c>
      <c r="G450" s="80" t="s">
        <v>2150</v>
      </c>
      <c r="H450" s="80" t="s">
        <v>2151</v>
      </c>
      <c r="I450" s="177"/>
      <c r="J450" s="81">
        <v>14.591429652663059</v>
      </c>
      <c r="K450" s="81">
        <v>2.0386712178856516</v>
      </c>
      <c r="L450" s="81">
        <v>9.2277021852896315</v>
      </c>
      <c r="M450" s="81">
        <v>24.485847985358884</v>
      </c>
      <c r="N450" s="81">
        <v>36.022186541051568</v>
      </c>
      <c r="O450" s="81">
        <v>26.070100972398002</v>
      </c>
      <c r="P450" s="81">
        <v>27.079519655821908</v>
      </c>
      <c r="Q450" s="81">
        <v>1.4615515714715761</v>
      </c>
      <c r="R450" s="81">
        <v>0</v>
      </c>
      <c r="S450" s="81">
        <v>0.84932695040616091</v>
      </c>
      <c r="T450" s="82"/>
      <c r="U450" s="81">
        <v>2399755</v>
      </c>
      <c r="V450" s="81">
        <v>1061</v>
      </c>
      <c r="W450" s="81">
        <v>120</v>
      </c>
      <c r="X450" s="81">
        <v>4967</v>
      </c>
      <c r="Y450" s="81">
        <v>6903</v>
      </c>
      <c r="Z450" s="81">
        <v>13352</v>
      </c>
      <c r="AA450" s="81">
        <v>5309</v>
      </c>
      <c r="AB450" s="81">
        <v>23882</v>
      </c>
      <c r="AC450" s="81">
        <v>0</v>
      </c>
      <c r="AD450" s="81">
        <v>0.84932695040616091</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2156</v>
      </c>
      <c r="B451" s="80">
        <v>329</v>
      </c>
      <c r="C451" s="80">
        <v>6</v>
      </c>
      <c r="D451" s="80">
        <v>20</v>
      </c>
      <c r="E451" s="80">
        <v>2009</v>
      </c>
      <c r="F451" s="80" t="s">
        <v>85</v>
      </c>
      <c r="G451" s="80" t="s">
        <v>2150</v>
      </c>
      <c r="H451" s="80" t="s">
        <v>2151</v>
      </c>
      <c r="I451" s="177"/>
      <c r="J451" s="81">
        <v>17.664751478628748</v>
      </c>
      <c r="K451" s="81">
        <v>2.028041770528044</v>
      </c>
      <c r="L451" s="81">
        <v>9.9009045375026421</v>
      </c>
      <c r="M451" s="81">
        <v>23.413173597302798</v>
      </c>
      <c r="N451" s="81">
        <v>32.668126800585817</v>
      </c>
      <c r="O451" s="81">
        <v>26.580318100838412</v>
      </c>
      <c r="P451" s="81">
        <v>25.850881138205793</v>
      </c>
      <c r="Q451" s="81">
        <v>1.3812596709649361</v>
      </c>
      <c r="R451" s="81">
        <v>0</v>
      </c>
      <c r="S451" s="81">
        <v>1.2666747248684491</v>
      </c>
      <c r="T451" s="82"/>
      <c r="U451" s="81">
        <v>2299310</v>
      </c>
      <c r="V451" s="81">
        <v>970</v>
      </c>
      <c r="W451" s="81">
        <v>184</v>
      </c>
      <c r="X451" s="81">
        <v>4784</v>
      </c>
      <c r="Y451" s="81">
        <v>6932</v>
      </c>
      <c r="Z451" s="81">
        <v>13437</v>
      </c>
      <c r="AA451" s="81">
        <v>5203</v>
      </c>
      <c r="AB451" s="81">
        <v>23693</v>
      </c>
      <c r="AC451" s="81">
        <v>0</v>
      </c>
      <c r="AD451" s="81">
        <v>1.2666747248684491</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0</v>
      </c>
      <c r="BJ451" s="81">
        <v>0</v>
      </c>
      <c r="BK451" s="81">
        <v>16.417999999999999</v>
      </c>
      <c r="BL451" s="81">
        <v>0</v>
      </c>
      <c r="BM451" s="82"/>
      <c r="BN451" s="81">
        <v>0</v>
      </c>
      <c r="BO451" s="81">
        <v>0</v>
      </c>
      <c r="BP451" s="81">
        <v>0</v>
      </c>
      <c r="BQ451" s="81">
        <v>0</v>
      </c>
      <c r="BR451" s="81">
        <v>2</v>
      </c>
      <c r="BS451" s="81">
        <v>0</v>
      </c>
      <c r="BT451"/>
      <c r="BU451" s="80"/>
      <c r="BV451" s="80"/>
      <c r="BW451" s="80"/>
      <c r="BX451" s="80"/>
      <c r="BY451" s="80"/>
      <c r="BZ451" s="80"/>
      <c r="CA451" s="80"/>
      <c r="CB451" s="80"/>
      <c r="CC451" s="80"/>
    </row>
    <row r="452" spans="1:81">
      <c r="A452" s="80" t="s">
        <v>2157</v>
      </c>
      <c r="B452" s="80">
        <v>330</v>
      </c>
      <c r="C452" s="80">
        <v>7</v>
      </c>
      <c r="D452" s="80">
        <v>20</v>
      </c>
      <c r="E452" s="80">
        <v>2010</v>
      </c>
      <c r="F452" s="80" t="s">
        <v>86</v>
      </c>
      <c r="G452" s="80" t="s">
        <v>2150</v>
      </c>
      <c r="H452" s="80" t="s">
        <v>2151</v>
      </c>
      <c r="I452" s="177"/>
      <c r="J452" s="81">
        <v>16.091884080927702</v>
      </c>
      <c r="K452" s="81">
        <v>2.0775374900337433</v>
      </c>
      <c r="L452" s="81">
        <v>9.3881385096390382</v>
      </c>
      <c r="M452" s="81">
        <v>22.482838940728403</v>
      </c>
      <c r="N452" s="81">
        <v>33.71684137259895</v>
      </c>
      <c r="O452" s="81">
        <v>26.508569829465134</v>
      </c>
      <c r="P452" s="81">
        <v>26.018724364622067</v>
      </c>
      <c r="Q452" s="81">
        <v>1.428796468764532</v>
      </c>
      <c r="R452" s="81">
        <v>0</v>
      </c>
      <c r="S452" s="81">
        <v>0.96295367772232421</v>
      </c>
      <c r="T452" s="82"/>
      <c r="U452" s="81">
        <v>2399965</v>
      </c>
      <c r="V452" s="81">
        <v>970</v>
      </c>
      <c r="W452" s="81">
        <v>184</v>
      </c>
      <c r="X452" s="81">
        <v>4784</v>
      </c>
      <c r="Y452" s="81">
        <v>6951</v>
      </c>
      <c r="Z452" s="81">
        <v>13463</v>
      </c>
      <c r="AA452" s="81">
        <v>5106</v>
      </c>
      <c r="AB452" s="81">
        <v>23484</v>
      </c>
      <c r="AC452" s="81">
        <v>0</v>
      </c>
      <c r="AD452" s="81">
        <v>0.96295367772232421</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0</v>
      </c>
      <c r="BJ452" s="81">
        <v>0</v>
      </c>
      <c r="BK452" s="81">
        <v>16.266999999999999</v>
      </c>
      <c r="BL452" s="81">
        <v>0</v>
      </c>
      <c r="BM452" s="82"/>
      <c r="BN452" s="81">
        <v>0</v>
      </c>
      <c r="BO452" s="81">
        <v>0</v>
      </c>
      <c r="BP452" s="81">
        <v>0</v>
      </c>
      <c r="BQ452" s="81">
        <v>0</v>
      </c>
      <c r="BR452" s="81">
        <v>2</v>
      </c>
      <c r="BS452" s="81">
        <v>0</v>
      </c>
      <c r="BT452"/>
      <c r="BU452" s="80">
        <v>4.74</v>
      </c>
      <c r="BV452" s="80">
        <v>11.526999999999999</v>
      </c>
      <c r="BW452" s="80">
        <v>0</v>
      </c>
      <c r="BX452" s="80">
        <v>0</v>
      </c>
      <c r="BY452" s="80">
        <v>0</v>
      </c>
      <c r="BZ452" s="80">
        <v>0</v>
      </c>
      <c r="CA452" s="80">
        <v>0</v>
      </c>
      <c r="CB452" s="80">
        <v>0</v>
      </c>
      <c r="CC452" s="80">
        <v>0</v>
      </c>
    </row>
    <row r="453" spans="1:81">
      <c r="A453" s="80" t="s">
        <v>2158</v>
      </c>
      <c r="B453" s="80">
        <v>331</v>
      </c>
      <c r="C453" s="80">
        <v>8</v>
      </c>
      <c r="D453" s="80">
        <v>20</v>
      </c>
      <c r="E453" s="80">
        <v>2011</v>
      </c>
      <c r="F453" s="80" t="s">
        <v>87</v>
      </c>
      <c r="G453" s="80" t="s">
        <v>2150</v>
      </c>
      <c r="H453" s="80" t="s">
        <v>2151</v>
      </c>
      <c r="I453" s="177"/>
      <c r="J453" s="81">
        <v>11.207867834503586</v>
      </c>
      <c r="K453" s="81">
        <v>2.6688754369047687</v>
      </c>
      <c r="L453" s="81">
        <v>7.4186471519943362</v>
      </c>
      <c r="M453" s="81">
        <v>25.330424326552961</v>
      </c>
      <c r="N453" s="81">
        <v>38.968653345793179</v>
      </c>
      <c r="O453" s="81">
        <v>26.222422768547943</v>
      </c>
      <c r="P453" s="81">
        <v>25.103524813678675</v>
      </c>
      <c r="Q453" s="81">
        <v>1.6233648004169234</v>
      </c>
      <c r="R453" s="81">
        <v>0</v>
      </c>
      <c r="S453" s="81">
        <v>1.168246656585342</v>
      </c>
      <c r="T453" s="82"/>
      <c r="U453" s="81">
        <v>1542570</v>
      </c>
      <c r="V453" s="81">
        <v>970</v>
      </c>
      <c r="W453" s="81">
        <v>184</v>
      </c>
      <c r="X453" s="81">
        <v>4784</v>
      </c>
      <c r="Y453" s="81">
        <v>6941</v>
      </c>
      <c r="Z453" s="81">
        <v>13607</v>
      </c>
      <c r="AA453" s="81">
        <v>5073</v>
      </c>
      <c r="AB453" s="81">
        <v>23132</v>
      </c>
      <c r="AC453" s="81">
        <v>0</v>
      </c>
      <c r="AD453" s="81">
        <v>1.168246656585342</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0</v>
      </c>
      <c r="BJ453" s="81">
        <v>0</v>
      </c>
      <c r="BK453" s="81">
        <v>15.102</v>
      </c>
      <c r="BL453" s="81">
        <v>0</v>
      </c>
      <c r="BM453" s="82"/>
      <c r="BN453" s="81">
        <v>0</v>
      </c>
      <c r="BO453" s="81">
        <v>0</v>
      </c>
      <c r="BP453" s="81">
        <v>0</v>
      </c>
      <c r="BQ453" s="81">
        <v>0</v>
      </c>
      <c r="BR453" s="81">
        <v>2</v>
      </c>
      <c r="BS453" s="81">
        <v>0</v>
      </c>
      <c r="BT453"/>
      <c r="BU453" s="80">
        <v>4.4800000000000004</v>
      </c>
      <c r="BV453" s="80">
        <v>10.622</v>
      </c>
      <c r="BW453" s="80">
        <v>0</v>
      </c>
      <c r="BX453" s="80">
        <v>0</v>
      </c>
      <c r="BY453" s="80">
        <v>0</v>
      </c>
      <c r="BZ453" s="80">
        <v>0</v>
      </c>
      <c r="CA453" s="80">
        <v>0</v>
      </c>
      <c r="CB453" s="80">
        <v>0</v>
      </c>
      <c r="CC453" s="80">
        <v>0</v>
      </c>
    </row>
    <row r="454" spans="1:81">
      <c r="A454" s="80" t="s">
        <v>2159</v>
      </c>
      <c r="B454" s="80">
        <v>332</v>
      </c>
      <c r="C454" s="80">
        <v>9</v>
      </c>
      <c r="D454" s="80">
        <v>20</v>
      </c>
      <c r="E454" s="80">
        <v>2012</v>
      </c>
      <c r="F454" s="80" t="s">
        <v>88</v>
      </c>
      <c r="G454" s="80" t="s">
        <v>2150</v>
      </c>
      <c r="H454" s="80" t="s">
        <v>2151</v>
      </c>
      <c r="I454" s="177"/>
      <c r="J454" s="81">
        <v>15.803469298009256</v>
      </c>
      <c r="K454" s="81">
        <v>2.5050507128041</v>
      </c>
      <c r="L454" s="81">
        <v>7.3070503048787758</v>
      </c>
      <c r="M454" s="81">
        <v>25.23730187213361</v>
      </c>
      <c r="N454" s="81">
        <v>39.052258563913355</v>
      </c>
      <c r="O454" s="81">
        <v>26.27227645845462</v>
      </c>
      <c r="P454" s="81">
        <v>25.111985918548946</v>
      </c>
      <c r="Q454" s="81">
        <v>1.7457527473506378</v>
      </c>
      <c r="R454" s="81">
        <v>0</v>
      </c>
      <c r="S454" s="81">
        <v>1.2379770677900455</v>
      </c>
      <c r="T454" s="82"/>
      <c r="U454" s="81">
        <v>1917904</v>
      </c>
      <c r="V454" s="81">
        <v>970</v>
      </c>
      <c r="W454" s="81">
        <v>184</v>
      </c>
      <c r="X454" s="81">
        <v>4784</v>
      </c>
      <c r="Y454" s="81">
        <v>6977</v>
      </c>
      <c r="Z454" s="81">
        <v>13741</v>
      </c>
      <c r="AA454" s="81">
        <v>5046</v>
      </c>
      <c r="AB454" s="81">
        <v>22896</v>
      </c>
      <c r="AC454" s="81">
        <v>0</v>
      </c>
      <c r="AD454" s="81">
        <v>1.2379770677900455</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0</v>
      </c>
      <c r="BJ454" s="81">
        <v>0</v>
      </c>
      <c r="BK454" s="81">
        <v>5.13</v>
      </c>
      <c r="BL454" s="81">
        <v>0</v>
      </c>
      <c r="BM454" s="82"/>
      <c r="BN454" s="81">
        <v>0</v>
      </c>
      <c r="BO454" s="81">
        <v>0</v>
      </c>
      <c r="BP454" s="81">
        <v>0</v>
      </c>
      <c r="BQ454" s="81">
        <v>0</v>
      </c>
      <c r="BR454" s="81">
        <v>1</v>
      </c>
      <c r="BS454" s="81">
        <v>0</v>
      </c>
      <c r="BT454"/>
      <c r="BU454" s="80">
        <v>5.13</v>
      </c>
      <c r="BV454" s="80">
        <v>0</v>
      </c>
      <c r="BW454" s="80">
        <v>0</v>
      </c>
      <c r="BX454" s="80">
        <v>0</v>
      </c>
      <c r="BY454" s="80">
        <v>0</v>
      </c>
      <c r="BZ454" s="80">
        <v>0</v>
      </c>
      <c r="CA454" s="80">
        <v>0</v>
      </c>
      <c r="CB454" s="80">
        <v>0</v>
      </c>
      <c r="CC454" s="80">
        <v>0</v>
      </c>
    </row>
    <row r="455" spans="1:81">
      <c r="A455" s="80" t="s">
        <v>2160</v>
      </c>
      <c r="B455" s="80">
        <v>333</v>
      </c>
      <c r="C455" s="80">
        <v>10</v>
      </c>
      <c r="D455" s="80">
        <v>20</v>
      </c>
      <c r="E455" s="80">
        <v>2013</v>
      </c>
      <c r="F455" s="80" t="s">
        <v>89</v>
      </c>
      <c r="G455" s="80" t="s">
        <v>2150</v>
      </c>
      <c r="H455" s="80" t="s">
        <v>2151</v>
      </c>
      <c r="I455" s="177"/>
      <c r="J455" s="81">
        <v>15.343054190223011</v>
      </c>
      <c r="K455" s="81">
        <v>2.1607521260950002</v>
      </c>
      <c r="L455" s="81">
        <v>6.6750828566426241</v>
      </c>
      <c r="M455" s="81">
        <v>24.20894660268468</v>
      </c>
      <c r="N455" s="81">
        <v>41.362573562400293</v>
      </c>
      <c r="O455" s="81">
        <v>25.301312282025112</v>
      </c>
      <c r="P455" s="81">
        <v>24.841943631128849</v>
      </c>
      <c r="Q455" s="81">
        <v>1.755831382388628</v>
      </c>
      <c r="R455" s="81">
        <v>0</v>
      </c>
      <c r="S455" s="81">
        <v>1.1679729517423827</v>
      </c>
      <c r="T455" s="82"/>
      <c r="U455" s="81">
        <v>1825898</v>
      </c>
      <c r="V455" s="81">
        <v>970</v>
      </c>
      <c r="W455" s="81">
        <v>184</v>
      </c>
      <c r="X455" s="81">
        <v>4784</v>
      </c>
      <c r="Y455" s="81">
        <v>7015</v>
      </c>
      <c r="Z455" s="81">
        <v>13824</v>
      </c>
      <c r="AA455" s="81">
        <v>4973</v>
      </c>
      <c r="AB455" s="81">
        <v>22698</v>
      </c>
      <c r="AC455" s="81">
        <v>0</v>
      </c>
      <c r="AD455" s="81">
        <v>1.1679729517423827</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0</v>
      </c>
      <c r="BJ455" s="81">
        <v>0</v>
      </c>
      <c r="BK455" s="81">
        <v>5.2750000000000004</v>
      </c>
      <c r="BL455" s="81">
        <v>0</v>
      </c>
      <c r="BM455" s="82"/>
      <c r="BN455" s="81">
        <v>0</v>
      </c>
      <c r="BO455" s="81">
        <v>0</v>
      </c>
      <c r="BP455" s="81">
        <v>0</v>
      </c>
      <c r="BQ455" s="81">
        <v>0</v>
      </c>
      <c r="BR455" s="81">
        <v>1</v>
      </c>
      <c r="BS455" s="81">
        <v>0</v>
      </c>
      <c r="BT455"/>
      <c r="BU455" s="80">
        <v>5.2750000000000004</v>
      </c>
      <c r="BV455" s="80">
        <v>0</v>
      </c>
      <c r="BW455" s="80">
        <v>0</v>
      </c>
      <c r="BX455" s="80">
        <v>0</v>
      </c>
      <c r="BY455" s="80">
        <v>0</v>
      </c>
      <c r="BZ455" s="80">
        <v>0</v>
      </c>
      <c r="CA455" s="80">
        <v>0</v>
      </c>
      <c r="CB455" s="80">
        <v>0</v>
      </c>
      <c r="CC455" s="80">
        <v>0</v>
      </c>
    </row>
    <row r="456" spans="1:81">
      <c r="A456" s="80" t="s">
        <v>2161</v>
      </c>
      <c r="B456" s="80">
        <v>334</v>
      </c>
      <c r="C456" s="80">
        <v>11</v>
      </c>
      <c r="D456" s="80">
        <v>20</v>
      </c>
      <c r="E456" s="80">
        <v>2014</v>
      </c>
      <c r="F456" s="80" t="s">
        <v>90</v>
      </c>
      <c r="G456" s="80" t="s">
        <v>2150</v>
      </c>
      <c r="H456" s="80" t="s">
        <v>2151</v>
      </c>
      <c r="I456" s="177"/>
      <c r="J456" s="81">
        <v>15.968926063070263</v>
      </c>
      <c r="K456" s="81">
        <v>2.2526934010845663</v>
      </c>
      <c r="L456" s="81">
        <v>5.6724820969160916</v>
      </c>
      <c r="M456" s="81">
        <v>23.434026134724377</v>
      </c>
      <c r="N456" s="81">
        <v>36.010773073818413</v>
      </c>
      <c r="O456" s="81">
        <v>24.179418013283993</v>
      </c>
      <c r="P456" s="81">
        <v>24.564419743209285</v>
      </c>
      <c r="Q456" s="81">
        <v>1.6695743069375042</v>
      </c>
      <c r="R456" s="81">
        <v>0</v>
      </c>
      <c r="S456" s="81">
        <v>1.140495670446559</v>
      </c>
      <c r="T456" s="82"/>
      <c r="U456" s="81">
        <v>2275423</v>
      </c>
      <c r="V456" s="81">
        <v>924</v>
      </c>
      <c r="W456" s="81">
        <v>129</v>
      </c>
      <c r="X456" s="81">
        <v>4603</v>
      </c>
      <c r="Y456" s="81">
        <v>6997</v>
      </c>
      <c r="Z456" s="81">
        <v>13914</v>
      </c>
      <c r="AA456" s="81">
        <v>4892</v>
      </c>
      <c r="AB456" s="81">
        <v>22495</v>
      </c>
      <c r="AC456" s="81">
        <v>0</v>
      </c>
      <c r="AD456" s="81">
        <v>1.140495670446559</v>
      </c>
      <c r="AE456" s="82"/>
      <c r="AF456" s="81">
        <v>21801710.55703621</v>
      </c>
      <c r="AG456" s="81">
        <v>1760948.0451985721</v>
      </c>
      <c r="AH456" s="81">
        <v>1371984.2603897424</v>
      </c>
      <c r="AI456" s="81">
        <v>27350043.336731948</v>
      </c>
      <c r="AJ456" s="81">
        <v>41673302.836771697</v>
      </c>
      <c r="AK456" s="81">
        <v>0</v>
      </c>
      <c r="AL456" s="81">
        <v>0</v>
      </c>
      <c r="AM456" s="81">
        <v>3088227.3523793053</v>
      </c>
      <c r="AN456" s="81">
        <v>0</v>
      </c>
      <c r="AO456" s="81">
        <v>0</v>
      </c>
      <c r="AP456" s="82"/>
      <c r="AQ456" s="81">
        <v>160</v>
      </c>
      <c r="AR456" s="81">
        <v>17</v>
      </c>
      <c r="AS456" s="81">
        <v>5</v>
      </c>
      <c r="AT456" s="81">
        <v>0</v>
      </c>
      <c r="AU456" s="81">
        <v>0</v>
      </c>
      <c r="AV456" s="81">
        <v>0</v>
      </c>
      <c r="AW456" s="81" t="s">
        <v>564</v>
      </c>
      <c r="AX456" s="82"/>
      <c r="AY456" s="81">
        <v>686.7</v>
      </c>
      <c r="AZ456" s="81">
        <v>728.1</v>
      </c>
      <c r="BA456" s="81">
        <v>6200</v>
      </c>
      <c r="BB456" s="81">
        <v>0</v>
      </c>
      <c r="BC456" s="81">
        <v>0</v>
      </c>
      <c r="BD456" s="81">
        <v>0</v>
      </c>
      <c r="BE456" s="81" t="s">
        <v>564</v>
      </c>
      <c r="BF456" s="82"/>
      <c r="BG456" s="81">
        <v>0</v>
      </c>
      <c r="BH456" s="81">
        <v>0</v>
      </c>
      <c r="BI456" s="81">
        <v>0</v>
      </c>
      <c r="BJ456" s="81">
        <v>0</v>
      </c>
      <c r="BK456" s="81">
        <v>4.96</v>
      </c>
      <c r="BL456" s="81">
        <v>0</v>
      </c>
      <c r="BM456" s="82"/>
      <c r="BN456" s="81">
        <v>0</v>
      </c>
      <c r="BO456" s="81">
        <v>0</v>
      </c>
      <c r="BP456" s="81">
        <v>0</v>
      </c>
      <c r="BQ456" s="81">
        <v>0</v>
      </c>
      <c r="BR456" s="81">
        <v>1</v>
      </c>
      <c r="BS456" s="81">
        <v>0</v>
      </c>
      <c r="BT456"/>
      <c r="BU456" s="80">
        <v>4.96</v>
      </c>
      <c r="BV456" s="80">
        <v>0</v>
      </c>
      <c r="BW456" s="80">
        <v>0</v>
      </c>
      <c r="BX456" s="80">
        <v>0</v>
      </c>
      <c r="BY456" s="80">
        <v>0</v>
      </c>
      <c r="BZ456" s="80">
        <v>0</v>
      </c>
      <c r="CA456" s="80">
        <v>0</v>
      </c>
      <c r="CB456" s="80">
        <v>0</v>
      </c>
      <c r="CC456" s="80">
        <v>0</v>
      </c>
    </row>
    <row r="457" spans="1:81">
      <c r="A457" s="80" t="s">
        <v>2162</v>
      </c>
      <c r="B457" s="80">
        <v>335</v>
      </c>
      <c r="C457" s="80">
        <v>12</v>
      </c>
      <c r="D457" s="80">
        <v>20</v>
      </c>
      <c r="E457" s="80">
        <v>2015</v>
      </c>
      <c r="F457" s="80" t="s">
        <v>91</v>
      </c>
      <c r="G457" s="80" t="s">
        <v>2150</v>
      </c>
      <c r="H457" s="80" t="s">
        <v>2151</v>
      </c>
      <c r="I457" s="177"/>
      <c r="J457" s="81">
        <v>11.696355783134926</v>
      </c>
      <c r="K457" s="81">
        <v>2.2806715573933118</v>
      </c>
      <c r="L457" s="81">
        <v>5.7685542795834985</v>
      </c>
      <c r="M457" s="81">
        <v>23.98168967956137</v>
      </c>
      <c r="N457" s="81">
        <v>32.465043423962413</v>
      </c>
      <c r="O457" s="81">
        <v>24.11219155592612</v>
      </c>
      <c r="P457" s="81">
        <v>24.116394924138579</v>
      </c>
      <c r="Q457" s="81">
        <v>1.6144495517699367</v>
      </c>
      <c r="R457" s="81">
        <v>0</v>
      </c>
      <c r="S457" s="81">
        <v>1.1847783207180798</v>
      </c>
      <c r="T457" s="82"/>
      <c r="U457" s="81">
        <v>1638026</v>
      </c>
      <c r="V457" s="81">
        <v>924</v>
      </c>
      <c r="W457" s="81">
        <v>129</v>
      </c>
      <c r="X457" s="81">
        <v>4603</v>
      </c>
      <c r="Y457" s="81">
        <v>7022</v>
      </c>
      <c r="Z457" s="81">
        <v>14009</v>
      </c>
      <c r="AA457" s="81">
        <v>4799</v>
      </c>
      <c r="AB457" s="81">
        <v>22220</v>
      </c>
      <c r="AC457" s="81">
        <v>0</v>
      </c>
      <c r="AD457" s="81">
        <v>1.1847783207180798</v>
      </c>
      <c r="AE457" s="82"/>
      <c r="AF457" s="81">
        <v>16304141.925695136</v>
      </c>
      <c r="AG457" s="81">
        <v>1645861.3934087339</v>
      </c>
      <c r="AH457" s="81">
        <v>1140150.2680231554</v>
      </c>
      <c r="AI457" s="81">
        <v>30852788.921275627</v>
      </c>
      <c r="AJ457" s="81">
        <v>39189629.060145073</v>
      </c>
      <c r="AK457" s="81">
        <v>0</v>
      </c>
      <c r="AL457" s="81">
        <v>0</v>
      </c>
      <c r="AM457" s="81">
        <v>3045157.7906056726</v>
      </c>
      <c r="AN457" s="81">
        <v>0</v>
      </c>
      <c r="AO457" s="81">
        <v>0</v>
      </c>
      <c r="AP457" s="82"/>
      <c r="AQ457" s="81">
        <v>183</v>
      </c>
      <c r="AR457" s="81">
        <v>31</v>
      </c>
      <c r="AS457" s="81">
        <v>5</v>
      </c>
      <c r="AT457" s="81">
        <v>0</v>
      </c>
      <c r="AU457" s="81">
        <v>0</v>
      </c>
      <c r="AV457" s="81">
        <v>0</v>
      </c>
      <c r="AW457" s="81" t="s">
        <v>564</v>
      </c>
      <c r="AX457" s="82"/>
      <c r="AY457" s="81">
        <v>816.59999999999991</v>
      </c>
      <c r="AZ457" s="81">
        <v>982.1</v>
      </c>
      <c r="BA457" s="81">
        <v>6200</v>
      </c>
      <c r="BB457" s="81">
        <v>0</v>
      </c>
      <c r="BC457" s="81">
        <v>0</v>
      </c>
      <c r="BD457" s="81">
        <v>0</v>
      </c>
      <c r="BE457" s="81" t="s">
        <v>564</v>
      </c>
      <c r="BF457" s="82"/>
      <c r="BG457" s="81">
        <v>0</v>
      </c>
      <c r="BH457" s="81">
        <v>0</v>
      </c>
      <c r="BI457" s="81">
        <v>0</v>
      </c>
      <c r="BJ457" s="81">
        <v>0</v>
      </c>
      <c r="BK457" s="81">
        <v>4.88</v>
      </c>
      <c r="BL457" s="81">
        <v>0</v>
      </c>
      <c r="BM457" s="82"/>
      <c r="BN457" s="81">
        <v>0</v>
      </c>
      <c r="BO457" s="81">
        <v>0</v>
      </c>
      <c r="BP457" s="81">
        <v>0</v>
      </c>
      <c r="BQ457" s="81">
        <v>0</v>
      </c>
      <c r="BR457" s="81">
        <v>1</v>
      </c>
      <c r="BS457" s="81">
        <v>0</v>
      </c>
      <c r="BT457"/>
      <c r="BU457" s="80">
        <v>4.88</v>
      </c>
      <c r="BV457" s="80">
        <v>0</v>
      </c>
      <c r="BW457" s="80">
        <v>0</v>
      </c>
      <c r="BX457" s="80">
        <v>0</v>
      </c>
      <c r="BY457" s="80">
        <v>0</v>
      </c>
      <c r="BZ457" s="80">
        <v>0</v>
      </c>
      <c r="CA457" s="80">
        <v>0</v>
      </c>
      <c r="CB457" s="80">
        <v>0</v>
      </c>
      <c r="CC457" s="80">
        <v>0</v>
      </c>
    </row>
    <row r="458" spans="1:81">
      <c r="A458" s="80" t="s">
        <v>2163</v>
      </c>
      <c r="B458" s="80">
        <v>336</v>
      </c>
      <c r="C458" s="80">
        <v>13</v>
      </c>
      <c r="D458" s="80">
        <v>20</v>
      </c>
      <c r="E458" s="80">
        <v>2016</v>
      </c>
      <c r="F458" s="80" t="s">
        <v>92</v>
      </c>
      <c r="G458" s="80" t="s">
        <v>2150</v>
      </c>
      <c r="H458" s="80" t="s">
        <v>2151</v>
      </c>
      <c r="I458" s="177"/>
      <c r="J458" s="81">
        <v>14.688518627254799</v>
      </c>
      <c r="K458" s="81">
        <v>2.2776129179041988</v>
      </c>
      <c r="L458" s="81">
        <v>6.7346180315661668</v>
      </c>
      <c r="M458" s="81">
        <v>20.417623654947938</v>
      </c>
      <c r="N458" s="81">
        <v>32.516011847143268</v>
      </c>
      <c r="O458" s="81">
        <v>23.815985857561046</v>
      </c>
      <c r="P458" s="81">
        <v>23.744574091754732</v>
      </c>
      <c r="Q458" s="81">
        <v>1.5536220846173285</v>
      </c>
      <c r="R458" s="81">
        <v>0</v>
      </c>
      <c r="S458" s="81">
        <v>1.2817219628947141</v>
      </c>
      <c r="T458" s="82"/>
      <c r="U458" s="81">
        <v>2185792</v>
      </c>
      <c r="V458" s="81">
        <v>924</v>
      </c>
      <c r="W458" s="81">
        <v>129</v>
      </c>
      <c r="X458" s="81">
        <v>4603</v>
      </c>
      <c r="Y458" s="81">
        <v>7070</v>
      </c>
      <c r="Z458" s="81">
        <v>14007</v>
      </c>
      <c r="AA458" s="81">
        <v>4887</v>
      </c>
      <c r="AB458" s="81">
        <v>21996</v>
      </c>
      <c r="AC458" s="81">
        <v>0</v>
      </c>
      <c r="AD458" s="81">
        <v>1.2817219628947141</v>
      </c>
      <c r="AE458" s="82"/>
      <c r="AF458" s="81">
        <v>20471911.979238112</v>
      </c>
      <c r="AG458" s="81">
        <v>1593857.3211922811</v>
      </c>
      <c r="AH458" s="81">
        <v>1013575.870944373</v>
      </c>
      <c r="AI458" s="81">
        <v>28612624.050779879</v>
      </c>
      <c r="AJ458" s="81">
        <v>35437902.816335127</v>
      </c>
      <c r="AK458" s="81">
        <v>0</v>
      </c>
      <c r="AL458" s="81">
        <v>0</v>
      </c>
      <c r="AM458" s="81">
        <v>3016801.469529218</v>
      </c>
      <c r="AN458" s="81">
        <v>0</v>
      </c>
      <c r="AO458" s="81">
        <v>0</v>
      </c>
      <c r="AP458" s="82"/>
      <c r="AQ458" s="81">
        <v>198</v>
      </c>
      <c r="AR458" s="81">
        <v>36</v>
      </c>
      <c r="AS458" s="81">
        <v>4</v>
      </c>
      <c r="AT458" s="81">
        <v>0</v>
      </c>
      <c r="AU458" s="81">
        <v>0</v>
      </c>
      <c r="AV458" s="81">
        <v>0</v>
      </c>
      <c r="AW458" s="81" t="s">
        <v>564</v>
      </c>
      <c r="AX458" s="82"/>
      <c r="AY458" s="81">
        <v>898.6</v>
      </c>
      <c r="AZ458" s="81">
        <v>2581.6</v>
      </c>
      <c r="BA458" s="81">
        <v>5400</v>
      </c>
      <c r="BB458" s="81">
        <v>0</v>
      </c>
      <c r="BC458" s="81">
        <v>0</v>
      </c>
      <c r="BD458" s="81">
        <v>0</v>
      </c>
      <c r="BE458" s="81" t="s">
        <v>564</v>
      </c>
      <c r="BF458" s="82"/>
      <c r="BG458" s="81">
        <v>0</v>
      </c>
      <c r="BH458" s="81">
        <v>0</v>
      </c>
      <c r="BI458" s="81">
        <v>0</v>
      </c>
      <c r="BJ458" s="81">
        <v>0</v>
      </c>
      <c r="BK458" s="81">
        <v>4.84</v>
      </c>
      <c r="BL458" s="81">
        <v>0</v>
      </c>
      <c r="BM458" s="82"/>
      <c r="BN458" s="81">
        <v>0</v>
      </c>
      <c r="BO458" s="81">
        <v>0</v>
      </c>
      <c r="BP458" s="81">
        <v>0</v>
      </c>
      <c r="BQ458" s="81">
        <v>0</v>
      </c>
      <c r="BR458" s="81">
        <v>1</v>
      </c>
      <c r="BS458" s="81">
        <v>0</v>
      </c>
      <c r="BT458"/>
      <c r="BU458" s="80">
        <v>4.84</v>
      </c>
      <c r="BV458" s="80">
        <v>0</v>
      </c>
      <c r="BW458" s="80">
        <v>0</v>
      </c>
      <c r="BX458" s="80">
        <v>0</v>
      </c>
      <c r="BY458" s="80">
        <v>0</v>
      </c>
      <c r="BZ458" s="80">
        <v>0</v>
      </c>
      <c r="CA458" s="80">
        <v>0</v>
      </c>
      <c r="CB458" s="80">
        <v>0</v>
      </c>
      <c r="CC458" s="80">
        <v>0</v>
      </c>
    </row>
    <row r="459" spans="1:81">
      <c r="A459" s="80" t="s">
        <v>2164</v>
      </c>
      <c r="B459" s="80">
        <v>337</v>
      </c>
      <c r="C459" s="80">
        <v>14</v>
      </c>
      <c r="D459" s="80">
        <v>20</v>
      </c>
      <c r="E459" s="80">
        <v>2017</v>
      </c>
      <c r="F459" s="80" t="s">
        <v>71</v>
      </c>
      <c r="G459" s="80" t="s">
        <v>2150</v>
      </c>
      <c r="H459" s="80" t="s">
        <v>2151</v>
      </c>
      <c r="I459" s="177"/>
      <c r="J459" s="81">
        <v>13.347721492074461</v>
      </c>
      <c r="K459" s="81">
        <v>2.1889531622731493</v>
      </c>
      <c r="L459" s="81">
        <v>5.9814433587250342</v>
      </c>
      <c r="M459" s="81">
        <v>17.632382740218603</v>
      </c>
      <c r="N459" s="81">
        <v>34.541211882826794</v>
      </c>
      <c r="O459" s="81">
        <v>23.489249954459705</v>
      </c>
      <c r="P459" s="81">
        <v>23.32379584849112</v>
      </c>
      <c r="Q459" s="81">
        <v>1.4815778921093348</v>
      </c>
      <c r="R459" s="81">
        <v>0</v>
      </c>
      <c r="S459" s="81">
        <v>2.1583305422141357</v>
      </c>
      <c r="T459" s="82"/>
      <c r="U459" s="81">
        <v>2290560</v>
      </c>
      <c r="V459" s="81">
        <v>924</v>
      </c>
      <c r="W459" s="81">
        <v>129</v>
      </c>
      <c r="X459" s="81">
        <v>4603</v>
      </c>
      <c r="Y459" s="81">
        <v>7095</v>
      </c>
      <c r="Z459" s="81">
        <v>14044</v>
      </c>
      <c r="AA459" s="81">
        <v>4831</v>
      </c>
      <c r="AB459" s="81">
        <v>21692</v>
      </c>
      <c r="AC459" s="81">
        <v>0</v>
      </c>
      <c r="AD459" s="81">
        <v>2.1583305422141361</v>
      </c>
      <c r="AE459" s="82"/>
      <c r="AF459" s="81">
        <v>19234926.892080501</v>
      </c>
      <c r="AG459" s="81">
        <v>1561876.0134523399</v>
      </c>
      <c r="AH459" s="81">
        <v>1207890.9170256511</v>
      </c>
      <c r="AI459" s="81">
        <v>25874876.055374969</v>
      </c>
      <c r="AJ459" s="81">
        <v>40314676.137663789</v>
      </c>
      <c r="AK459" s="81">
        <v>0</v>
      </c>
      <c r="AL459" s="81">
        <v>0</v>
      </c>
      <c r="AM459" s="81">
        <v>2979762.4081494082</v>
      </c>
      <c r="AN459" s="81">
        <v>0</v>
      </c>
      <c r="AO459" s="81">
        <v>0</v>
      </c>
      <c r="AP459" s="82"/>
      <c r="AQ459" s="81">
        <v>212</v>
      </c>
      <c r="AR459" s="81">
        <v>40</v>
      </c>
      <c r="AS459" s="81">
        <v>4</v>
      </c>
      <c r="AT459" s="81">
        <v>0</v>
      </c>
      <c r="AU459" s="81">
        <v>0</v>
      </c>
      <c r="AV459" s="81">
        <v>0</v>
      </c>
      <c r="AW459" s="81" t="s">
        <v>564</v>
      </c>
      <c r="AX459" s="82"/>
      <c r="AY459" s="81">
        <v>970.4</v>
      </c>
      <c r="AZ459" s="81">
        <v>2746.6</v>
      </c>
      <c r="BA459" s="81">
        <v>5400</v>
      </c>
      <c r="BB459" s="81">
        <v>0</v>
      </c>
      <c r="BC459" s="81">
        <v>0</v>
      </c>
      <c r="BD459" s="81">
        <v>0</v>
      </c>
      <c r="BE459" s="81" t="s">
        <v>564</v>
      </c>
      <c r="BF459" s="82"/>
      <c r="BG459" s="81">
        <v>0</v>
      </c>
      <c r="BH459" s="81">
        <v>0</v>
      </c>
      <c r="BI459" s="81">
        <v>0</v>
      </c>
      <c r="BJ459" s="81">
        <v>0</v>
      </c>
      <c r="BK459" s="81">
        <v>4.8879999999999999</v>
      </c>
      <c r="BL459" s="81">
        <v>0</v>
      </c>
      <c r="BM459" s="82"/>
      <c r="BN459" s="81">
        <v>0</v>
      </c>
      <c r="BO459" s="81">
        <v>0</v>
      </c>
      <c r="BP459" s="81">
        <v>0</v>
      </c>
      <c r="BQ459" s="81">
        <v>0</v>
      </c>
      <c r="BR459" s="81">
        <v>1</v>
      </c>
      <c r="BS459" s="81">
        <v>0</v>
      </c>
      <c r="BT459"/>
      <c r="BU459" s="80">
        <v>4.8879999999999999</v>
      </c>
      <c r="BV459" s="80">
        <v>0</v>
      </c>
      <c r="BW459" s="80">
        <v>0</v>
      </c>
      <c r="BX459" s="80">
        <v>0</v>
      </c>
      <c r="BY459" s="80">
        <v>0</v>
      </c>
      <c r="BZ459" s="80">
        <v>0</v>
      </c>
      <c r="CA459" s="80">
        <v>0</v>
      </c>
      <c r="CB459" s="80">
        <v>0</v>
      </c>
      <c r="CC459" s="80">
        <v>0</v>
      </c>
    </row>
    <row r="460" spans="1:81">
      <c r="A460" s="80" t="s">
        <v>2165</v>
      </c>
      <c r="B460" s="80">
        <v>338</v>
      </c>
      <c r="C460" s="80">
        <v>15</v>
      </c>
      <c r="D460" s="80">
        <v>20</v>
      </c>
      <c r="E460" s="80">
        <v>2018</v>
      </c>
      <c r="F460" s="80" t="s">
        <v>93</v>
      </c>
      <c r="G460" s="80" t="s">
        <v>2150</v>
      </c>
      <c r="H460" s="80" t="s">
        <v>2151</v>
      </c>
      <c r="I460" s="177"/>
      <c r="J460" s="81">
        <v>13.827054095423369</v>
      </c>
      <c r="K460" s="81">
        <v>2.0783213278415844</v>
      </c>
      <c r="L460" s="81">
        <v>5.5196159718489808</v>
      </c>
      <c r="M460" s="81">
        <v>17.815010026404114</v>
      </c>
      <c r="N460" s="81">
        <v>31.199527084346812</v>
      </c>
      <c r="O460" s="81">
        <v>23.087325175395708</v>
      </c>
      <c r="P460" s="81">
        <v>22.809612023615685</v>
      </c>
      <c r="Q460" s="81">
        <v>1.355118470161782</v>
      </c>
      <c r="R460" s="81">
        <v>0</v>
      </c>
      <c r="S460" s="81">
        <v>2.9577898744765192</v>
      </c>
      <c r="T460" s="82"/>
      <c r="U460" s="81">
        <v>2254292</v>
      </c>
      <c r="V460" s="81">
        <v>924</v>
      </c>
      <c r="W460" s="81">
        <v>129</v>
      </c>
      <c r="X460" s="81">
        <v>4603</v>
      </c>
      <c r="Y460" s="81">
        <v>7114</v>
      </c>
      <c r="Z460" s="81">
        <v>14068</v>
      </c>
      <c r="AA460" s="81">
        <v>4772</v>
      </c>
      <c r="AB460" s="81">
        <v>21381</v>
      </c>
      <c r="AC460" s="81">
        <v>0</v>
      </c>
      <c r="AD460" s="81">
        <v>2.9577898744765192</v>
      </c>
      <c r="AE460" s="82"/>
      <c r="AF460" s="81">
        <v>19793774.0785992</v>
      </c>
      <c r="AG460" s="81">
        <v>1388134.688132135</v>
      </c>
      <c r="AH460" s="81">
        <v>1146155.407253688</v>
      </c>
      <c r="AI460" s="81">
        <v>25598150.0096776</v>
      </c>
      <c r="AJ460" s="81">
        <v>37978054.64448265</v>
      </c>
      <c r="AK460" s="81">
        <v>0</v>
      </c>
      <c r="AL460" s="81">
        <v>0</v>
      </c>
      <c r="AM460" s="81">
        <v>2943118.398125764</v>
      </c>
      <c r="AN460" s="81">
        <v>0</v>
      </c>
      <c r="AO460" s="81">
        <v>0</v>
      </c>
      <c r="AP460" s="82"/>
      <c r="AQ460" s="81">
        <v>228</v>
      </c>
      <c r="AR460" s="81">
        <v>47</v>
      </c>
      <c r="AS460" s="81">
        <v>5</v>
      </c>
      <c r="AT460" s="81">
        <v>0</v>
      </c>
      <c r="AU460" s="81">
        <v>0</v>
      </c>
      <c r="AV460" s="81">
        <v>0</v>
      </c>
      <c r="AW460" s="81" t="s">
        <v>564</v>
      </c>
      <c r="AX460" s="82"/>
      <c r="AY460" s="81">
        <v>1063.9000000000001</v>
      </c>
      <c r="AZ460" s="81">
        <v>2971</v>
      </c>
      <c r="BA460" s="81">
        <v>7390</v>
      </c>
      <c r="BB460" s="81">
        <v>0</v>
      </c>
      <c r="BC460" s="81">
        <v>0</v>
      </c>
      <c r="BD460" s="81">
        <v>0</v>
      </c>
      <c r="BE460" s="81" t="s">
        <v>564</v>
      </c>
      <c r="BF460" s="82"/>
      <c r="BG460" s="81">
        <v>0</v>
      </c>
      <c r="BH460" s="81">
        <v>0</v>
      </c>
      <c r="BI460" s="81">
        <v>0</v>
      </c>
      <c r="BJ460" s="81">
        <v>0</v>
      </c>
      <c r="BK460" s="81">
        <v>4.7670000000000003</v>
      </c>
      <c r="BL460" s="81">
        <v>0</v>
      </c>
      <c r="BM460" s="82"/>
      <c r="BN460" s="81">
        <v>0</v>
      </c>
      <c r="BO460" s="81">
        <v>0</v>
      </c>
      <c r="BP460" s="81">
        <v>0</v>
      </c>
      <c r="BQ460" s="81">
        <v>0</v>
      </c>
      <c r="BR460" s="81">
        <v>1</v>
      </c>
      <c r="BS460" s="81">
        <v>0</v>
      </c>
      <c r="BT460"/>
      <c r="BU460" s="80">
        <v>4.7670000000000003</v>
      </c>
      <c r="BV460" s="80">
        <v>0</v>
      </c>
      <c r="BW460" s="80">
        <v>0</v>
      </c>
      <c r="BX460" s="80">
        <v>0</v>
      </c>
      <c r="BY460" s="80">
        <v>0</v>
      </c>
      <c r="BZ460" s="80">
        <v>0</v>
      </c>
      <c r="CA460" s="80">
        <v>0</v>
      </c>
      <c r="CB460" s="80">
        <v>0</v>
      </c>
      <c r="CC460" s="80">
        <v>0</v>
      </c>
    </row>
    <row r="461" spans="1:81">
      <c r="A461" s="80" t="s">
        <v>2166</v>
      </c>
      <c r="B461" s="80">
        <v>339</v>
      </c>
      <c r="C461" s="80">
        <v>16</v>
      </c>
      <c r="D461" s="80">
        <v>20</v>
      </c>
      <c r="E461" s="80">
        <v>2019</v>
      </c>
      <c r="F461" s="80" t="s">
        <v>73</v>
      </c>
      <c r="G461" s="80" t="s">
        <v>2150</v>
      </c>
      <c r="H461" s="80" t="s">
        <v>2151</v>
      </c>
      <c r="I461" s="177"/>
      <c r="J461" s="81">
        <v>10.992830812235724</v>
      </c>
      <c r="K461" s="81">
        <v>1.9220688861185569</v>
      </c>
      <c r="L461" s="81">
        <v>5.5755963129359438</v>
      </c>
      <c r="M461" s="81">
        <v>17.469662635300804</v>
      </c>
      <c r="N461" s="81">
        <v>29.996704923123144</v>
      </c>
      <c r="O461" s="81">
        <v>22.315448717149387</v>
      </c>
      <c r="P461" s="81">
        <v>21.893216625514931</v>
      </c>
      <c r="Q461" s="81">
        <v>1.2956377531769416</v>
      </c>
      <c r="R461" s="81">
        <v>0</v>
      </c>
      <c r="S461" s="81">
        <v>4.2447684944910282</v>
      </c>
      <c r="T461" s="82"/>
      <c r="U461" s="81">
        <v>2051418</v>
      </c>
      <c r="V461" s="81">
        <v>924</v>
      </c>
      <c r="W461" s="81">
        <v>129</v>
      </c>
      <c r="X461" s="81">
        <v>4603</v>
      </c>
      <c r="Y461" s="81">
        <v>7117</v>
      </c>
      <c r="Z461" s="81">
        <v>13971</v>
      </c>
      <c r="AA461" s="81">
        <v>4546</v>
      </c>
      <c r="AB461" s="81">
        <v>20996</v>
      </c>
      <c r="AC461" s="81">
        <v>0</v>
      </c>
      <c r="AD461" s="81">
        <v>4.2447684944910282</v>
      </c>
      <c r="AE461" s="82"/>
      <c r="AF461" s="81">
        <v>15862299.73620422</v>
      </c>
      <c r="AG461" s="81">
        <v>1342914.947248471</v>
      </c>
      <c r="AH461" s="81">
        <v>1217808.6487610789</v>
      </c>
      <c r="AI461" s="81">
        <v>25879939.34128727</v>
      </c>
      <c r="AJ461" s="81">
        <v>36896483.007827446</v>
      </c>
      <c r="AK461" s="81">
        <v>0</v>
      </c>
      <c r="AL461" s="81">
        <v>0</v>
      </c>
      <c r="AM461" s="81">
        <v>2859497.1421966236</v>
      </c>
      <c r="AN461" s="81">
        <v>0</v>
      </c>
      <c r="AO461" s="81">
        <v>0</v>
      </c>
      <c r="AP461" s="82"/>
      <c r="AQ461" s="81">
        <v>242</v>
      </c>
      <c r="AR461" s="81">
        <v>54</v>
      </c>
      <c r="AS461" s="81">
        <v>7</v>
      </c>
      <c r="AT461" s="81">
        <v>0</v>
      </c>
      <c r="AU461" s="81">
        <v>0</v>
      </c>
      <c r="AV461" s="81">
        <v>0</v>
      </c>
      <c r="AW461" s="81" t="s">
        <v>564</v>
      </c>
      <c r="AX461" s="82"/>
      <c r="AY461" s="81">
        <v>1133.5999999999999</v>
      </c>
      <c r="AZ461" s="81">
        <v>3269.9</v>
      </c>
      <c r="BA461" s="81">
        <v>9389.5</v>
      </c>
      <c r="BB461" s="81">
        <v>0</v>
      </c>
      <c r="BC461" s="81">
        <v>0</v>
      </c>
      <c r="BD461" s="81">
        <v>0</v>
      </c>
      <c r="BE461" s="81" t="s">
        <v>564</v>
      </c>
      <c r="BF461" s="82"/>
      <c r="BG461" s="81">
        <v>0</v>
      </c>
      <c r="BH461" s="81">
        <v>0</v>
      </c>
      <c r="BI461" s="81">
        <v>0</v>
      </c>
      <c r="BJ461" s="81">
        <v>0</v>
      </c>
      <c r="BK461" s="81">
        <v>4.72</v>
      </c>
      <c r="BL461" s="81">
        <v>0</v>
      </c>
      <c r="BM461" s="82"/>
      <c r="BN461" s="81">
        <v>0</v>
      </c>
      <c r="BO461" s="81">
        <v>0</v>
      </c>
      <c r="BP461" s="81">
        <v>0</v>
      </c>
      <c r="BQ461" s="81">
        <v>0</v>
      </c>
      <c r="BR461" s="81">
        <v>1</v>
      </c>
      <c r="BS461" s="81">
        <v>0</v>
      </c>
      <c r="BT461"/>
      <c r="BU461" s="80">
        <v>4.72</v>
      </c>
      <c r="BV461" s="80">
        <v>0</v>
      </c>
      <c r="BW461" s="80">
        <v>0</v>
      </c>
      <c r="BX461" s="80">
        <v>0</v>
      </c>
      <c r="BY461" s="80">
        <v>0</v>
      </c>
      <c r="BZ461" s="80">
        <v>0</v>
      </c>
      <c r="CA461" s="80">
        <v>0</v>
      </c>
      <c r="CB461" s="80">
        <v>0</v>
      </c>
      <c r="CC461" s="80">
        <v>0</v>
      </c>
    </row>
    <row r="462" spans="1:81">
      <c r="A462" s="80" t="s">
        <v>2167</v>
      </c>
      <c r="B462" s="80">
        <v>340</v>
      </c>
      <c r="C462" s="80">
        <v>17</v>
      </c>
      <c r="D462" s="80">
        <v>20</v>
      </c>
      <c r="E462" s="80">
        <v>2020</v>
      </c>
      <c r="F462" s="80" t="s">
        <v>218</v>
      </c>
      <c r="G462" s="174" t="s">
        <v>2150</v>
      </c>
      <c r="H462" s="80" t="s">
        <v>2151</v>
      </c>
      <c r="I462" s="177"/>
      <c r="J462" s="81">
        <v>8.9351469305448514</v>
      </c>
      <c r="K462" s="81">
        <v>1.4988019890844906</v>
      </c>
      <c r="L462" s="81">
        <v>7.524380182657584</v>
      </c>
      <c r="M462" s="81">
        <v>17.557446095160646</v>
      </c>
      <c r="N462" s="81">
        <v>27.916873174102079</v>
      </c>
      <c r="O462" s="81">
        <v>19.529099803939292</v>
      </c>
      <c r="P462" s="81">
        <v>20.553901408393326</v>
      </c>
      <c r="Q462" s="81">
        <v>1.2179432612542029</v>
      </c>
      <c r="R462" s="81">
        <v>0</v>
      </c>
      <c r="S462" s="81">
        <v>4.2061537831396203</v>
      </c>
      <c r="T462" s="82"/>
      <c r="U462" s="81">
        <v>1722919</v>
      </c>
      <c r="V462" s="81">
        <v>637</v>
      </c>
      <c r="W462" s="81">
        <v>220</v>
      </c>
      <c r="X462" s="81">
        <v>4706</v>
      </c>
      <c r="Y462" s="81">
        <v>7120</v>
      </c>
      <c r="Z462" s="81">
        <v>13955</v>
      </c>
      <c r="AA462" s="81">
        <v>4637</v>
      </c>
      <c r="AB462" s="81">
        <v>20656</v>
      </c>
      <c r="AC462" s="81">
        <v>0</v>
      </c>
      <c r="AD462" s="81">
        <v>4.2061537831396203</v>
      </c>
      <c r="AE462" s="82"/>
      <c r="AF462" s="81">
        <v>13964489.877688769</v>
      </c>
      <c r="AG462" s="81">
        <v>1015580.0467807712</v>
      </c>
      <c r="AH462" s="81">
        <v>1861206.9918153335</v>
      </c>
      <c r="AI462" s="81">
        <v>27663004.225826453</v>
      </c>
      <c r="AJ462" s="81">
        <v>37671368.602163233</v>
      </c>
      <c r="AK462" s="81"/>
      <c r="AL462" s="81"/>
      <c r="AM462" s="81">
        <v>2695837.4929465451</v>
      </c>
      <c r="AN462" s="81"/>
      <c r="AO462" s="81"/>
      <c r="AP462" s="82"/>
      <c r="AQ462" s="81">
        <v>258</v>
      </c>
      <c r="AR462" s="81">
        <v>60</v>
      </c>
      <c r="AS462" s="81">
        <v>7</v>
      </c>
      <c r="AT462" s="81">
        <v>0</v>
      </c>
      <c r="AU462" s="81">
        <v>0</v>
      </c>
      <c r="AV462" s="81">
        <v>0</v>
      </c>
      <c r="AW462" s="81">
        <v>7</v>
      </c>
      <c r="AX462" s="82"/>
      <c r="AY462" s="81">
        <v>1222.0999999999999</v>
      </c>
      <c r="AZ462" s="81">
        <v>3566.9</v>
      </c>
      <c r="BA462" s="81">
        <v>9389.5</v>
      </c>
      <c r="BB462" s="81">
        <v>0</v>
      </c>
      <c r="BC462" s="81">
        <v>0</v>
      </c>
      <c r="BD462" s="81">
        <v>0</v>
      </c>
      <c r="BE462" s="81">
        <v>9389.5</v>
      </c>
      <c r="BF462" s="82"/>
      <c r="BG462" s="81">
        <v>0</v>
      </c>
      <c r="BH462" s="81">
        <v>0</v>
      </c>
      <c r="BI462" s="81">
        <v>0</v>
      </c>
      <c r="BJ462" s="81">
        <v>0</v>
      </c>
      <c r="BK462" s="81">
        <v>4.9640000000000004</v>
      </c>
      <c r="BL462" s="81">
        <v>0</v>
      </c>
      <c r="BM462" s="82"/>
      <c r="BN462" s="81">
        <v>0</v>
      </c>
      <c r="BO462" s="81">
        <v>0</v>
      </c>
      <c r="BP462" s="81">
        <v>0</v>
      </c>
      <c r="BQ462" s="81">
        <v>0</v>
      </c>
      <c r="BR462" s="81">
        <v>1</v>
      </c>
      <c r="BS462" s="81">
        <v>0</v>
      </c>
      <c r="BT462"/>
      <c r="BU462" s="80">
        <v>4.9640000000000004</v>
      </c>
      <c r="BV462" s="80">
        <v>0</v>
      </c>
      <c r="BW462" s="80">
        <v>0</v>
      </c>
      <c r="BX462" s="80">
        <v>0</v>
      </c>
      <c r="BY462" s="80">
        <v>0</v>
      </c>
      <c r="BZ462" s="80">
        <v>0</v>
      </c>
      <c r="CA462" s="80">
        <v>0</v>
      </c>
      <c r="CB462" s="80">
        <v>0</v>
      </c>
      <c r="CC462" s="80">
        <v>0</v>
      </c>
    </row>
    <row r="463" spans="1:81">
      <c r="A463" s="80" t="s">
        <v>2168</v>
      </c>
      <c r="B463" s="80">
        <v>340</v>
      </c>
      <c r="C463" s="80">
        <v>18</v>
      </c>
      <c r="D463" s="80">
        <v>20</v>
      </c>
      <c r="E463" s="80">
        <v>2021</v>
      </c>
      <c r="F463" s="80" t="s">
        <v>75</v>
      </c>
      <c r="G463" s="174" t="s">
        <v>2150</v>
      </c>
      <c r="H463" s="80" t="s">
        <v>2151</v>
      </c>
      <c r="I463" s="177"/>
      <c r="J463" s="81">
        <v>7.2811869714166102</v>
      </c>
      <c r="K463" s="81">
        <v>1.5607917580245603</v>
      </c>
      <c r="L463" s="81">
        <v>6.5376358267649817</v>
      </c>
      <c r="M463" s="81">
        <v>18.351214724039622</v>
      </c>
      <c r="N463" s="81">
        <v>28.259374504379949</v>
      </c>
      <c r="O463" s="81">
        <v>18.811149773372623</v>
      </c>
      <c r="P463" s="81">
        <v>20.881071042720148</v>
      </c>
      <c r="Q463" s="81">
        <v>1.2117344668723105</v>
      </c>
      <c r="R463" s="81">
        <v>0</v>
      </c>
      <c r="S463" s="81">
        <v>3.9511346493788859</v>
      </c>
      <c r="T463" s="82"/>
      <c r="U463" s="81">
        <v>1521862</v>
      </c>
      <c r="V463" s="81">
        <v>637</v>
      </c>
      <c r="W463" s="81">
        <v>220</v>
      </c>
      <c r="X463" s="81">
        <v>4706</v>
      </c>
      <c r="Y463" s="81">
        <v>7136</v>
      </c>
      <c r="Z463" s="81">
        <v>13841</v>
      </c>
      <c r="AA463" s="81">
        <v>4594</v>
      </c>
      <c r="AB463" s="81">
        <v>20307</v>
      </c>
      <c r="AC463" s="81">
        <v>0</v>
      </c>
      <c r="AD463" s="81">
        <v>3.9511346493788859</v>
      </c>
      <c r="AE463" s="82"/>
      <c r="AF463" s="81">
        <v>10967443.788204234</v>
      </c>
      <c r="AG463" s="81">
        <v>1030308.0429542682</v>
      </c>
      <c r="AH463" s="81">
        <v>1462189.0859998399</v>
      </c>
      <c r="AI463" s="81">
        <v>28413559.735026438</v>
      </c>
      <c r="AJ463" s="81">
        <v>36442965.589760564</v>
      </c>
      <c r="AK463" s="81">
        <v>0</v>
      </c>
      <c r="AL463" s="81">
        <v>0</v>
      </c>
      <c r="AM463" s="81">
        <v>2665575.7697130539</v>
      </c>
      <c r="AN463" s="81">
        <v>0</v>
      </c>
      <c r="AO463" s="81">
        <v>0</v>
      </c>
      <c r="AP463" s="82"/>
      <c r="AQ463" s="81">
        <v>270</v>
      </c>
      <c r="AR463" s="81">
        <v>61</v>
      </c>
      <c r="AS463" s="81">
        <v>10</v>
      </c>
      <c r="AT463" s="81">
        <v>0</v>
      </c>
      <c r="AU463" s="81">
        <v>0</v>
      </c>
      <c r="AV463" s="81">
        <v>0</v>
      </c>
      <c r="AW463" s="81"/>
      <c r="AX463" s="82"/>
      <c r="AY463" s="81">
        <v>1293</v>
      </c>
      <c r="AZ463" s="81">
        <v>3616.4</v>
      </c>
      <c r="BA463" s="81">
        <v>31829.5</v>
      </c>
      <c r="BB463" s="81">
        <v>0</v>
      </c>
      <c r="BC463" s="81">
        <v>0</v>
      </c>
      <c r="BD463" s="81">
        <v>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2169</v>
      </c>
      <c r="B464" s="80">
        <v>340</v>
      </c>
      <c r="C464" s="80">
        <v>19</v>
      </c>
      <c r="D464" s="80">
        <v>20</v>
      </c>
      <c r="E464" s="80">
        <v>2022</v>
      </c>
      <c r="F464" s="80" t="s">
        <v>568</v>
      </c>
      <c r="G464" s="80" t="s">
        <v>2150</v>
      </c>
      <c r="H464" s="80" t="s">
        <v>2151</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290</v>
      </c>
      <c r="AR464" s="81">
        <v>62</v>
      </c>
      <c r="AS464" s="81">
        <v>10</v>
      </c>
      <c r="AT464" s="81">
        <v>0</v>
      </c>
      <c r="AU464" s="81">
        <v>0</v>
      </c>
      <c r="AV464" s="81">
        <v>0</v>
      </c>
      <c r="AW464" s="81"/>
      <c r="AX464" s="82"/>
      <c r="AY464" s="81">
        <v>1421.3999999999996</v>
      </c>
      <c r="AZ464" s="81">
        <v>3665.9</v>
      </c>
      <c r="BA464" s="81">
        <v>31829.5</v>
      </c>
      <c r="BB464" s="81">
        <v>0</v>
      </c>
      <c r="BC464" s="81">
        <v>0</v>
      </c>
      <c r="BD464" s="81">
        <v>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2170</v>
      </c>
      <c r="B465" s="80">
        <v>120</v>
      </c>
      <c r="C465" s="80">
        <v>1</v>
      </c>
      <c r="D465" s="80">
        <v>8</v>
      </c>
      <c r="E465" s="80">
        <v>1990</v>
      </c>
      <c r="F465" s="80" t="s">
        <v>562</v>
      </c>
      <c r="G465" s="80" t="s">
        <v>2171</v>
      </c>
      <c r="H465" s="80" t="s">
        <v>2172</v>
      </c>
      <c r="I465" s="177"/>
      <c r="J465" s="81">
        <v>117.42849536533821</v>
      </c>
      <c r="K465" s="81">
        <v>9.7274589254187198</v>
      </c>
      <c r="L465" s="81">
        <v>23.970114977565753</v>
      </c>
      <c r="M465" s="81">
        <v>21.35259487644112</v>
      </c>
      <c r="N465" s="81">
        <v>26.678803661655916</v>
      </c>
      <c r="O465" s="81">
        <v>19.977550176717497</v>
      </c>
      <c r="P465" s="81">
        <v>40.414133728175855</v>
      </c>
      <c r="Q465" s="81">
        <v>1.9953680953018547</v>
      </c>
      <c r="R465" s="81">
        <v>0</v>
      </c>
      <c r="S465" s="81">
        <v>1.9665188038566075</v>
      </c>
      <c r="T465" s="82"/>
      <c r="U465" s="81">
        <v>919852</v>
      </c>
      <c r="V465" s="81">
        <v>1976</v>
      </c>
      <c r="W465" s="81">
        <v>289</v>
      </c>
      <c r="X465" s="81">
        <v>8289</v>
      </c>
      <c r="Y465" s="81">
        <v>10363</v>
      </c>
      <c r="Z465" s="81">
        <v>8217</v>
      </c>
      <c r="AA465" s="81">
        <v>9813</v>
      </c>
      <c r="AB465" s="81">
        <v>32398</v>
      </c>
      <c r="AC465" s="81">
        <v>0</v>
      </c>
      <c r="AD465" s="81">
        <v>1.9665188038566075</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2173</v>
      </c>
      <c r="B466" s="80">
        <v>121</v>
      </c>
      <c r="C466" s="80">
        <v>2</v>
      </c>
      <c r="D466" s="80">
        <v>8</v>
      </c>
      <c r="E466" s="80">
        <v>2005</v>
      </c>
      <c r="F466" s="80" t="s">
        <v>565</v>
      </c>
      <c r="G466" s="80" t="s">
        <v>2171</v>
      </c>
      <c r="H466" s="80" t="s">
        <v>2172</v>
      </c>
      <c r="I466" s="177"/>
      <c r="J466" s="81">
        <v>55.54234493489394</v>
      </c>
      <c r="K466" s="81">
        <v>4.0256374691504551</v>
      </c>
      <c r="L466" s="81">
        <v>25.819959538941166</v>
      </c>
      <c r="M466" s="81">
        <v>31.816213310178444</v>
      </c>
      <c r="N466" s="81">
        <v>31.923262952692134</v>
      </c>
      <c r="O466" s="81">
        <v>28.789868246273191</v>
      </c>
      <c r="P466" s="81">
        <v>45.670321979966793</v>
      </c>
      <c r="Q466" s="81">
        <v>1.6189198687122857</v>
      </c>
      <c r="R466" s="81">
        <v>0</v>
      </c>
      <c r="S466" s="81">
        <v>0</v>
      </c>
      <c r="T466" s="82"/>
      <c r="U466" s="81">
        <v>935913</v>
      </c>
      <c r="V466" s="81">
        <v>1153</v>
      </c>
      <c r="W466" s="81">
        <v>282</v>
      </c>
      <c r="X466" s="81">
        <v>6802</v>
      </c>
      <c r="Y466" s="81">
        <v>10736</v>
      </c>
      <c r="Z466" s="81">
        <v>13703</v>
      </c>
      <c r="AA466" s="81">
        <v>9082</v>
      </c>
      <c r="AB466" s="81">
        <v>27479</v>
      </c>
      <c r="AC466" s="81">
        <v>0</v>
      </c>
      <c r="AD466" s="81">
        <v>0</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2174</v>
      </c>
      <c r="B467" s="80">
        <v>122</v>
      </c>
      <c r="C467" s="80">
        <v>3</v>
      </c>
      <c r="D467" s="80">
        <v>8</v>
      </c>
      <c r="E467" s="80">
        <v>2006</v>
      </c>
      <c r="F467" s="80" t="s">
        <v>566</v>
      </c>
      <c r="G467" s="80" t="s">
        <v>2171</v>
      </c>
      <c r="H467" s="80" t="s">
        <v>2172</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2175</v>
      </c>
      <c r="B468" s="80">
        <v>123</v>
      </c>
      <c r="C468" s="80">
        <v>4</v>
      </c>
      <c r="D468" s="80">
        <v>8</v>
      </c>
      <c r="E468" s="80">
        <v>2007</v>
      </c>
      <c r="F468" s="80" t="s">
        <v>567</v>
      </c>
      <c r="G468" s="80" t="s">
        <v>2171</v>
      </c>
      <c r="H468" s="80" t="s">
        <v>2172</v>
      </c>
      <c r="I468" s="177"/>
      <c r="J468" s="81">
        <v>33.427711351994965</v>
      </c>
      <c r="K468" s="81">
        <v>3.0100618126259979</v>
      </c>
      <c r="L468" s="81">
        <v>27.971360289188492</v>
      </c>
      <c r="M468" s="81">
        <v>34.772262388521064</v>
      </c>
      <c r="N468" s="81">
        <v>31.157524842164047</v>
      </c>
      <c r="O468" s="81">
        <v>27.833958597874737</v>
      </c>
      <c r="P468" s="81">
        <v>45.192537481931893</v>
      </c>
      <c r="Q468" s="81">
        <v>1.6484816306844461</v>
      </c>
      <c r="R468" s="81">
        <v>0</v>
      </c>
      <c r="S468" s="81">
        <v>0</v>
      </c>
      <c r="T468" s="82"/>
      <c r="U468" s="81">
        <v>650760</v>
      </c>
      <c r="V468" s="81">
        <v>1046</v>
      </c>
      <c r="W468" s="81">
        <v>359</v>
      </c>
      <c r="X468" s="81">
        <v>8847</v>
      </c>
      <c r="Y468" s="81">
        <v>10653</v>
      </c>
      <c r="Z468" s="81">
        <v>13772</v>
      </c>
      <c r="AA468" s="81">
        <v>8850</v>
      </c>
      <c r="AB468" s="81">
        <v>26501</v>
      </c>
      <c r="AC468" s="81">
        <v>0</v>
      </c>
      <c r="AD468" s="81">
        <v>0</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2176</v>
      </c>
      <c r="B469" s="80">
        <v>124</v>
      </c>
      <c r="C469" s="80">
        <v>5</v>
      </c>
      <c r="D469" s="80">
        <v>8</v>
      </c>
      <c r="E469" s="80">
        <v>2008</v>
      </c>
      <c r="F469" s="80" t="s">
        <v>84</v>
      </c>
      <c r="G469" s="80" t="s">
        <v>2171</v>
      </c>
      <c r="H469" s="80" t="s">
        <v>2172</v>
      </c>
      <c r="I469" s="177"/>
      <c r="J469" s="81">
        <v>25.260458835258508</v>
      </c>
      <c r="K469" s="81">
        <v>2.8268740978410638</v>
      </c>
      <c r="L469" s="81">
        <v>24.04519406302396</v>
      </c>
      <c r="M469" s="81">
        <v>37.185333859245965</v>
      </c>
      <c r="N469" s="81">
        <v>28.256103337450423</v>
      </c>
      <c r="O469" s="81">
        <v>26.866730780422142</v>
      </c>
      <c r="P469" s="81">
        <v>44.340226854032743</v>
      </c>
      <c r="Q469" s="81">
        <v>1.5925783663179309</v>
      </c>
      <c r="R469" s="81">
        <v>0</v>
      </c>
      <c r="S469" s="81">
        <v>0</v>
      </c>
      <c r="T469" s="82"/>
      <c r="U469" s="81">
        <v>564179</v>
      </c>
      <c r="V469" s="81">
        <v>1046</v>
      </c>
      <c r="W469" s="81">
        <v>359</v>
      </c>
      <c r="X469" s="81">
        <v>8847</v>
      </c>
      <c r="Y469" s="81">
        <v>10621</v>
      </c>
      <c r="Z469" s="81">
        <v>13760</v>
      </c>
      <c r="AA469" s="81">
        <v>8693</v>
      </c>
      <c r="AB469" s="81">
        <v>26023</v>
      </c>
      <c r="AC469" s="81">
        <v>0</v>
      </c>
      <c r="AD469" s="81">
        <v>0</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2177</v>
      </c>
      <c r="B470" s="80">
        <v>125</v>
      </c>
      <c r="C470" s="80">
        <v>6</v>
      </c>
      <c r="D470" s="80">
        <v>8</v>
      </c>
      <c r="E470" s="80">
        <v>2009</v>
      </c>
      <c r="F470" s="80" t="s">
        <v>85</v>
      </c>
      <c r="G470" s="80" t="s">
        <v>2171</v>
      </c>
      <c r="H470" s="80" t="s">
        <v>2172</v>
      </c>
      <c r="I470" s="177"/>
      <c r="J470" s="81">
        <v>32.916737028082963</v>
      </c>
      <c r="K470" s="81">
        <v>2.8224173482614634</v>
      </c>
      <c r="L470" s="81">
        <v>32.662403448447321</v>
      </c>
      <c r="M470" s="81">
        <v>33.244242670801789</v>
      </c>
      <c r="N470" s="81">
        <v>26.520793524446887</v>
      </c>
      <c r="O470" s="81">
        <v>27.270690283408374</v>
      </c>
      <c r="P470" s="81">
        <v>42.634328473369962</v>
      </c>
      <c r="Q470" s="81">
        <v>1.4881203039315816</v>
      </c>
      <c r="R470" s="81">
        <v>0</v>
      </c>
      <c r="S470" s="81">
        <v>0</v>
      </c>
      <c r="T470" s="82"/>
      <c r="U470" s="81">
        <v>522218</v>
      </c>
      <c r="V470" s="81">
        <v>908</v>
      </c>
      <c r="W470" s="81">
        <v>868</v>
      </c>
      <c r="X470" s="81">
        <v>8589</v>
      </c>
      <c r="Y470" s="81">
        <v>10564</v>
      </c>
      <c r="Z470" s="81">
        <v>13786</v>
      </c>
      <c r="AA470" s="81">
        <v>8581</v>
      </c>
      <c r="AB470" s="81">
        <v>25526</v>
      </c>
      <c r="AC470" s="81">
        <v>0</v>
      </c>
      <c r="AD470" s="81">
        <v>0</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0</v>
      </c>
      <c r="BJ470" s="81">
        <v>0</v>
      </c>
      <c r="BK470" s="81">
        <v>0</v>
      </c>
      <c r="BL470" s="81">
        <v>0</v>
      </c>
      <c r="BM470" s="82"/>
      <c r="BN470" s="81">
        <v>0</v>
      </c>
      <c r="BO470" s="81">
        <v>0</v>
      </c>
      <c r="BP470" s="81">
        <v>0</v>
      </c>
      <c r="BQ470" s="81">
        <v>0</v>
      </c>
      <c r="BR470" s="81">
        <v>0</v>
      </c>
      <c r="BS470" s="81">
        <v>0</v>
      </c>
      <c r="BT470"/>
      <c r="BU470" s="80"/>
      <c r="BV470" s="80"/>
      <c r="BW470" s="80"/>
      <c r="BX470" s="80"/>
      <c r="BY470" s="80"/>
      <c r="BZ470" s="80"/>
      <c r="CA470" s="80"/>
      <c r="CB470" s="80"/>
      <c r="CC470" s="80"/>
    </row>
    <row r="471" spans="1:81">
      <c r="A471" s="80" t="s">
        <v>2178</v>
      </c>
      <c r="B471" s="80">
        <v>126</v>
      </c>
      <c r="C471" s="80">
        <v>7</v>
      </c>
      <c r="D471" s="80">
        <v>8</v>
      </c>
      <c r="E471" s="80">
        <v>2010</v>
      </c>
      <c r="F471" s="80" t="s">
        <v>86</v>
      </c>
      <c r="G471" s="80" t="s">
        <v>2171</v>
      </c>
      <c r="H471" s="80" t="s">
        <v>2172</v>
      </c>
      <c r="I471" s="177"/>
      <c r="J471" s="81">
        <v>18.499802482041083</v>
      </c>
      <c r="K471" s="81">
        <v>2.3315957804584539</v>
      </c>
      <c r="L471" s="81">
        <v>29.401631933729362</v>
      </c>
      <c r="M471" s="81">
        <v>35.734343040628772</v>
      </c>
      <c r="N471" s="81">
        <v>34.995954420571991</v>
      </c>
      <c r="O471" s="81">
        <v>27.237097708608129</v>
      </c>
      <c r="P471" s="81">
        <v>43.221860568101128</v>
      </c>
      <c r="Q471" s="81">
        <v>1.5279069034271713</v>
      </c>
      <c r="R471" s="81">
        <v>0</v>
      </c>
      <c r="S471" s="81">
        <v>0</v>
      </c>
      <c r="T471" s="82"/>
      <c r="U471" s="81">
        <v>337523</v>
      </c>
      <c r="V471" s="81">
        <v>908</v>
      </c>
      <c r="W471" s="81">
        <v>868</v>
      </c>
      <c r="X471" s="81">
        <v>8589</v>
      </c>
      <c r="Y471" s="81">
        <v>10526</v>
      </c>
      <c r="Z471" s="81">
        <v>13833</v>
      </c>
      <c r="AA471" s="81">
        <v>8482</v>
      </c>
      <c r="AB471" s="81">
        <v>25113</v>
      </c>
      <c r="AC471" s="81">
        <v>0</v>
      </c>
      <c r="AD471" s="81">
        <v>0</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0</v>
      </c>
      <c r="BJ471" s="81">
        <v>0</v>
      </c>
      <c r="BK471" s="81">
        <v>0</v>
      </c>
      <c r="BL471" s="81">
        <v>0</v>
      </c>
      <c r="BM471" s="82"/>
      <c r="BN471" s="81">
        <v>0</v>
      </c>
      <c r="BO471" s="81">
        <v>0</v>
      </c>
      <c r="BP471" s="81">
        <v>0</v>
      </c>
      <c r="BQ471" s="81">
        <v>0</v>
      </c>
      <c r="BR471" s="81">
        <v>0</v>
      </c>
      <c r="BS471" s="81">
        <v>0</v>
      </c>
      <c r="BT471"/>
      <c r="BU471" s="80">
        <v>0</v>
      </c>
      <c r="BV471" s="80">
        <v>0</v>
      </c>
      <c r="BW471" s="80">
        <v>0</v>
      </c>
      <c r="BX471" s="80">
        <v>0</v>
      </c>
      <c r="BY471" s="80">
        <v>0</v>
      </c>
      <c r="BZ471" s="80">
        <v>0</v>
      </c>
      <c r="CA471" s="80">
        <v>0</v>
      </c>
      <c r="CB471" s="80">
        <v>0</v>
      </c>
      <c r="CC471" s="80">
        <v>0</v>
      </c>
    </row>
    <row r="472" spans="1:81">
      <c r="A472" s="80" t="s">
        <v>2179</v>
      </c>
      <c r="B472" s="80">
        <v>127</v>
      </c>
      <c r="C472" s="80">
        <v>8</v>
      </c>
      <c r="D472" s="80">
        <v>8</v>
      </c>
      <c r="E472" s="80">
        <v>2011</v>
      </c>
      <c r="F472" s="80" t="s">
        <v>87</v>
      </c>
      <c r="G472" s="80" t="s">
        <v>2171</v>
      </c>
      <c r="H472" s="80" t="s">
        <v>2172</v>
      </c>
      <c r="I472" s="177"/>
      <c r="J472" s="81">
        <v>19.206661718858165</v>
      </c>
      <c r="K472" s="81">
        <v>3.5740692693054847</v>
      </c>
      <c r="L472" s="81">
        <v>39.724555499760129</v>
      </c>
      <c r="M472" s="81">
        <v>44.695185707645791</v>
      </c>
      <c r="N472" s="81">
        <v>42.969171306854463</v>
      </c>
      <c r="O472" s="81">
        <v>26.644463672958324</v>
      </c>
      <c r="P472" s="81">
        <v>41.388898391801391</v>
      </c>
      <c r="Q472" s="81">
        <v>1.728000669231623</v>
      </c>
      <c r="R472" s="81">
        <v>0</v>
      </c>
      <c r="S472" s="81">
        <v>0</v>
      </c>
      <c r="T472" s="82"/>
      <c r="U472" s="81">
        <v>333019</v>
      </c>
      <c r="V472" s="81">
        <v>908</v>
      </c>
      <c r="W472" s="81">
        <v>868</v>
      </c>
      <c r="X472" s="81">
        <v>8589</v>
      </c>
      <c r="Y472" s="81">
        <v>10479</v>
      </c>
      <c r="Z472" s="81">
        <v>13826</v>
      </c>
      <c r="AA472" s="81">
        <v>8364</v>
      </c>
      <c r="AB472" s="81">
        <v>24623</v>
      </c>
      <c r="AC472" s="81">
        <v>0</v>
      </c>
      <c r="AD472" s="81">
        <v>0</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0</v>
      </c>
      <c r="BJ472" s="81">
        <v>0</v>
      </c>
      <c r="BK472" s="81">
        <v>0</v>
      </c>
      <c r="BL472" s="81">
        <v>0</v>
      </c>
      <c r="BM472" s="82"/>
      <c r="BN472" s="81">
        <v>0</v>
      </c>
      <c r="BO472" s="81">
        <v>0</v>
      </c>
      <c r="BP472" s="81">
        <v>0</v>
      </c>
      <c r="BQ472" s="81">
        <v>0</v>
      </c>
      <c r="BR472" s="81">
        <v>0</v>
      </c>
      <c r="BS472" s="81">
        <v>0</v>
      </c>
      <c r="BT472"/>
      <c r="BU472" s="80">
        <v>0</v>
      </c>
      <c r="BV472" s="80">
        <v>0</v>
      </c>
      <c r="BW472" s="80">
        <v>0</v>
      </c>
      <c r="BX472" s="80">
        <v>0</v>
      </c>
      <c r="BY472" s="80">
        <v>0</v>
      </c>
      <c r="BZ472" s="80">
        <v>0</v>
      </c>
      <c r="CA472" s="80">
        <v>0</v>
      </c>
      <c r="CB472" s="80">
        <v>0</v>
      </c>
      <c r="CC472" s="80">
        <v>0</v>
      </c>
    </row>
    <row r="473" spans="1:81">
      <c r="A473" s="80" t="s">
        <v>2180</v>
      </c>
      <c r="B473" s="80">
        <v>128</v>
      </c>
      <c r="C473" s="80">
        <v>9</v>
      </c>
      <c r="D473" s="80">
        <v>8</v>
      </c>
      <c r="E473" s="80">
        <v>2012</v>
      </c>
      <c r="F473" s="80" t="s">
        <v>88</v>
      </c>
      <c r="G473" s="80" t="s">
        <v>2171</v>
      </c>
      <c r="H473" s="80" t="s">
        <v>2172</v>
      </c>
      <c r="I473" s="177"/>
      <c r="J473" s="81">
        <v>24.528646316535447</v>
      </c>
      <c r="K473" s="81">
        <v>3.798463943405646</v>
      </c>
      <c r="L473" s="81">
        <v>39.116753973224817</v>
      </c>
      <c r="M473" s="81">
        <v>47.553629014630879</v>
      </c>
      <c r="N473" s="81">
        <v>42.588070026782006</v>
      </c>
      <c r="O473" s="81">
        <v>26.522743543532673</v>
      </c>
      <c r="P473" s="81">
        <v>41.246163157537389</v>
      </c>
      <c r="Q473" s="81">
        <v>1.8598183531349037</v>
      </c>
      <c r="R473" s="81">
        <v>0</v>
      </c>
      <c r="S473" s="81">
        <v>0</v>
      </c>
      <c r="T473" s="82"/>
      <c r="U473" s="81">
        <v>422025</v>
      </c>
      <c r="V473" s="81">
        <v>908</v>
      </c>
      <c r="W473" s="81">
        <v>868</v>
      </c>
      <c r="X473" s="81">
        <v>8589</v>
      </c>
      <c r="Y473" s="81">
        <v>10589</v>
      </c>
      <c r="Z473" s="81">
        <v>13872</v>
      </c>
      <c r="AA473" s="81">
        <v>8288</v>
      </c>
      <c r="AB473" s="81">
        <v>24392</v>
      </c>
      <c r="AC473" s="81">
        <v>0</v>
      </c>
      <c r="AD473" s="81">
        <v>0</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0</v>
      </c>
      <c r="BJ473" s="81">
        <v>0</v>
      </c>
      <c r="BK473" s="81">
        <v>0</v>
      </c>
      <c r="BL473" s="81">
        <v>0</v>
      </c>
      <c r="BM473" s="82"/>
      <c r="BN473" s="81">
        <v>0</v>
      </c>
      <c r="BO473" s="81">
        <v>0</v>
      </c>
      <c r="BP473" s="81">
        <v>0</v>
      </c>
      <c r="BQ473" s="81">
        <v>0</v>
      </c>
      <c r="BR473" s="81">
        <v>0</v>
      </c>
      <c r="BS473" s="81">
        <v>0</v>
      </c>
      <c r="BT473"/>
      <c r="BU473" s="80">
        <v>0</v>
      </c>
      <c r="BV473" s="80">
        <v>0</v>
      </c>
      <c r="BW473" s="80">
        <v>0</v>
      </c>
      <c r="BX473" s="80">
        <v>0</v>
      </c>
      <c r="BY473" s="80">
        <v>0</v>
      </c>
      <c r="BZ473" s="80">
        <v>0</v>
      </c>
      <c r="CA473" s="80">
        <v>0</v>
      </c>
      <c r="CB473" s="80">
        <v>0</v>
      </c>
      <c r="CC473" s="80">
        <v>0</v>
      </c>
    </row>
    <row r="474" spans="1:81">
      <c r="A474" s="80" t="s">
        <v>2181</v>
      </c>
      <c r="B474" s="80">
        <v>129</v>
      </c>
      <c r="C474" s="80">
        <v>10</v>
      </c>
      <c r="D474" s="80">
        <v>8</v>
      </c>
      <c r="E474" s="80">
        <v>2013</v>
      </c>
      <c r="F474" s="80" t="s">
        <v>89</v>
      </c>
      <c r="G474" s="80" t="s">
        <v>2171</v>
      </c>
      <c r="H474" s="80" t="s">
        <v>2172</v>
      </c>
      <c r="I474" s="177"/>
      <c r="J474" s="81">
        <v>27.087931357392975</v>
      </c>
      <c r="K474" s="81">
        <v>2.7151984371418796</v>
      </c>
      <c r="L474" s="81">
        <v>36.336651121060903</v>
      </c>
      <c r="M474" s="81">
        <v>46.256945933030828</v>
      </c>
      <c r="N474" s="81">
        <v>44.573825747289746</v>
      </c>
      <c r="O474" s="81">
        <v>25.526432465090007</v>
      </c>
      <c r="P474" s="81">
        <v>41.221741171139207</v>
      </c>
      <c r="Q474" s="81">
        <v>1.8750373106757403</v>
      </c>
      <c r="R474" s="81">
        <v>0</v>
      </c>
      <c r="S474" s="81">
        <v>0</v>
      </c>
      <c r="T474" s="82"/>
      <c r="U474" s="81">
        <v>467122</v>
      </c>
      <c r="V474" s="81">
        <v>908</v>
      </c>
      <c r="W474" s="81">
        <v>868</v>
      </c>
      <c r="X474" s="81">
        <v>8589</v>
      </c>
      <c r="Y474" s="81">
        <v>10604</v>
      </c>
      <c r="Z474" s="81">
        <v>13947</v>
      </c>
      <c r="AA474" s="81">
        <v>8252</v>
      </c>
      <c r="AB474" s="81">
        <v>24239</v>
      </c>
      <c r="AC474" s="81">
        <v>0</v>
      </c>
      <c r="AD474" s="81">
        <v>0</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0</v>
      </c>
      <c r="BJ474" s="81">
        <v>0</v>
      </c>
      <c r="BK474" s="81">
        <v>0</v>
      </c>
      <c r="BL474" s="81">
        <v>0</v>
      </c>
      <c r="BM474" s="82"/>
      <c r="BN474" s="81">
        <v>0</v>
      </c>
      <c r="BO474" s="81">
        <v>0</v>
      </c>
      <c r="BP474" s="81">
        <v>0</v>
      </c>
      <c r="BQ474" s="81">
        <v>0</v>
      </c>
      <c r="BR474" s="81">
        <v>0</v>
      </c>
      <c r="BS474" s="81">
        <v>0</v>
      </c>
      <c r="BT474"/>
      <c r="BU474" s="80">
        <v>0</v>
      </c>
      <c r="BV474" s="80">
        <v>0</v>
      </c>
      <c r="BW474" s="80">
        <v>0</v>
      </c>
      <c r="BX474" s="80">
        <v>0</v>
      </c>
      <c r="BY474" s="80">
        <v>0</v>
      </c>
      <c r="BZ474" s="80">
        <v>0</v>
      </c>
      <c r="CA474" s="80">
        <v>0</v>
      </c>
      <c r="CB474" s="80">
        <v>0</v>
      </c>
      <c r="CC474" s="80">
        <v>0</v>
      </c>
    </row>
    <row r="475" spans="1:81">
      <c r="A475" s="80" t="s">
        <v>2182</v>
      </c>
      <c r="B475" s="80">
        <v>130</v>
      </c>
      <c r="C475" s="80">
        <v>11</v>
      </c>
      <c r="D475" s="80">
        <v>8</v>
      </c>
      <c r="E475" s="80">
        <v>2014</v>
      </c>
      <c r="F475" s="80" t="s">
        <v>90</v>
      </c>
      <c r="G475" s="80" t="s">
        <v>2171</v>
      </c>
      <c r="H475" s="80" t="s">
        <v>2172</v>
      </c>
      <c r="I475" s="177"/>
      <c r="J475" s="81">
        <v>23.957281823787053</v>
      </c>
      <c r="K475" s="81">
        <v>3.2529651647730424</v>
      </c>
      <c r="L475" s="81">
        <v>25.175294557229304</v>
      </c>
      <c r="M475" s="81">
        <v>40.448254980009295</v>
      </c>
      <c r="N475" s="81">
        <v>40.128715471508507</v>
      </c>
      <c r="O475" s="81">
        <v>24.202009103852678</v>
      </c>
      <c r="P475" s="81">
        <v>41.074602105366303</v>
      </c>
      <c r="Q475" s="81">
        <v>1.7702163500674111</v>
      </c>
      <c r="R475" s="81">
        <v>0</v>
      </c>
      <c r="S475" s="81">
        <v>0</v>
      </c>
      <c r="T475" s="82"/>
      <c r="U475" s="81">
        <v>449414</v>
      </c>
      <c r="V475" s="81">
        <v>827</v>
      </c>
      <c r="W475" s="81">
        <v>610</v>
      </c>
      <c r="X475" s="81">
        <v>7732</v>
      </c>
      <c r="Y475" s="81">
        <v>10588</v>
      </c>
      <c r="Z475" s="81">
        <v>13927</v>
      </c>
      <c r="AA475" s="81">
        <v>8180</v>
      </c>
      <c r="AB475" s="81">
        <v>23851</v>
      </c>
      <c r="AC475" s="81">
        <v>0</v>
      </c>
      <c r="AD475" s="81">
        <v>0</v>
      </c>
      <c r="AE475" s="82"/>
      <c r="AF475" s="81">
        <v>6374144.8586411485</v>
      </c>
      <c r="AG475" s="81">
        <v>3070714.7564465189</v>
      </c>
      <c r="AH475" s="81">
        <v>5652956.3938689223</v>
      </c>
      <c r="AI475" s="81">
        <v>46805053.687014811</v>
      </c>
      <c r="AJ475" s="81">
        <v>55541025.628442921</v>
      </c>
      <c r="AK475" s="81">
        <v>0</v>
      </c>
      <c r="AL475" s="81">
        <v>0</v>
      </c>
      <c r="AM475" s="81">
        <v>3274385.8893798096</v>
      </c>
      <c r="AN475" s="81">
        <v>0</v>
      </c>
      <c r="AO475" s="81">
        <v>0</v>
      </c>
      <c r="AP475" s="82"/>
      <c r="AQ475" s="81">
        <v>675</v>
      </c>
      <c r="AR475" s="81">
        <v>171</v>
      </c>
      <c r="AS475" s="81">
        <v>0</v>
      </c>
      <c r="AT475" s="81">
        <v>1</v>
      </c>
      <c r="AU475" s="81">
        <v>0</v>
      </c>
      <c r="AV475" s="81">
        <v>0</v>
      </c>
      <c r="AW475" s="81" t="s">
        <v>564</v>
      </c>
      <c r="AX475" s="82"/>
      <c r="AY475" s="81">
        <v>3140.2200000000003</v>
      </c>
      <c r="AZ475" s="81">
        <v>14500.380000000001</v>
      </c>
      <c r="BA475" s="81">
        <v>0</v>
      </c>
      <c r="BB475" s="81">
        <v>25</v>
      </c>
      <c r="BC475" s="81">
        <v>0</v>
      </c>
      <c r="BD475" s="81">
        <v>0</v>
      </c>
      <c r="BE475" s="81" t="s">
        <v>564</v>
      </c>
      <c r="BF475" s="82"/>
      <c r="BG475" s="81">
        <v>0</v>
      </c>
      <c r="BH475" s="81">
        <v>0</v>
      </c>
      <c r="BI475" s="81">
        <v>0</v>
      </c>
      <c r="BJ475" s="81">
        <v>0</v>
      </c>
      <c r="BK475" s="81">
        <v>0</v>
      </c>
      <c r="BL475" s="81">
        <v>0</v>
      </c>
      <c r="BM475" s="82"/>
      <c r="BN475" s="81">
        <v>0</v>
      </c>
      <c r="BO475" s="81">
        <v>0</v>
      </c>
      <c r="BP475" s="81">
        <v>0</v>
      </c>
      <c r="BQ475" s="81">
        <v>0</v>
      </c>
      <c r="BR475" s="81">
        <v>0</v>
      </c>
      <c r="BS475" s="81">
        <v>0</v>
      </c>
      <c r="BT475"/>
      <c r="BU475" s="80">
        <v>0</v>
      </c>
      <c r="BV475" s="80">
        <v>0</v>
      </c>
      <c r="BW475" s="80">
        <v>0</v>
      </c>
      <c r="BX475" s="80">
        <v>0</v>
      </c>
      <c r="BY475" s="80">
        <v>0</v>
      </c>
      <c r="BZ475" s="80">
        <v>0</v>
      </c>
      <c r="CA475" s="80">
        <v>0</v>
      </c>
      <c r="CB475" s="80">
        <v>0</v>
      </c>
      <c r="CC475" s="80">
        <v>0</v>
      </c>
    </row>
    <row r="476" spans="1:81">
      <c r="A476" s="80" t="s">
        <v>2183</v>
      </c>
      <c r="B476" s="80">
        <v>131</v>
      </c>
      <c r="C476" s="80">
        <v>12</v>
      </c>
      <c r="D476" s="80">
        <v>8</v>
      </c>
      <c r="E476" s="80">
        <v>2015</v>
      </c>
      <c r="F476" s="80" t="s">
        <v>91</v>
      </c>
      <c r="G476" s="80" t="s">
        <v>2171</v>
      </c>
      <c r="H476" s="80" t="s">
        <v>2172</v>
      </c>
      <c r="I476" s="177"/>
      <c r="J476" s="81">
        <v>20.19596549956303</v>
      </c>
      <c r="K476" s="81">
        <v>3.4753183390386093</v>
      </c>
      <c r="L476" s="81">
        <v>27.710262720930199</v>
      </c>
      <c r="M476" s="81">
        <v>44.082298918428506</v>
      </c>
      <c r="N476" s="81">
        <v>34.69591798790303</v>
      </c>
      <c r="O476" s="81">
        <v>23.855733811488047</v>
      </c>
      <c r="P476" s="81">
        <v>40.689820733642435</v>
      </c>
      <c r="Q476" s="81">
        <v>1.6913211820927356</v>
      </c>
      <c r="R476" s="81">
        <v>0</v>
      </c>
      <c r="S476" s="81">
        <v>0</v>
      </c>
      <c r="T476" s="82"/>
      <c r="U476" s="81">
        <v>382251</v>
      </c>
      <c r="V476" s="81">
        <v>827</v>
      </c>
      <c r="W476" s="81">
        <v>610</v>
      </c>
      <c r="X476" s="81">
        <v>7732</v>
      </c>
      <c r="Y476" s="81">
        <v>10486</v>
      </c>
      <c r="Z476" s="81">
        <v>13860</v>
      </c>
      <c r="AA476" s="81">
        <v>8097</v>
      </c>
      <c r="AB476" s="81">
        <v>23278</v>
      </c>
      <c r="AC476" s="81">
        <v>0</v>
      </c>
      <c r="AD476" s="81">
        <v>0</v>
      </c>
      <c r="AE476" s="82"/>
      <c r="AF476" s="81">
        <v>5756658.5044029085</v>
      </c>
      <c r="AG476" s="81">
        <v>3365674.7448480036</v>
      </c>
      <c r="AH476" s="81">
        <v>5082894.2847094471</v>
      </c>
      <c r="AI476" s="81">
        <v>51167003.960055947</v>
      </c>
      <c r="AJ476" s="81">
        <v>53130595.190974951</v>
      </c>
      <c r="AK476" s="81">
        <v>0</v>
      </c>
      <c r="AL476" s="81">
        <v>0</v>
      </c>
      <c r="AM476" s="81">
        <v>3190152.2524625943</v>
      </c>
      <c r="AN476" s="81">
        <v>0</v>
      </c>
      <c r="AO476" s="81">
        <v>0</v>
      </c>
      <c r="AP476" s="82"/>
      <c r="AQ476" s="81">
        <v>699</v>
      </c>
      <c r="AR476" s="81">
        <v>221</v>
      </c>
      <c r="AS476" s="81">
        <v>0</v>
      </c>
      <c r="AT476" s="81">
        <v>2</v>
      </c>
      <c r="AU476" s="81">
        <v>0</v>
      </c>
      <c r="AV476" s="81">
        <v>0</v>
      </c>
      <c r="AW476" s="81" t="s">
        <v>564</v>
      </c>
      <c r="AX476" s="82"/>
      <c r="AY476" s="81">
        <v>3276.9</v>
      </c>
      <c r="AZ476" s="81">
        <v>17864.580000000002</v>
      </c>
      <c r="BA476" s="81">
        <v>0</v>
      </c>
      <c r="BB476" s="81">
        <v>42</v>
      </c>
      <c r="BC476" s="81">
        <v>0</v>
      </c>
      <c r="BD476" s="81">
        <v>0</v>
      </c>
      <c r="BE476" s="81" t="s">
        <v>564</v>
      </c>
      <c r="BF476" s="82"/>
      <c r="BG476" s="81">
        <v>0</v>
      </c>
      <c r="BH476" s="81">
        <v>0</v>
      </c>
      <c r="BI476" s="81">
        <v>0</v>
      </c>
      <c r="BJ476" s="81">
        <v>0</v>
      </c>
      <c r="BK476" s="81">
        <v>0</v>
      </c>
      <c r="BL476" s="81">
        <v>0</v>
      </c>
      <c r="BM476" s="82"/>
      <c r="BN476" s="81">
        <v>0</v>
      </c>
      <c r="BO476" s="81">
        <v>0</v>
      </c>
      <c r="BP476" s="81">
        <v>0</v>
      </c>
      <c r="BQ476" s="81">
        <v>0</v>
      </c>
      <c r="BR476" s="81">
        <v>0</v>
      </c>
      <c r="BS476" s="81">
        <v>0</v>
      </c>
      <c r="BT476"/>
      <c r="BU476" s="80">
        <v>0</v>
      </c>
      <c r="BV476" s="80">
        <v>0</v>
      </c>
      <c r="BW476" s="80">
        <v>0</v>
      </c>
      <c r="BX476" s="80">
        <v>0</v>
      </c>
      <c r="BY476" s="80">
        <v>0</v>
      </c>
      <c r="BZ476" s="80">
        <v>0</v>
      </c>
      <c r="CA476" s="80">
        <v>0</v>
      </c>
      <c r="CB476" s="80">
        <v>0</v>
      </c>
      <c r="CC476" s="80">
        <v>0</v>
      </c>
    </row>
    <row r="477" spans="1:81">
      <c r="A477" s="80" t="s">
        <v>2184</v>
      </c>
      <c r="B477" s="80">
        <v>132</v>
      </c>
      <c r="C477" s="80">
        <v>13</v>
      </c>
      <c r="D477" s="80">
        <v>8</v>
      </c>
      <c r="E477" s="80">
        <v>2016</v>
      </c>
      <c r="F477" s="80" t="s">
        <v>92</v>
      </c>
      <c r="G477" s="80" t="s">
        <v>2171</v>
      </c>
      <c r="H477" s="80" t="s">
        <v>2172</v>
      </c>
      <c r="I477" s="177"/>
      <c r="J477" s="81">
        <v>23.00426150806738</v>
      </c>
      <c r="K477" s="81">
        <v>3.3015345397205973</v>
      </c>
      <c r="L477" s="81">
        <v>29.041712531840336</v>
      </c>
      <c r="M477" s="81">
        <v>30.067541799409337</v>
      </c>
      <c r="N477" s="81">
        <v>33.171486884705999</v>
      </c>
      <c r="O477" s="81">
        <v>23.424918766303882</v>
      </c>
      <c r="P477" s="81">
        <v>39.321636612353394</v>
      </c>
      <c r="Q477" s="81">
        <v>1.6112578193439941</v>
      </c>
      <c r="R477" s="81">
        <v>0</v>
      </c>
      <c r="S477" s="81">
        <v>0</v>
      </c>
      <c r="T477" s="82"/>
      <c r="U477" s="81">
        <v>396437</v>
      </c>
      <c r="V477" s="81">
        <v>827</v>
      </c>
      <c r="W477" s="81">
        <v>610</v>
      </c>
      <c r="X477" s="81">
        <v>7732</v>
      </c>
      <c r="Y477" s="81">
        <v>10442</v>
      </c>
      <c r="Z477" s="81">
        <v>13777</v>
      </c>
      <c r="AA477" s="81">
        <v>8093</v>
      </c>
      <c r="AB477" s="81">
        <v>22812</v>
      </c>
      <c r="AC477" s="81">
        <v>0</v>
      </c>
      <c r="AD477" s="81">
        <v>0</v>
      </c>
      <c r="AE477" s="82"/>
      <c r="AF477" s="81">
        <v>6895218.4464912508</v>
      </c>
      <c r="AG477" s="81">
        <v>3346114.3407748891</v>
      </c>
      <c r="AH477" s="81">
        <v>4544227.4810572322</v>
      </c>
      <c r="AI477" s="81">
        <v>46520528.322539799</v>
      </c>
      <c r="AJ477" s="81">
        <v>53982328.396837421</v>
      </c>
      <c r="AK477" s="81">
        <v>0</v>
      </c>
      <c r="AL477" s="81">
        <v>0</v>
      </c>
      <c r="AM477" s="81">
        <v>3128717.7269912958</v>
      </c>
      <c r="AN477" s="81">
        <v>0</v>
      </c>
      <c r="AO477" s="81">
        <v>0</v>
      </c>
      <c r="AP477" s="82"/>
      <c r="AQ477" s="81">
        <v>736</v>
      </c>
      <c r="AR477" s="81">
        <v>253</v>
      </c>
      <c r="AS477" s="81">
        <v>0</v>
      </c>
      <c r="AT477" s="81">
        <v>2</v>
      </c>
      <c r="AU477" s="81">
        <v>0</v>
      </c>
      <c r="AV477" s="81">
        <v>0</v>
      </c>
      <c r="AW477" s="81" t="s">
        <v>564</v>
      </c>
      <c r="AX477" s="82"/>
      <c r="AY477" s="81">
        <v>3498.8</v>
      </c>
      <c r="AZ477" s="81">
        <v>25276.48</v>
      </c>
      <c r="BA477" s="81">
        <v>0</v>
      </c>
      <c r="BB477" s="81">
        <v>42</v>
      </c>
      <c r="BC477" s="81">
        <v>0</v>
      </c>
      <c r="BD477" s="81">
        <v>0</v>
      </c>
      <c r="BE477" s="81" t="s">
        <v>564</v>
      </c>
      <c r="BF477" s="82"/>
      <c r="BG477" s="81">
        <v>0</v>
      </c>
      <c r="BH477" s="81">
        <v>0</v>
      </c>
      <c r="BI477" s="81">
        <v>0</v>
      </c>
      <c r="BJ477" s="81">
        <v>0</v>
      </c>
      <c r="BK477" s="81">
        <v>0</v>
      </c>
      <c r="BL477" s="81">
        <v>0</v>
      </c>
      <c r="BM477" s="82"/>
      <c r="BN477" s="81">
        <v>0</v>
      </c>
      <c r="BO477" s="81">
        <v>0</v>
      </c>
      <c r="BP477" s="81">
        <v>0</v>
      </c>
      <c r="BQ477" s="81">
        <v>0</v>
      </c>
      <c r="BR477" s="81">
        <v>0</v>
      </c>
      <c r="BS477" s="81">
        <v>0</v>
      </c>
      <c r="BT477"/>
      <c r="BU477" s="80">
        <v>0</v>
      </c>
      <c r="BV477" s="80">
        <v>0</v>
      </c>
      <c r="BW477" s="80">
        <v>0</v>
      </c>
      <c r="BX477" s="80">
        <v>0</v>
      </c>
      <c r="BY477" s="80">
        <v>0</v>
      </c>
      <c r="BZ477" s="80">
        <v>0</v>
      </c>
      <c r="CA477" s="80">
        <v>0</v>
      </c>
      <c r="CB477" s="80">
        <v>0</v>
      </c>
      <c r="CC477" s="80">
        <v>0</v>
      </c>
    </row>
    <row r="478" spans="1:81">
      <c r="A478" s="80" t="s">
        <v>2185</v>
      </c>
      <c r="B478" s="80">
        <v>133</v>
      </c>
      <c r="C478" s="80">
        <v>14</v>
      </c>
      <c r="D478" s="80">
        <v>8</v>
      </c>
      <c r="E478" s="80">
        <v>2017</v>
      </c>
      <c r="F478" s="80" t="s">
        <v>71</v>
      </c>
      <c r="G478" s="80" t="s">
        <v>2171</v>
      </c>
      <c r="H478" s="80" t="s">
        <v>2172</v>
      </c>
      <c r="I478" s="177"/>
      <c r="J478" s="81">
        <v>19.567899027999445</v>
      </c>
      <c r="K478" s="81">
        <v>3.283180732801958</v>
      </c>
      <c r="L478" s="81">
        <v>26.232980530720173</v>
      </c>
      <c r="M478" s="81">
        <v>29.132619588548817</v>
      </c>
      <c r="N478" s="81">
        <v>32.384541193385374</v>
      </c>
      <c r="O478" s="81">
        <v>23.027626984691054</v>
      </c>
      <c r="P478" s="81">
        <v>38.889086226370516</v>
      </c>
      <c r="Q478" s="81">
        <v>1.5313690724222477</v>
      </c>
      <c r="R478" s="81">
        <v>0</v>
      </c>
      <c r="S478" s="81">
        <v>0</v>
      </c>
      <c r="T478" s="82"/>
      <c r="U478" s="81">
        <v>382755</v>
      </c>
      <c r="V478" s="81">
        <v>827</v>
      </c>
      <c r="W478" s="81">
        <v>610</v>
      </c>
      <c r="X478" s="81">
        <v>7732</v>
      </c>
      <c r="Y478" s="81">
        <v>10396</v>
      </c>
      <c r="Z478" s="81">
        <v>13768</v>
      </c>
      <c r="AA478" s="81">
        <v>8055</v>
      </c>
      <c r="AB478" s="81">
        <v>22421</v>
      </c>
      <c r="AC478" s="81">
        <v>0</v>
      </c>
      <c r="AD478" s="81">
        <v>0</v>
      </c>
      <c r="AE478" s="82"/>
      <c r="AF478" s="81">
        <v>5840178.2254959224</v>
      </c>
      <c r="AG478" s="81">
        <v>2980743.9892703709</v>
      </c>
      <c r="AH478" s="81">
        <v>5241229.9499705872</v>
      </c>
      <c r="AI478" s="81">
        <v>47800079.584166862</v>
      </c>
      <c r="AJ478" s="81">
        <v>57567220.239340767</v>
      </c>
      <c r="AK478" s="81">
        <v>0</v>
      </c>
      <c r="AL478" s="81">
        <v>0</v>
      </c>
      <c r="AM478" s="81">
        <v>3079902.8652552962</v>
      </c>
      <c r="AN478" s="81">
        <v>0</v>
      </c>
      <c r="AO478" s="81">
        <v>0</v>
      </c>
      <c r="AP478" s="82"/>
      <c r="AQ478" s="81">
        <v>771</v>
      </c>
      <c r="AR478" s="81">
        <v>275</v>
      </c>
      <c r="AS478" s="81">
        <v>0</v>
      </c>
      <c r="AT478" s="81">
        <v>2</v>
      </c>
      <c r="AU478" s="81">
        <v>0</v>
      </c>
      <c r="AV478" s="81">
        <v>0</v>
      </c>
      <c r="AW478" s="81" t="s">
        <v>564</v>
      </c>
      <c r="AX478" s="82"/>
      <c r="AY478" s="81">
        <v>3719.2</v>
      </c>
      <c r="AZ478" s="81">
        <v>27593.28000000001</v>
      </c>
      <c r="BA478" s="81">
        <v>0</v>
      </c>
      <c r="BB478" s="81">
        <v>42</v>
      </c>
      <c r="BC478" s="81">
        <v>0</v>
      </c>
      <c r="BD478" s="81">
        <v>0</v>
      </c>
      <c r="BE478" s="81" t="s">
        <v>564</v>
      </c>
      <c r="BF478" s="82"/>
      <c r="BG478" s="81">
        <v>0</v>
      </c>
      <c r="BH478" s="81">
        <v>0</v>
      </c>
      <c r="BI478" s="81">
        <v>0</v>
      </c>
      <c r="BJ478" s="81">
        <v>0</v>
      </c>
      <c r="BK478" s="81">
        <v>0</v>
      </c>
      <c r="BL478" s="81">
        <v>0</v>
      </c>
      <c r="BM478" s="82"/>
      <c r="BN478" s="81">
        <v>0</v>
      </c>
      <c r="BO478" s="81">
        <v>0</v>
      </c>
      <c r="BP478" s="81">
        <v>0</v>
      </c>
      <c r="BQ478" s="81">
        <v>0</v>
      </c>
      <c r="BR478" s="81">
        <v>0</v>
      </c>
      <c r="BS478" s="81">
        <v>0</v>
      </c>
      <c r="BT478"/>
      <c r="BU478" s="80">
        <v>0</v>
      </c>
      <c r="BV478" s="80">
        <v>0</v>
      </c>
      <c r="BW478" s="80">
        <v>0</v>
      </c>
      <c r="BX478" s="80">
        <v>0</v>
      </c>
      <c r="BY478" s="80">
        <v>0</v>
      </c>
      <c r="BZ478" s="80">
        <v>0</v>
      </c>
      <c r="CA478" s="80">
        <v>0</v>
      </c>
      <c r="CB478" s="80">
        <v>0</v>
      </c>
      <c r="CC478" s="80">
        <v>0</v>
      </c>
    </row>
    <row r="479" spans="1:81">
      <c r="A479" s="80" t="s">
        <v>2186</v>
      </c>
      <c r="B479" s="80">
        <v>134</v>
      </c>
      <c r="C479" s="80">
        <v>15</v>
      </c>
      <c r="D479" s="80">
        <v>8</v>
      </c>
      <c r="E479" s="80">
        <v>2018</v>
      </c>
      <c r="F479" s="80" t="s">
        <v>93</v>
      </c>
      <c r="G479" s="80" t="s">
        <v>2171</v>
      </c>
      <c r="H479" s="80" t="s">
        <v>2172</v>
      </c>
      <c r="I479" s="177"/>
      <c r="J479" s="81">
        <v>13.719966599296001</v>
      </c>
      <c r="K479" s="81">
        <v>2.9522909338355938</v>
      </c>
      <c r="L479" s="81">
        <v>23.335719034359837</v>
      </c>
      <c r="M479" s="81">
        <v>26.527190028623576</v>
      </c>
      <c r="N479" s="81">
        <v>23.041675043086649</v>
      </c>
      <c r="O479" s="81">
        <v>22.294662532538435</v>
      </c>
      <c r="P479" s="81">
        <v>38.234301462049849</v>
      </c>
      <c r="Q479" s="81">
        <v>1.3871251502717721</v>
      </c>
      <c r="R479" s="81">
        <v>0</v>
      </c>
      <c r="S479" s="81">
        <v>0</v>
      </c>
      <c r="T479" s="82"/>
      <c r="U479" s="81">
        <v>301277</v>
      </c>
      <c r="V479" s="81">
        <v>827</v>
      </c>
      <c r="W479" s="81">
        <v>610</v>
      </c>
      <c r="X479" s="81">
        <v>7732</v>
      </c>
      <c r="Y479" s="81">
        <v>10287</v>
      </c>
      <c r="Z479" s="81">
        <v>13585</v>
      </c>
      <c r="AA479" s="81">
        <v>7999</v>
      </c>
      <c r="AB479" s="81">
        <v>21886</v>
      </c>
      <c r="AC479" s="81">
        <v>0</v>
      </c>
      <c r="AD479" s="81">
        <v>0</v>
      </c>
      <c r="AE479" s="82"/>
      <c r="AF479" s="81">
        <v>4278101.4592181696</v>
      </c>
      <c r="AG479" s="81">
        <v>3209834.206903236</v>
      </c>
      <c r="AH479" s="81">
        <v>4760108.8000521734</v>
      </c>
      <c r="AI479" s="81">
        <v>45916899.430872329</v>
      </c>
      <c r="AJ479" s="81">
        <v>52086064.875458144</v>
      </c>
      <c r="AK479" s="81">
        <v>0</v>
      </c>
      <c r="AL479" s="81">
        <v>0</v>
      </c>
      <c r="AM479" s="81">
        <v>3012632.209035147</v>
      </c>
      <c r="AN479" s="81">
        <v>0</v>
      </c>
      <c r="AO479" s="81">
        <v>0</v>
      </c>
      <c r="AP479" s="82"/>
      <c r="AQ479" s="81">
        <v>810</v>
      </c>
      <c r="AR479" s="81">
        <v>300</v>
      </c>
      <c r="AS479" s="81">
        <v>0</v>
      </c>
      <c r="AT479" s="81">
        <v>2</v>
      </c>
      <c r="AU479" s="81">
        <v>0</v>
      </c>
      <c r="AV479" s="81">
        <v>0</v>
      </c>
      <c r="AW479" s="81" t="s">
        <v>564</v>
      </c>
      <c r="AX479" s="82"/>
      <c r="AY479" s="81">
        <v>3966.349999999999</v>
      </c>
      <c r="AZ479" s="81">
        <v>28879.68</v>
      </c>
      <c r="BA479" s="81">
        <v>0</v>
      </c>
      <c r="BB479" s="81">
        <v>42</v>
      </c>
      <c r="BC479" s="81">
        <v>0</v>
      </c>
      <c r="BD479" s="81">
        <v>0</v>
      </c>
      <c r="BE479" s="81" t="s">
        <v>564</v>
      </c>
      <c r="BF479" s="82"/>
      <c r="BG479" s="81">
        <v>0</v>
      </c>
      <c r="BH479" s="81">
        <v>0</v>
      </c>
      <c r="BI479" s="81">
        <v>0</v>
      </c>
      <c r="BJ479" s="81">
        <v>0</v>
      </c>
      <c r="BK479" s="81">
        <v>0</v>
      </c>
      <c r="BL479" s="81">
        <v>0</v>
      </c>
      <c r="BM479" s="82"/>
      <c r="BN479" s="81">
        <v>0</v>
      </c>
      <c r="BO479" s="81">
        <v>0</v>
      </c>
      <c r="BP479" s="81">
        <v>0</v>
      </c>
      <c r="BQ479" s="81">
        <v>0</v>
      </c>
      <c r="BR479" s="81">
        <v>0</v>
      </c>
      <c r="BS479" s="81">
        <v>0</v>
      </c>
      <c r="BT479"/>
      <c r="BU479" s="80">
        <v>0</v>
      </c>
      <c r="BV479" s="80">
        <v>0</v>
      </c>
      <c r="BW479" s="80">
        <v>0</v>
      </c>
      <c r="BX479" s="80">
        <v>0</v>
      </c>
      <c r="BY479" s="80">
        <v>0</v>
      </c>
      <c r="BZ479" s="80">
        <v>0</v>
      </c>
      <c r="CA479" s="80">
        <v>0</v>
      </c>
      <c r="CB479" s="80">
        <v>0</v>
      </c>
      <c r="CC479" s="80">
        <v>0</v>
      </c>
    </row>
    <row r="480" spans="1:81">
      <c r="A480" s="80" t="s">
        <v>2187</v>
      </c>
      <c r="B480" s="80">
        <v>135</v>
      </c>
      <c r="C480" s="80">
        <v>16</v>
      </c>
      <c r="D480" s="80">
        <v>8</v>
      </c>
      <c r="E480" s="80">
        <v>2019</v>
      </c>
      <c r="F480" s="80" t="s">
        <v>73</v>
      </c>
      <c r="G480" s="80" t="s">
        <v>2171</v>
      </c>
      <c r="H480" s="80" t="s">
        <v>2172</v>
      </c>
      <c r="I480" s="177"/>
      <c r="J480" s="81">
        <v>13.344611283168296</v>
      </c>
      <c r="K480" s="81">
        <v>2.9952913569791337</v>
      </c>
      <c r="L480" s="81">
        <v>23.757773280215204</v>
      </c>
      <c r="M480" s="81">
        <v>30.257023185491658</v>
      </c>
      <c r="N480" s="81">
        <v>25.506345093935032</v>
      </c>
      <c r="O480" s="81">
        <v>21.438547897901302</v>
      </c>
      <c r="P480" s="81">
        <v>37.968790117808993</v>
      </c>
      <c r="Q480" s="81">
        <v>1.3197041812460502</v>
      </c>
      <c r="R480" s="81">
        <v>0</v>
      </c>
      <c r="S480" s="81">
        <v>0</v>
      </c>
      <c r="T480" s="82"/>
      <c r="U480" s="81">
        <v>279931</v>
      </c>
      <c r="V480" s="81">
        <v>827</v>
      </c>
      <c r="W480" s="81">
        <v>610</v>
      </c>
      <c r="X480" s="81">
        <v>7732</v>
      </c>
      <c r="Y480" s="81">
        <v>10184</v>
      </c>
      <c r="Z480" s="81">
        <v>13422</v>
      </c>
      <c r="AA480" s="81">
        <v>7884</v>
      </c>
      <c r="AB480" s="81">
        <v>21386</v>
      </c>
      <c r="AC480" s="81">
        <v>0</v>
      </c>
      <c r="AD480" s="81">
        <v>0</v>
      </c>
      <c r="AE480" s="82"/>
      <c r="AF480" s="81">
        <v>3904305.779905614</v>
      </c>
      <c r="AG480" s="81">
        <v>3182517.1284337849</v>
      </c>
      <c r="AH480" s="81">
        <v>5297822.6385738058</v>
      </c>
      <c r="AI480" s="81">
        <v>47229933.711576127</v>
      </c>
      <c r="AJ480" s="81">
        <v>53066605.244640902</v>
      </c>
      <c r="AK480" s="81">
        <v>0</v>
      </c>
      <c r="AL480" s="81">
        <v>0</v>
      </c>
      <c r="AM480" s="81">
        <v>2912612.2062781956</v>
      </c>
      <c r="AN480" s="81">
        <v>0</v>
      </c>
      <c r="AO480" s="81">
        <v>0</v>
      </c>
      <c r="AP480" s="82"/>
      <c r="AQ480" s="81">
        <v>838</v>
      </c>
      <c r="AR480" s="81">
        <v>321</v>
      </c>
      <c r="AS480" s="81">
        <v>1</v>
      </c>
      <c r="AT480" s="81">
        <v>2</v>
      </c>
      <c r="AU480" s="81">
        <v>0</v>
      </c>
      <c r="AV480" s="81">
        <v>0</v>
      </c>
      <c r="AW480" s="81" t="s">
        <v>564</v>
      </c>
      <c r="AX480" s="82"/>
      <c r="AY480" s="81">
        <v>4147.0600000000013</v>
      </c>
      <c r="AZ480" s="81">
        <v>29880.28</v>
      </c>
      <c r="BA480" s="81">
        <v>19.8</v>
      </c>
      <c r="BB480" s="81">
        <v>42</v>
      </c>
      <c r="BC480" s="81">
        <v>0</v>
      </c>
      <c r="BD480" s="81">
        <v>0</v>
      </c>
      <c r="BE480" s="81" t="s">
        <v>564</v>
      </c>
      <c r="BF480" s="82"/>
      <c r="BG480" s="81">
        <v>0</v>
      </c>
      <c r="BH480" s="81">
        <v>0</v>
      </c>
      <c r="BI480" s="81">
        <v>0</v>
      </c>
      <c r="BJ480" s="81">
        <v>0</v>
      </c>
      <c r="BK480" s="81">
        <v>0</v>
      </c>
      <c r="BL480" s="81">
        <v>0</v>
      </c>
      <c r="BM480" s="82"/>
      <c r="BN480" s="81">
        <v>0</v>
      </c>
      <c r="BO480" s="81">
        <v>0</v>
      </c>
      <c r="BP480" s="81">
        <v>0</v>
      </c>
      <c r="BQ480" s="81">
        <v>0</v>
      </c>
      <c r="BR480" s="81">
        <v>0</v>
      </c>
      <c r="BS480" s="81">
        <v>0</v>
      </c>
      <c r="BT480"/>
      <c r="BU480" s="80">
        <v>0</v>
      </c>
      <c r="BV480" s="80">
        <v>0</v>
      </c>
      <c r="BW480" s="80">
        <v>0</v>
      </c>
      <c r="BX480" s="80">
        <v>0</v>
      </c>
      <c r="BY480" s="80">
        <v>0</v>
      </c>
      <c r="BZ480" s="80">
        <v>0</v>
      </c>
      <c r="CA480" s="80">
        <v>0</v>
      </c>
      <c r="CB480" s="80">
        <v>0</v>
      </c>
      <c r="CC480" s="80">
        <v>0</v>
      </c>
    </row>
    <row r="481" spans="1:81">
      <c r="A481" s="80" t="s">
        <v>2188</v>
      </c>
      <c r="B481" s="80">
        <v>136</v>
      </c>
      <c r="C481" s="80">
        <v>17</v>
      </c>
      <c r="D481" s="80">
        <v>8</v>
      </c>
      <c r="E481" s="80">
        <v>2020</v>
      </c>
      <c r="F481" s="80" t="s">
        <v>218</v>
      </c>
      <c r="G481" s="80" t="s">
        <v>2171</v>
      </c>
      <c r="H481" s="80" t="s">
        <v>2172</v>
      </c>
      <c r="I481" s="177"/>
      <c r="J481" s="81">
        <v>9.198270367688469</v>
      </c>
      <c r="K481" s="81">
        <v>2.687879205045439</v>
      </c>
      <c r="L481" s="81">
        <v>28.804331333377537</v>
      </c>
      <c r="M481" s="81">
        <v>26.818872766872545</v>
      </c>
      <c r="N481" s="81">
        <v>23.46081104186894</v>
      </c>
      <c r="O481" s="81">
        <v>18.591479103929309</v>
      </c>
      <c r="P481" s="81">
        <v>35.141542024097966</v>
      </c>
      <c r="Q481" s="81">
        <v>1.2296769322935903</v>
      </c>
      <c r="R481" s="81">
        <v>0</v>
      </c>
      <c r="S481" s="81">
        <v>0</v>
      </c>
      <c r="T481" s="82"/>
      <c r="U481" s="81">
        <v>185059</v>
      </c>
      <c r="V481" s="81">
        <v>725</v>
      </c>
      <c r="W481" s="81">
        <v>695</v>
      </c>
      <c r="X481" s="81">
        <v>7319</v>
      </c>
      <c r="Y481" s="81">
        <v>10082</v>
      </c>
      <c r="Z481" s="81">
        <v>13285</v>
      </c>
      <c r="AA481" s="81">
        <v>7928</v>
      </c>
      <c r="AB481" s="81">
        <v>20855</v>
      </c>
      <c r="AC481" s="81">
        <v>0</v>
      </c>
      <c r="AD481" s="81">
        <v>0</v>
      </c>
      <c r="AE481" s="82"/>
      <c r="AF481" s="81">
        <v>2921573.2347912309</v>
      </c>
      <c r="AG481" s="81">
        <v>2731394.9905483271</v>
      </c>
      <c r="AH481" s="81">
        <v>7111972.0599037251</v>
      </c>
      <c r="AI481" s="81">
        <v>40003832.479238831</v>
      </c>
      <c r="AJ481" s="81">
        <v>48118404.754805081</v>
      </c>
      <c r="AK481" s="81"/>
      <c r="AL481" s="81"/>
      <c r="AM481" s="81">
        <v>2721809.2038826589</v>
      </c>
      <c r="AN481" s="81"/>
      <c r="AO481" s="81"/>
      <c r="AP481" s="82"/>
      <c r="AQ481" s="81">
        <v>857</v>
      </c>
      <c r="AR481" s="81">
        <v>340</v>
      </c>
      <c r="AS481" s="81">
        <v>1</v>
      </c>
      <c r="AT481" s="81">
        <v>2</v>
      </c>
      <c r="AU481" s="81">
        <v>0</v>
      </c>
      <c r="AV481" s="81">
        <v>0</v>
      </c>
      <c r="AW481" s="81">
        <v>1</v>
      </c>
      <c r="AX481" s="82"/>
      <c r="AY481" s="81">
        <v>4267.2000000000025</v>
      </c>
      <c r="AZ481" s="81">
        <v>30799.780000000021</v>
      </c>
      <c r="BA481" s="81">
        <v>19.8</v>
      </c>
      <c r="BB481" s="81">
        <v>42</v>
      </c>
      <c r="BC481" s="81">
        <v>0</v>
      </c>
      <c r="BD481" s="81">
        <v>0</v>
      </c>
      <c r="BE481" s="81">
        <v>19.8</v>
      </c>
      <c r="BF481" s="82"/>
      <c r="BG481" s="81">
        <v>0</v>
      </c>
      <c r="BH481" s="81">
        <v>0</v>
      </c>
      <c r="BI481" s="81">
        <v>0</v>
      </c>
      <c r="BJ481" s="81">
        <v>0</v>
      </c>
      <c r="BK481" s="81">
        <v>0</v>
      </c>
      <c r="BL481" s="81">
        <v>0</v>
      </c>
      <c r="BM481" s="82"/>
      <c r="BN481" s="81">
        <v>0</v>
      </c>
      <c r="BO481" s="81">
        <v>0</v>
      </c>
      <c r="BP481" s="81">
        <v>0</v>
      </c>
      <c r="BQ481" s="81">
        <v>0</v>
      </c>
      <c r="BR481" s="81">
        <v>0</v>
      </c>
      <c r="BS481" s="81">
        <v>0</v>
      </c>
      <c r="BT481"/>
      <c r="BU481" s="80">
        <v>0</v>
      </c>
      <c r="BV481" s="80">
        <v>0</v>
      </c>
      <c r="BW481" s="80">
        <v>0</v>
      </c>
      <c r="BX481" s="80">
        <v>0</v>
      </c>
      <c r="BY481" s="80">
        <v>0</v>
      </c>
      <c r="BZ481" s="80">
        <v>0</v>
      </c>
      <c r="CA481" s="80">
        <v>0</v>
      </c>
      <c r="CB481" s="80">
        <v>0</v>
      </c>
      <c r="CC481" s="80">
        <v>0</v>
      </c>
    </row>
    <row r="482" spans="1:81">
      <c r="A482" s="80" t="s">
        <v>2189</v>
      </c>
      <c r="B482" s="80">
        <v>136</v>
      </c>
      <c r="C482" s="80">
        <v>18</v>
      </c>
      <c r="D482" s="80">
        <v>8</v>
      </c>
      <c r="E482" s="80">
        <v>2021</v>
      </c>
      <c r="F482" s="80" t="s">
        <v>75</v>
      </c>
      <c r="G482" s="174" t="s">
        <v>2171</v>
      </c>
      <c r="H482" s="80" t="s">
        <v>2172</v>
      </c>
      <c r="I482" s="177"/>
      <c r="J482" s="81">
        <v>11.679688512813437</v>
      </c>
      <c r="K482" s="81">
        <v>2.7762161763314448</v>
      </c>
      <c r="L482" s="81">
        <v>25.696547678650663</v>
      </c>
      <c r="M482" s="81">
        <v>25.713823008152364</v>
      </c>
      <c r="N482" s="81">
        <v>19.922349373689325</v>
      </c>
      <c r="O482" s="81">
        <v>17.790473992735183</v>
      </c>
      <c r="P482" s="81">
        <v>35.980530773655353</v>
      </c>
      <c r="Q482" s="81">
        <v>1.2179998984486926</v>
      </c>
      <c r="R482" s="81">
        <v>0</v>
      </c>
      <c r="S482" s="81">
        <v>0</v>
      </c>
      <c r="T482" s="82"/>
      <c r="U482" s="81">
        <v>269117</v>
      </c>
      <c r="V482" s="81">
        <v>725</v>
      </c>
      <c r="W482" s="81">
        <v>695</v>
      </c>
      <c r="X482" s="81">
        <v>7319</v>
      </c>
      <c r="Y482" s="81">
        <v>10035</v>
      </c>
      <c r="Z482" s="81">
        <v>13090</v>
      </c>
      <c r="AA482" s="81">
        <v>7916</v>
      </c>
      <c r="AB482" s="81">
        <v>20412</v>
      </c>
      <c r="AC482" s="81">
        <v>0</v>
      </c>
      <c r="AD482" s="81">
        <v>0</v>
      </c>
      <c r="AE482" s="82"/>
      <c r="AF482" s="81">
        <v>3454493.4126780764</v>
      </c>
      <c r="AG482" s="81">
        <v>3236222.1636372781</v>
      </c>
      <c r="AH482" s="81">
        <v>6610617.6151724234</v>
      </c>
      <c r="AI482" s="81">
        <v>46340108.511184834</v>
      </c>
      <c r="AJ482" s="81">
        <v>48160190.763874993</v>
      </c>
      <c r="AK482" s="81">
        <v>0</v>
      </c>
      <c r="AL482" s="81">
        <v>0</v>
      </c>
      <c r="AM482" s="81">
        <v>2679358.4779328732</v>
      </c>
      <c r="AN482" s="81">
        <v>0</v>
      </c>
      <c r="AO482" s="81">
        <v>0</v>
      </c>
      <c r="AP482" s="82"/>
      <c r="AQ482" s="81">
        <v>878</v>
      </c>
      <c r="AR482" s="81">
        <v>358</v>
      </c>
      <c r="AS482" s="81">
        <v>1</v>
      </c>
      <c r="AT482" s="81">
        <v>3</v>
      </c>
      <c r="AU482" s="81">
        <v>0</v>
      </c>
      <c r="AV482" s="81">
        <v>0</v>
      </c>
      <c r="AW482" s="81"/>
      <c r="AX482" s="82"/>
      <c r="AY482" s="81">
        <v>4387.5800000000027</v>
      </c>
      <c r="AZ482" s="81">
        <v>34265.780000000021</v>
      </c>
      <c r="BA482" s="81">
        <v>19.8</v>
      </c>
      <c r="BB482" s="81">
        <v>462</v>
      </c>
      <c r="BC482" s="81">
        <v>0</v>
      </c>
      <c r="BD482" s="81">
        <v>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2190</v>
      </c>
      <c r="B483" s="80">
        <v>136</v>
      </c>
      <c r="C483" s="80">
        <v>19</v>
      </c>
      <c r="D483" s="80">
        <v>8</v>
      </c>
      <c r="E483" s="80">
        <v>2022</v>
      </c>
      <c r="F483" s="80" t="s">
        <v>568</v>
      </c>
      <c r="G483" s="174" t="s">
        <v>2171</v>
      </c>
      <c r="H483" s="80" t="s">
        <v>2172</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910</v>
      </c>
      <c r="AR483" s="81">
        <v>379</v>
      </c>
      <c r="AS483" s="81">
        <v>1</v>
      </c>
      <c r="AT483" s="81">
        <v>4</v>
      </c>
      <c r="AU483" s="81">
        <v>0</v>
      </c>
      <c r="AV483" s="81">
        <v>0</v>
      </c>
      <c r="AW483" s="81"/>
      <c r="AX483" s="82"/>
      <c r="AY483" s="81">
        <v>4581.5500000000029</v>
      </c>
      <c r="AZ483" s="81">
        <v>37696.280000000021</v>
      </c>
      <c r="BA483" s="81">
        <v>19.8</v>
      </c>
      <c r="BB483" s="81">
        <v>8762</v>
      </c>
      <c r="BC483" s="81">
        <v>0</v>
      </c>
      <c r="BD483" s="81">
        <v>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2191</v>
      </c>
      <c r="B484" s="80">
        <v>120</v>
      </c>
      <c r="C484" s="80">
        <v>1</v>
      </c>
      <c r="D484" s="80">
        <v>8</v>
      </c>
      <c r="E484" s="80">
        <v>1990</v>
      </c>
      <c r="F484" s="80" t="s">
        <v>562</v>
      </c>
      <c r="G484" s="80" t="s">
        <v>2192</v>
      </c>
      <c r="H484" s="80" t="s">
        <v>2193</v>
      </c>
      <c r="I484" s="177"/>
      <c r="J484" s="81">
        <v>33.060591160740337</v>
      </c>
      <c r="K484" s="81">
        <v>2.0786893980330259</v>
      </c>
      <c r="L484" s="81">
        <v>17.016484054809794</v>
      </c>
      <c r="M484" s="81">
        <v>17.135585771707341</v>
      </c>
      <c r="N484" s="81">
        <v>19.344347143814861</v>
      </c>
      <c r="O484" s="81">
        <v>17.154873317137479</v>
      </c>
      <c r="P484" s="81">
        <v>23.911592828471314</v>
      </c>
      <c r="Q484" s="81">
        <v>1.4147047703279092</v>
      </c>
      <c r="R484" s="81">
        <v>0</v>
      </c>
      <c r="S484" s="81">
        <v>1.2876049288780032</v>
      </c>
      <c r="T484" s="82"/>
      <c r="U484" s="81">
        <v>1142422</v>
      </c>
      <c r="V484" s="81">
        <v>705</v>
      </c>
      <c r="W484" s="81">
        <v>185</v>
      </c>
      <c r="X484" s="81">
        <v>6644</v>
      </c>
      <c r="Y484" s="81">
        <v>8346</v>
      </c>
      <c r="Z484" s="81">
        <v>7056</v>
      </c>
      <c r="AA484" s="81">
        <v>5806</v>
      </c>
      <c r="AB484" s="81">
        <v>22970</v>
      </c>
      <c r="AC484" s="81">
        <v>0</v>
      </c>
      <c r="AD484" s="81">
        <v>1.2876049288780032</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2194</v>
      </c>
      <c r="B485" s="80">
        <v>121</v>
      </c>
      <c r="C485" s="80">
        <v>2</v>
      </c>
      <c r="D485" s="80">
        <v>8</v>
      </c>
      <c r="E485" s="80">
        <v>2005</v>
      </c>
      <c r="F485" s="80" t="s">
        <v>565</v>
      </c>
      <c r="G485" s="80" t="s">
        <v>2192</v>
      </c>
      <c r="H485" s="80" t="s">
        <v>2193</v>
      </c>
      <c r="I485" s="177"/>
      <c r="J485" s="81">
        <v>28.058577065094628</v>
      </c>
      <c r="K485" s="81">
        <v>1.8023248835561827</v>
      </c>
      <c r="L485" s="81">
        <v>21.28139910301989</v>
      </c>
      <c r="M485" s="81">
        <v>30.508934619906015</v>
      </c>
      <c r="N485" s="81">
        <v>23.561285869749053</v>
      </c>
      <c r="O485" s="81">
        <v>26.178337469792304</v>
      </c>
      <c r="P485" s="81">
        <v>25.062858924042555</v>
      </c>
      <c r="Q485" s="81">
        <v>1.3026062919767329</v>
      </c>
      <c r="R485" s="81">
        <v>0</v>
      </c>
      <c r="S485" s="81">
        <v>0</v>
      </c>
      <c r="T485" s="82"/>
      <c r="U485" s="81">
        <v>1203370</v>
      </c>
      <c r="V485" s="81">
        <v>777</v>
      </c>
      <c r="W485" s="81">
        <v>208</v>
      </c>
      <c r="X485" s="81">
        <v>6312</v>
      </c>
      <c r="Y485" s="81">
        <v>9284</v>
      </c>
      <c r="Z485" s="81">
        <v>12460</v>
      </c>
      <c r="AA485" s="81">
        <v>4984</v>
      </c>
      <c r="AB485" s="81">
        <v>22110</v>
      </c>
      <c r="AC485" s="81">
        <v>0</v>
      </c>
      <c r="AD485" s="81">
        <v>0</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2195</v>
      </c>
      <c r="B486" s="80">
        <v>122</v>
      </c>
      <c r="C486" s="80">
        <v>3</v>
      </c>
      <c r="D486" s="80">
        <v>8</v>
      </c>
      <c r="E486" s="80">
        <v>2006</v>
      </c>
      <c r="F486" s="80" t="s">
        <v>566</v>
      </c>
      <c r="G486" s="80" t="s">
        <v>2192</v>
      </c>
      <c r="H486" s="80" t="s">
        <v>2193</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2196</v>
      </c>
      <c r="B487" s="80">
        <v>123</v>
      </c>
      <c r="C487" s="80">
        <v>4</v>
      </c>
      <c r="D487" s="80">
        <v>8</v>
      </c>
      <c r="E487" s="80">
        <v>2007</v>
      </c>
      <c r="F487" s="80" t="s">
        <v>567</v>
      </c>
      <c r="G487" s="80" t="s">
        <v>2192</v>
      </c>
      <c r="H487" s="80" t="s">
        <v>2193</v>
      </c>
      <c r="I487" s="177"/>
      <c r="J487" s="81">
        <v>27.713311706218068</v>
      </c>
      <c r="K487" s="81">
        <v>1.6569587588764538</v>
      </c>
      <c r="L487" s="81">
        <v>17.04226613328278</v>
      </c>
      <c r="M487" s="81">
        <v>30.201667210271264</v>
      </c>
      <c r="N487" s="81">
        <v>25.941448405731197</v>
      </c>
      <c r="O487" s="81">
        <v>25.645156887048543</v>
      </c>
      <c r="P487" s="81">
        <v>24.363118228960122</v>
      </c>
      <c r="Q487" s="81">
        <v>1.365637738954995</v>
      </c>
      <c r="R487" s="81">
        <v>0</v>
      </c>
      <c r="S487" s="81">
        <v>0</v>
      </c>
      <c r="T487" s="82"/>
      <c r="U487" s="81">
        <v>1327878</v>
      </c>
      <c r="V487" s="81">
        <v>744</v>
      </c>
      <c r="W487" s="81">
        <v>190</v>
      </c>
      <c r="X487" s="81">
        <v>7812</v>
      </c>
      <c r="Y487" s="81">
        <v>9393</v>
      </c>
      <c r="Z487" s="81">
        <v>12689</v>
      </c>
      <c r="AA487" s="81">
        <v>4771</v>
      </c>
      <c r="AB487" s="81">
        <v>21954</v>
      </c>
      <c r="AC487" s="81">
        <v>0</v>
      </c>
      <c r="AD487" s="81">
        <v>0</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2197</v>
      </c>
      <c r="B488" s="80">
        <v>124</v>
      </c>
      <c r="C488" s="80">
        <v>5</v>
      </c>
      <c r="D488" s="80">
        <v>8</v>
      </c>
      <c r="E488" s="80">
        <v>2008</v>
      </c>
      <c r="F488" s="80" t="s">
        <v>84</v>
      </c>
      <c r="G488" s="80" t="s">
        <v>2192</v>
      </c>
      <c r="H488" s="80" t="s">
        <v>2193</v>
      </c>
      <c r="I488" s="177"/>
      <c r="J488" s="81">
        <v>24.748684313412838</v>
      </c>
      <c r="K488" s="81">
        <v>1.2244280180552669</v>
      </c>
      <c r="L488" s="81">
        <v>15.07353428223229</v>
      </c>
      <c r="M488" s="81">
        <v>31.680487959172691</v>
      </c>
      <c r="N488" s="81">
        <v>22.024062590903235</v>
      </c>
      <c r="O488" s="81">
        <v>24.943494601736404</v>
      </c>
      <c r="P488" s="81">
        <v>23.636559443412832</v>
      </c>
      <c r="Q488" s="81">
        <v>1.3367058631639799</v>
      </c>
      <c r="R488" s="81">
        <v>0</v>
      </c>
      <c r="S488" s="81">
        <v>0</v>
      </c>
      <c r="T488" s="82"/>
      <c r="U488" s="81">
        <v>1279965</v>
      </c>
      <c r="V488" s="81">
        <v>744</v>
      </c>
      <c r="W488" s="81">
        <v>190</v>
      </c>
      <c r="X488" s="81">
        <v>7812</v>
      </c>
      <c r="Y488" s="81">
        <v>9434</v>
      </c>
      <c r="Z488" s="81">
        <v>12775</v>
      </c>
      <c r="AA488" s="81">
        <v>4634</v>
      </c>
      <c r="AB488" s="81">
        <v>21842</v>
      </c>
      <c r="AC488" s="81">
        <v>0</v>
      </c>
      <c r="AD488" s="81">
        <v>0</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2198</v>
      </c>
      <c r="B489" s="80">
        <v>125</v>
      </c>
      <c r="C489" s="80">
        <v>6</v>
      </c>
      <c r="D489" s="80">
        <v>8</v>
      </c>
      <c r="E489" s="80">
        <v>2009</v>
      </c>
      <c r="F489" s="80" t="s">
        <v>85</v>
      </c>
      <c r="G489" s="80" t="s">
        <v>2192</v>
      </c>
      <c r="H489" s="80" t="s">
        <v>2193</v>
      </c>
      <c r="I489" s="177"/>
      <c r="J489" s="81">
        <v>27.361133245800048</v>
      </c>
      <c r="K489" s="81">
        <v>1.1646768386747084</v>
      </c>
      <c r="L489" s="81">
        <v>21.162067444873927</v>
      </c>
      <c r="M489" s="81">
        <v>32.201715800109014</v>
      </c>
      <c r="N489" s="81">
        <v>20.802620866050706</v>
      </c>
      <c r="O489" s="81">
        <v>25.401344402237555</v>
      </c>
      <c r="P489" s="81">
        <v>22.914523123083821</v>
      </c>
      <c r="Q489" s="81">
        <v>1.2550440297359198</v>
      </c>
      <c r="R489" s="81">
        <v>0</v>
      </c>
      <c r="S489" s="81">
        <v>0</v>
      </c>
      <c r="T489" s="82"/>
      <c r="U489" s="81">
        <v>1256003</v>
      </c>
      <c r="V489" s="81">
        <v>640</v>
      </c>
      <c r="W489" s="81">
        <v>363</v>
      </c>
      <c r="X489" s="81">
        <v>8291</v>
      </c>
      <c r="Y489" s="81">
        <v>9315</v>
      </c>
      <c r="Z489" s="81">
        <v>12841</v>
      </c>
      <c r="AA489" s="81">
        <v>4612</v>
      </c>
      <c r="AB489" s="81">
        <v>21528</v>
      </c>
      <c r="AC489" s="81">
        <v>0</v>
      </c>
      <c r="AD489" s="81">
        <v>0</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19.826000000000001</v>
      </c>
      <c r="BJ489" s="81">
        <v>0</v>
      </c>
      <c r="BK489" s="81">
        <v>0</v>
      </c>
      <c r="BL489" s="81">
        <v>0</v>
      </c>
      <c r="BM489" s="82"/>
      <c r="BN489" s="81">
        <v>0</v>
      </c>
      <c r="BO489" s="81">
        <v>0</v>
      </c>
      <c r="BP489" s="81">
        <v>2</v>
      </c>
      <c r="BQ489" s="81">
        <v>0</v>
      </c>
      <c r="BR489" s="81">
        <v>0</v>
      </c>
      <c r="BS489" s="81">
        <v>0</v>
      </c>
      <c r="BT489"/>
      <c r="BU489" s="80"/>
      <c r="BV489" s="80"/>
      <c r="BW489" s="80"/>
      <c r="BX489" s="80"/>
      <c r="BY489" s="80"/>
      <c r="BZ489" s="80"/>
      <c r="CA489" s="80"/>
      <c r="CB489" s="80"/>
      <c r="CC489" s="80"/>
    </row>
    <row r="490" spans="1:81">
      <c r="A490" s="80" t="s">
        <v>2199</v>
      </c>
      <c r="B490" s="80">
        <v>126</v>
      </c>
      <c r="C490" s="80">
        <v>7</v>
      </c>
      <c r="D490" s="80">
        <v>8</v>
      </c>
      <c r="E490" s="80">
        <v>2010</v>
      </c>
      <c r="F490" s="80" t="s">
        <v>86</v>
      </c>
      <c r="G490" s="80" t="s">
        <v>2192</v>
      </c>
      <c r="H490" s="80" t="s">
        <v>2193</v>
      </c>
      <c r="I490" s="177"/>
      <c r="J490" s="81">
        <v>25.178160567259262</v>
      </c>
      <c r="K490" s="81">
        <v>1.2731347742881991</v>
      </c>
      <c r="L490" s="81">
        <v>19.211209338268457</v>
      </c>
      <c r="M490" s="81">
        <v>34.382094912216473</v>
      </c>
      <c r="N490" s="81">
        <v>25.154010468151963</v>
      </c>
      <c r="O490" s="81">
        <v>25.48863079866495</v>
      </c>
      <c r="P490" s="81">
        <v>23.251750739477178</v>
      </c>
      <c r="Q490" s="81">
        <v>1.3007255878775732</v>
      </c>
      <c r="R490" s="81">
        <v>0</v>
      </c>
      <c r="S490" s="81">
        <v>0</v>
      </c>
      <c r="T490" s="82"/>
      <c r="U490" s="81">
        <v>1228188</v>
      </c>
      <c r="V490" s="81">
        <v>640</v>
      </c>
      <c r="W490" s="81">
        <v>363</v>
      </c>
      <c r="X490" s="81">
        <v>8291</v>
      </c>
      <c r="Y490" s="81">
        <v>9317</v>
      </c>
      <c r="Z490" s="81">
        <v>12945</v>
      </c>
      <c r="AA490" s="81">
        <v>4563</v>
      </c>
      <c r="AB490" s="81">
        <v>21379</v>
      </c>
      <c r="AC490" s="81">
        <v>0</v>
      </c>
      <c r="AD490" s="81">
        <v>0</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19.117000000000001</v>
      </c>
      <c r="BJ490" s="81">
        <v>0</v>
      </c>
      <c r="BK490" s="81">
        <v>0</v>
      </c>
      <c r="BL490" s="81">
        <v>0</v>
      </c>
      <c r="BM490" s="82"/>
      <c r="BN490" s="81">
        <v>0</v>
      </c>
      <c r="BO490" s="81">
        <v>0</v>
      </c>
      <c r="BP490" s="81">
        <v>2</v>
      </c>
      <c r="BQ490" s="81">
        <v>0</v>
      </c>
      <c r="BR490" s="81">
        <v>0</v>
      </c>
      <c r="BS490" s="81">
        <v>0</v>
      </c>
      <c r="BT490"/>
      <c r="BU490" s="80">
        <v>19.117000000000001</v>
      </c>
      <c r="BV490" s="80">
        <v>0</v>
      </c>
      <c r="BW490" s="80">
        <v>0</v>
      </c>
      <c r="BX490" s="80">
        <v>0</v>
      </c>
      <c r="BY490" s="80">
        <v>0</v>
      </c>
      <c r="BZ490" s="80">
        <v>0</v>
      </c>
      <c r="CA490" s="80">
        <v>0</v>
      </c>
      <c r="CB490" s="80">
        <v>0</v>
      </c>
      <c r="CC490" s="80">
        <v>0</v>
      </c>
    </row>
    <row r="491" spans="1:81">
      <c r="A491" s="80" t="s">
        <v>2200</v>
      </c>
      <c r="B491" s="80">
        <v>127</v>
      </c>
      <c r="C491" s="80">
        <v>8</v>
      </c>
      <c r="D491" s="80">
        <v>8</v>
      </c>
      <c r="E491" s="80">
        <v>2011</v>
      </c>
      <c r="F491" s="80" t="s">
        <v>87</v>
      </c>
      <c r="G491" s="80" t="s">
        <v>2192</v>
      </c>
      <c r="H491" s="80" t="s">
        <v>2193</v>
      </c>
      <c r="I491" s="177"/>
      <c r="J491" s="81">
        <v>31.360364716622403</v>
      </c>
      <c r="K491" s="81">
        <v>1.5555155245107681</v>
      </c>
      <c r="L491" s="81">
        <v>19.631649793801767</v>
      </c>
      <c r="M491" s="81">
        <v>45.789022765310634</v>
      </c>
      <c r="N491" s="81">
        <v>31.879521271743592</v>
      </c>
      <c r="O491" s="81">
        <v>25.131668650300121</v>
      </c>
      <c r="P491" s="81">
        <v>22.099811121208152</v>
      </c>
      <c r="Q491" s="81">
        <v>1.492412063188064</v>
      </c>
      <c r="R491" s="81">
        <v>0</v>
      </c>
      <c r="S491" s="81">
        <v>0</v>
      </c>
      <c r="T491" s="82"/>
      <c r="U491" s="81">
        <v>1392575</v>
      </c>
      <c r="V491" s="81">
        <v>640</v>
      </c>
      <c r="W491" s="81">
        <v>363</v>
      </c>
      <c r="X491" s="81">
        <v>8291</v>
      </c>
      <c r="Y491" s="81">
        <v>9340</v>
      </c>
      <c r="Z491" s="81">
        <v>13041</v>
      </c>
      <c r="AA491" s="81">
        <v>4466</v>
      </c>
      <c r="AB491" s="81">
        <v>21266</v>
      </c>
      <c r="AC491" s="81">
        <v>0</v>
      </c>
      <c r="AD491" s="81">
        <v>0</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20.861000000000001</v>
      </c>
      <c r="BJ491" s="81">
        <v>0</v>
      </c>
      <c r="BK491" s="81">
        <v>0</v>
      </c>
      <c r="BL491" s="81">
        <v>0</v>
      </c>
      <c r="BM491" s="82"/>
      <c r="BN491" s="81">
        <v>0</v>
      </c>
      <c r="BO491" s="81">
        <v>0</v>
      </c>
      <c r="BP491" s="81">
        <v>2</v>
      </c>
      <c r="BQ491" s="81">
        <v>0</v>
      </c>
      <c r="BR491" s="81">
        <v>0</v>
      </c>
      <c r="BS491" s="81">
        <v>0</v>
      </c>
      <c r="BT491"/>
      <c r="BU491" s="80">
        <v>20.861000000000001</v>
      </c>
      <c r="BV491" s="80">
        <v>0</v>
      </c>
      <c r="BW491" s="80">
        <v>0</v>
      </c>
      <c r="BX491" s="80">
        <v>0</v>
      </c>
      <c r="BY491" s="80">
        <v>0</v>
      </c>
      <c r="BZ491" s="80">
        <v>0</v>
      </c>
      <c r="CA491" s="80">
        <v>0</v>
      </c>
      <c r="CB491" s="80">
        <v>0</v>
      </c>
      <c r="CC491" s="80">
        <v>0</v>
      </c>
    </row>
    <row r="492" spans="1:81">
      <c r="A492" s="80" t="s">
        <v>2201</v>
      </c>
      <c r="B492" s="80">
        <v>128</v>
      </c>
      <c r="C492" s="80">
        <v>9</v>
      </c>
      <c r="D492" s="80">
        <v>8</v>
      </c>
      <c r="E492" s="80">
        <v>2012</v>
      </c>
      <c r="F492" s="80" t="s">
        <v>88</v>
      </c>
      <c r="G492" s="80" t="s">
        <v>2192</v>
      </c>
      <c r="H492" s="80" t="s">
        <v>2193</v>
      </c>
      <c r="I492" s="177"/>
      <c r="J492" s="81">
        <v>32.423668864737962</v>
      </c>
      <c r="K492" s="81">
        <v>1.5093281607678697</v>
      </c>
      <c r="L492" s="81">
        <v>19.588433397563563</v>
      </c>
      <c r="M492" s="81">
        <v>50.913550592954252</v>
      </c>
      <c r="N492" s="81">
        <v>33.231671411741509</v>
      </c>
      <c r="O492" s="81">
        <v>25.385125867033111</v>
      </c>
      <c r="P492" s="81">
        <v>21.429292779483106</v>
      </c>
      <c r="Q492" s="81">
        <v>1.6245199176735101</v>
      </c>
      <c r="R492" s="81">
        <v>0</v>
      </c>
      <c r="S492" s="81">
        <v>0</v>
      </c>
      <c r="T492" s="82"/>
      <c r="U492" s="81">
        <v>1512364</v>
      </c>
      <c r="V492" s="81">
        <v>640</v>
      </c>
      <c r="W492" s="81">
        <v>363</v>
      </c>
      <c r="X492" s="81">
        <v>8291</v>
      </c>
      <c r="Y492" s="81">
        <v>9460</v>
      </c>
      <c r="Z492" s="81">
        <v>13277</v>
      </c>
      <c r="AA492" s="81">
        <v>4306</v>
      </c>
      <c r="AB492" s="81">
        <v>21306</v>
      </c>
      <c r="AC492" s="81">
        <v>0</v>
      </c>
      <c r="AD492" s="81">
        <v>0</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23.776</v>
      </c>
      <c r="BJ492" s="81">
        <v>0</v>
      </c>
      <c r="BK492" s="81">
        <v>0</v>
      </c>
      <c r="BL492" s="81">
        <v>0</v>
      </c>
      <c r="BM492" s="82"/>
      <c r="BN492" s="81">
        <v>0</v>
      </c>
      <c r="BO492" s="81">
        <v>0</v>
      </c>
      <c r="BP492" s="81">
        <v>2</v>
      </c>
      <c r="BQ492" s="81">
        <v>0</v>
      </c>
      <c r="BR492" s="81">
        <v>0</v>
      </c>
      <c r="BS492" s="81">
        <v>0</v>
      </c>
      <c r="BT492"/>
      <c r="BU492" s="80">
        <v>23.776</v>
      </c>
      <c r="BV492" s="80">
        <v>0</v>
      </c>
      <c r="BW492" s="80">
        <v>0</v>
      </c>
      <c r="BX492" s="80">
        <v>0</v>
      </c>
      <c r="BY492" s="80">
        <v>0</v>
      </c>
      <c r="BZ492" s="80">
        <v>0</v>
      </c>
      <c r="CA492" s="80">
        <v>0</v>
      </c>
      <c r="CB492" s="80">
        <v>0</v>
      </c>
      <c r="CC492" s="80">
        <v>0</v>
      </c>
    </row>
    <row r="493" spans="1:81">
      <c r="A493" s="80" t="s">
        <v>2202</v>
      </c>
      <c r="B493" s="80">
        <v>129</v>
      </c>
      <c r="C493" s="80">
        <v>10</v>
      </c>
      <c r="D493" s="80">
        <v>8</v>
      </c>
      <c r="E493" s="80">
        <v>2013</v>
      </c>
      <c r="F493" s="80" t="s">
        <v>89</v>
      </c>
      <c r="G493" s="80" t="s">
        <v>2192</v>
      </c>
      <c r="H493" s="80" t="s">
        <v>2193</v>
      </c>
      <c r="I493" s="177"/>
      <c r="J493" s="81">
        <v>47.876250662648083</v>
      </c>
      <c r="K493" s="81">
        <v>1.2643684011528296</v>
      </c>
      <c r="L493" s="81">
        <v>17.260976630998957</v>
      </c>
      <c r="M493" s="81">
        <v>43.915619048148322</v>
      </c>
      <c r="N493" s="81">
        <v>35.387121973792873</v>
      </c>
      <c r="O493" s="81">
        <v>24.635102959784287</v>
      </c>
      <c r="P493" s="81">
        <v>20.945559952809827</v>
      </c>
      <c r="Q493" s="81">
        <v>1.6546494523434996</v>
      </c>
      <c r="R493" s="81">
        <v>0</v>
      </c>
      <c r="S493" s="81">
        <v>0</v>
      </c>
      <c r="T493" s="82"/>
      <c r="U493" s="81">
        <v>2031799</v>
      </c>
      <c r="V493" s="81">
        <v>640</v>
      </c>
      <c r="W493" s="81">
        <v>363</v>
      </c>
      <c r="X493" s="81">
        <v>8291</v>
      </c>
      <c r="Y493" s="81">
        <v>9542</v>
      </c>
      <c r="Z493" s="81">
        <v>13460</v>
      </c>
      <c r="AA493" s="81">
        <v>4193</v>
      </c>
      <c r="AB493" s="81">
        <v>21390</v>
      </c>
      <c r="AC493" s="81">
        <v>0</v>
      </c>
      <c r="AD493" s="81">
        <v>0</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26.06</v>
      </c>
      <c r="BJ493" s="81">
        <v>0</v>
      </c>
      <c r="BK493" s="81">
        <v>0</v>
      </c>
      <c r="BL493" s="81">
        <v>0</v>
      </c>
      <c r="BM493" s="82"/>
      <c r="BN493" s="81">
        <v>0</v>
      </c>
      <c r="BO493" s="81">
        <v>0</v>
      </c>
      <c r="BP493" s="81">
        <v>2</v>
      </c>
      <c r="BQ493" s="81">
        <v>0</v>
      </c>
      <c r="BR493" s="81">
        <v>0</v>
      </c>
      <c r="BS493" s="81">
        <v>0</v>
      </c>
      <c r="BT493"/>
      <c r="BU493" s="80">
        <v>26.06</v>
      </c>
      <c r="BV493" s="80">
        <v>0</v>
      </c>
      <c r="BW493" s="80">
        <v>0</v>
      </c>
      <c r="BX493" s="80">
        <v>0</v>
      </c>
      <c r="BY493" s="80">
        <v>0</v>
      </c>
      <c r="BZ493" s="80">
        <v>0</v>
      </c>
      <c r="CA493" s="80">
        <v>0</v>
      </c>
      <c r="CB493" s="80">
        <v>0</v>
      </c>
      <c r="CC493" s="80">
        <v>0</v>
      </c>
    </row>
    <row r="494" spans="1:81">
      <c r="A494" s="80" t="s">
        <v>2203</v>
      </c>
      <c r="B494" s="80">
        <v>130</v>
      </c>
      <c r="C494" s="80">
        <v>11</v>
      </c>
      <c r="D494" s="80">
        <v>8</v>
      </c>
      <c r="E494" s="80">
        <v>2014</v>
      </c>
      <c r="F494" s="80" t="s">
        <v>90</v>
      </c>
      <c r="G494" s="80" t="s">
        <v>2192</v>
      </c>
      <c r="H494" s="80" t="s">
        <v>2193</v>
      </c>
      <c r="I494" s="177"/>
      <c r="J494" s="81">
        <v>46.057523946510095</v>
      </c>
      <c r="K494" s="81">
        <v>1.0440291985103372</v>
      </c>
      <c r="L494" s="81">
        <v>10.260316351727363</v>
      </c>
      <c r="M494" s="81">
        <v>39.005368426992121</v>
      </c>
      <c r="N494" s="81">
        <v>34.294459473980773</v>
      </c>
      <c r="O494" s="81">
        <v>24.03518258888392</v>
      </c>
      <c r="P494" s="81">
        <v>21.014328827745473</v>
      </c>
      <c r="Q494" s="81">
        <v>1.5811043103218339</v>
      </c>
      <c r="R494" s="81">
        <v>0</v>
      </c>
      <c r="S494" s="81">
        <v>0</v>
      </c>
      <c r="T494" s="82"/>
      <c r="U494" s="81">
        <v>2070950</v>
      </c>
      <c r="V494" s="81">
        <v>458</v>
      </c>
      <c r="W494" s="81">
        <v>255</v>
      </c>
      <c r="X494" s="81">
        <v>7610</v>
      </c>
      <c r="Y494" s="81">
        <v>9587</v>
      </c>
      <c r="Z494" s="81">
        <v>13831</v>
      </c>
      <c r="AA494" s="81">
        <v>4185</v>
      </c>
      <c r="AB494" s="81">
        <v>21303</v>
      </c>
      <c r="AC494" s="81">
        <v>0</v>
      </c>
      <c r="AD494" s="81">
        <v>0</v>
      </c>
      <c r="AE494" s="82"/>
      <c r="AF494" s="81">
        <v>36297225.536007032</v>
      </c>
      <c r="AG494" s="81">
        <v>830546.71710780461</v>
      </c>
      <c r="AH494" s="81">
        <v>1568078.7272556215</v>
      </c>
      <c r="AI494" s="81">
        <v>45832880.38420333</v>
      </c>
      <c r="AJ494" s="81">
        <v>45706841.995355673</v>
      </c>
      <c r="AK494" s="81">
        <v>0</v>
      </c>
      <c r="AL494" s="81">
        <v>0</v>
      </c>
      <c r="AM494" s="81">
        <v>2924583.5646915468</v>
      </c>
      <c r="AN494" s="81">
        <v>0</v>
      </c>
      <c r="AO494" s="81">
        <v>0</v>
      </c>
      <c r="AP494" s="82"/>
      <c r="AQ494" s="81">
        <v>632</v>
      </c>
      <c r="AR494" s="81">
        <v>200</v>
      </c>
      <c r="AS494" s="81">
        <v>0</v>
      </c>
      <c r="AT494" s="81">
        <v>0</v>
      </c>
      <c r="AU494" s="81">
        <v>0</v>
      </c>
      <c r="AV494" s="81">
        <v>0</v>
      </c>
      <c r="AW494" s="81" t="s">
        <v>564</v>
      </c>
      <c r="AX494" s="82"/>
      <c r="AY494" s="81">
        <v>2906.83</v>
      </c>
      <c r="AZ494" s="81">
        <v>16067.88</v>
      </c>
      <c r="BA494" s="81">
        <v>0</v>
      </c>
      <c r="BB494" s="81">
        <v>0</v>
      </c>
      <c r="BC494" s="81">
        <v>0</v>
      </c>
      <c r="BD494" s="81">
        <v>0</v>
      </c>
      <c r="BE494" s="81" t="s">
        <v>564</v>
      </c>
      <c r="BF494" s="82"/>
      <c r="BG494" s="81">
        <v>0</v>
      </c>
      <c r="BH494" s="81">
        <v>0</v>
      </c>
      <c r="BI494" s="81">
        <v>26.550999999999998</v>
      </c>
      <c r="BJ494" s="81">
        <v>0</v>
      </c>
      <c r="BK494" s="81">
        <v>0</v>
      </c>
      <c r="BL494" s="81">
        <v>0</v>
      </c>
      <c r="BM494" s="82"/>
      <c r="BN494" s="81">
        <v>0</v>
      </c>
      <c r="BO494" s="81">
        <v>0</v>
      </c>
      <c r="BP494" s="81">
        <v>2</v>
      </c>
      <c r="BQ494" s="81">
        <v>0</v>
      </c>
      <c r="BR494" s="81">
        <v>0</v>
      </c>
      <c r="BS494" s="81">
        <v>0</v>
      </c>
      <c r="BT494"/>
      <c r="BU494" s="80">
        <v>26.550999999999998</v>
      </c>
      <c r="BV494" s="80">
        <v>0</v>
      </c>
      <c r="BW494" s="80">
        <v>0</v>
      </c>
      <c r="BX494" s="80">
        <v>0</v>
      </c>
      <c r="BY494" s="80">
        <v>0</v>
      </c>
      <c r="BZ494" s="80">
        <v>0</v>
      </c>
      <c r="CA494" s="80">
        <v>0</v>
      </c>
      <c r="CB494" s="80">
        <v>0</v>
      </c>
      <c r="CC494" s="80">
        <v>0</v>
      </c>
    </row>
    <row r="495" spans="1:81">
      <c r="A495" s="80" t="s">
        <v>2204</v>
      </c>
      <c r="B495" s="80">
        <v>131</v>
      </c>
      <c r="C495" s="80">
        <v>12</v>
      </c>
      <c r="D495" s="80">
        <v>8</v>
      </c>
      <c r="E495" s="80">
        <v>2015</v>
      </c>
      <c r="F495" s="80" t="s">
        <v>91</v>
      </c>
      <c r="G495" s="80" t="s">
        <v>2192</v>
      </c>
      <c r="H495" s="80" t="s">
        <v>2193</v>
      </c>
      <c r="I495" s="177"/>
      <c r="J495" s="81">
        <v>38.487590111185561</v>
      </c>
      <c r="K495" s="81">
        <v>0.9873127778824663</v>
      </c>
      <c r="L495" s="81">
        <v>12.036933339182255</v>
      </c>
      <c r="M495" s="81">
        <v>45.032309974099434</v>
      </c>
      <c r="N495" s="81">
        <v>29.865758303574584</v>
      </c>
      <c r="O495" s="81">
        <v>23.671566169509024</v>
      </c>
      <c r="P495" s="81">
        <v>20.910256153227888</v>
      </c>
      <c r="Q495" s="81">
        <v>1.5335091016947022</v>
      </c>
      <c r="R495" s="81">
        <v>0</v>
      </c>
      <c r="S495" s="81">
        <v>0</v>
      </c>
      <c r="T495" s="82"/>
      <c r="U495" s="81">
        <v>1956736</v>
      </c>
      <c r="V495" s="81">
        <v>458</v>
      </c>
      <c r="W495" s="81">
        <v>255</v>
      </c>
      <c r="X495" s="81">
        <v>7610</v>
      </c>
      <c r="Y495" s="81">
        <v>9588</v>
      </c>
      <c r="Z495" s="81">
        <v>13753</v>
      </c>
      <c r="AA495" s="81">
        <v>4161</v>
      </c>
      <c r="AB495" s="81">
        <v>21106</v>
      </c>
      <c r="AC495" s="81">
        <v>0</v>
      </c>
      <c r="AD495" s="81">
        <v>0</v>
      </c>
      <c r="AE495" s="82"/>
      <c r="AF495" s="81">
        <v>33071571.337959446</v>
      </c>
      <c r="AG495" s="81">
        <v>765918.5476882474</v>
      </c>
      <c r="AH495" s="81">
        <v>1710694.1726239023</v>
      </c>
      <c r="AI495" s="81">
        <v>46289367.15262191</v>
      </c>
      <c r="AJ495" s="81">
        <v>46021650.234933235</v>
      </c>
      <c r="AK495" s="81">
        <v>0</v>
      </c>
      <c r="AL495" s="81">
        <v>0</v>
      </c>
      <c r="AM495" s="81">
        <v>2892488.7636599154</v>
      </c>
      <c r="AN495" s="81">
        <v>0</v>
      </c>
      <c r="AO495" s="81">
        <v>0</v>
      </c>
      <c r="AP495" s="82"/>
      <c r="AQ495" s="81">
        <v>690</v>
      </c>
      <c r="AR495" s="81">
        <v>255</v>
      </c>
      <c r="AS495" s="81">
        <v>0</v>
      </c>
      <c r="AT495" s="81">
        <v>0</v>
      </c>
      <c r="AU495" s="81">
        <v>0</v>
      </c>
      <c r="AV495" s="81">
        <v>0</v>
      </c>
      <c r="AW495" s="81" t="s">
        <v>564</v>
      </c>
      <c r="AX495" s="82"/>
      <c r="AY495" s="81">
        <v>3273.63</v>
      </c>
      <c r="AZ495" s="81">
        <v>20038.480000000003</v>
      </c>
      <c r="BA495" s="81">
        <v>0</v>
      </c>
      <c r="BB495" s="81">
        <v>0</v>
      </c>
      <c r="BC495" s="81">
        <v>0</v>
      </c>
      <c r="BD495" s="81">
        <v>0</v>
      </c>
      <c r="BE495" s="81" t="s">
        <v>564</v>
      </c>
      <c r="BF495" s="82"/>
      <c r="BG495" s="81">
        <v>0</v>
      </c>
      <c r="BH495" s="81">
        <v>0</v>
      </c>
      <c r="BI495" s="81">
        <v>23.411000000000001</v>
      </c>
      <c r="BJ495" s="81">
        <v>0</v>
      </c>
      <c r="BK495" s="81">
        <v>0</v>
      </c>
      <c r="BL495" s="81">
        <v>0</v>
      </c>
      <c r="BM495" s="82"/>
      <c r="BN495" s="81">
        <v>0</v>
      </c>
      <c r="BO495" s="81">
        <v>0</v>
      </c>
      <c r="BP495" s="81">
        <v>2</v>
      </c>
      <c r="BQ495" s="81">
        <v>0</v>
      </c>
      <c r="BR495" s="81">
        <v>0</v>
      </c>
      <c r="BS495" s="81">
        <v>0</v>
      </c>
      <c r="BT495"/>
      <c r="BU495" s="80">
        <v>23.411000000000001</v>
      </c>
      <c r="BV495" s="80">
        <v>0</v>
      </c>
      <c r="BW495" s="80">
        <v>0</v>
      </c>
      <c r="BX495" s="80">
        <v>0</v>
      </c>
      <c r="BY495" s="80">
        <v>0</v>
      </c>
      <c r="BZ495" s="80">
        <v>0</v>
      </c>
      <c r="CA495" s="80">
        <v>0</v>
      </c>
      <c r="CB495" s="80">
        <v>0</v>
      </c>
      <c r="CC495" s="80">
        <v>0</v>
      </c>
    </row>
    <row r="496" spans="1:81">
      <c r="A496" s="80" t="s">
        <v>2205</v>
      </c>
      <c r="B496" s="80">
        <v>132</v>
      </c>
      <c r="C496" s="80">
        <v>13</v>
      </c>
      <c r="D496" s="80">
        <v>8</v>
      </c>
      <c r="E496" s="80">
        <v>2016</v>
      </c>
      <c r="F496" s="80" t="s">
        <v>92</v>
      </c>
      <c r="G496" s="80" t="s">
        <v>2192</v>
      </c>
      <c r="H496" s="80" t="s">
        <v>2193</v>
      </c>
      <c r="I496" s="177"/>
      <c r="J496" s="81">
        <v>32.584947558429185</v>
      </c>
      <c r="K496" s="81">
        <v>0.95345165890353334</v>
      </c>
      <c r="L496" s="81">
        <v>12.721501952584481</v>
      </c>
      <c r="M496" s="81">
        <v>31.803423430803363</v>
      </c>
      <c r="N496" s="81">
        <v>25.671331321431062</v>
      </c>
      <c r="O496" s="81">
        <v>23.504832476256432</v>
      </c>
      <c r="P496" s="81">
        <v>20.100532641209192</v>
      </c>
      <c r="Q496" s="81">
        <v>1.4775513906214719</v>
      </c>
      <c r="R496" s="81">
        <v>0</v>
      </c>
      <c r="S496" s="81">
        <v>0</v>
      </c>
      <c r="T496" s="82"/>
      <c r="U496" s="81">
        <v>1927402</v>
      </c>
      <c r="V496" s="81">
        <v>458</v>
      </c>
      <c r="W496" s="81">
        <v>255</v>
      </c>
      <c r="X496" s="81">
        <v>7610</v>
      </c>
      <c r="Y496" s="81">
        <v>9565</v>
      </c>
      <c r="Z496" s="81">
        <v>13824</v>
      </c>
      <c r="AA496" s="81">
        <v>4137</v>
      </c>
      <c r="AB496" s="81">
        <v>20919</v>
      </c>
      <c r="AC496" s="81">
        <v>0</v>
      </c>
      <c r="AD496" s="81">
        <v>0</v>
      </c>
      <c r="AE496" s="82"/>
      <c r="AF496" s="81">
        <v>28596519.28809958</v>
      </c>
      <c r="AG496" s="81">
        <v>725490.63901727519</v>
      </c>
      <c r="AH496" s="81">
        <v>1449621.803346605</v>
      </c>
      <c r="AI496" s="81">
        <v>47220692.39429526</v>
      </c>
      <c r="AJ496" s="81">
        <v>39759433.412634984</v>
      </c>
      <c r="AK496" s="81">
        <v>0</v>
      </c>
      <c r="AL496" s="81">
        <v>0</v>
      </c>
      <c r="AM496" s="81">
        <v>2869088.467952434</v>
      </c>
      <c r="AN496" s="81">
        <v>0</v>
      </c>
      <c r="AO496" s="81">
        <v>0</v>
      </c>
      <c r="AP496" s="82"/>
      <c r="AQ496" s="81">
        <v>738</v>
      </c>
      <c r="AR496" s="81">
        <v>281</v>
      </c>
      <c r="AS496" s="81">
        <v>0</v>
      </c>
      <c r="AT496" s="81">
        <v>0</v>
      </c>
      <c r="AU496" s="81">
        <v>0</v>
      </c>
      <c r="AV496" s="81">
        <v>0</v>
      </c>
      <c r="AW496" s="81" t="s">
        <v>564</v>
      </c>
      <c r="AX496" s="82"/>
      <c r="AY496" s="81">
        <v>3570.33</v>
      </c>
      <c r="AZ496" s="81">
        <v>22847.98</v>
      </c>
      <c r="BA496" s="81">
        <v>0</v>
      </c>
      <c r="BB496" s="81">
        <v>0</v>
      </c>
      <c r="BC496" s="81">
        <v>0</v>
      </c>
      <c r="BD496" s="81">
        <v>0</v>
      </c>
      <c r="BE496" s="81" t="s">
        <v>564</v>
      </c>
      <c r="BF496" s="82"/>
      <c r="BG496" s="81">
        <v>0</v>
      </c>
      <c r="BH496" s="81">
        <v>0</v>
      </c>
      <c r="BI496" s="81">
        <v>20.51</v>
      </c>
      <c r="BJ496" s="81">
        <v>0</v>
      </c>
      <c r="BK496" s="81">
        <v>0</v>
      </c>
      <c r="BL496" s="81">
        <v>0</v>
      </c>
      <c r="BM496" s="82"/>
      <c r="BN496" s="81">
        <v>0</v>
      </c>
      <c r="BO496" s="81">
        <v>0</v>
      </c>
      <c r="BP496" s="81">
        <v>2</v>
      </c>
      <c r="BQ496" s="81">
        <v>0</v>
      </c>
      <c r="BR496" s="81">
        <v>0</v>
      </c>
      <c r="BS496" s="81">
        <v>0</v>
      </c>
      <c r="BT496"/>
      <c r="BU496" s="80">
        <v>20.51</v>
      </c>
      <c r="BV496" s="80">
        <v>0</v>
      </c>
      <c r="BW496" s="80">
        <v>0</v>
      </c>
      <c r="BX496" s="80">
        <v>0</v>
      </c>
      <c r="BY496" s="80">
        <v>0</v>
      </c>
      <c r="BZ496" s="80">
        <v>0</v>
      </c>
      <c r="CA496" s="80">
        <v>0</v>
      </c>
      <c r="CB496" s="80">
        <v>0</v>
      </c>
      <c r="CC496" s="80">
        <v>0</v>
      </c>
    </row>
    <row r="497" spans="1:81">
      <c r="A497" s="80" t="s">
        <v>2206</v>
      </c>
      <c r="B497" s="80">
        <v>133</v>
      </c>
      <c r="C497" s="80">
        <v>14</v>
      </c>
      <c r="D497" s="80">
        <v>8</v>
      </c>
      <c r="E497" s="80">
        <v>2017</v>
      </c>
      <c r="F497" s="80" t="s">
        <v>71</v>
      </c>
      <c r="G497" s="80" t="s">
        <v>2192</v>
      </c>
      <c r="H497" s="80" t="s">
        <v>2193</v>
      </c>
      <c r="I497" s="177"/>
      <c r="J497" s="81">
        <v>29.537212091946</v>
      </c>
      <c r="K497" s="81">
        <v>0.94472257138531446</v>
      </c>
      <c r="L497" s="81">
        <v>10.943155205734744</v>
      </c>
      <c r="M497" s="81">
        <v>26.978340651319456</v>
      </c>
      <c r="N497" s="81">
        <v>26.518209458969533</v>
      </c>
      <c r="O497" s="81">
        <v>23.101219052335335</v>
      </c>
      <c r="P497" s="81">
        <v>19.79456902894092</v>
      </c>
      <c r="Q497" s="81">
        <v>1.4123210240197688</v>
      </c>
      <c r="R497" s="81">
        <v>0</v>
      </c>
      <c r="S497" s="81">
        <v>0</v>
      </c>
      <c r="T497" s="82"/>
      <c r="U497" s="81">
        <v>1876483</v>
      </c>
      <c r="V497" s="81">
        <v>458</v>
      </c>
      <c r="W497" s="81">
        <v>255</v>
      </c>
      <c r="X497" s="81">
        <v>7610</v>
      </c>
      <c r="Y497" s="81">
        <v>9535</v>
      </c>
      <c r="Z497" s="81">
        <v>13812</v>
      </c>
      <c r="AA497" s="81">
        <v>4100</v>
      </c>
      <c r="AB497" s="81">
        <v>20678</v>
      </c>
      <c r="AC497" s="81">
        <v>0</v>
      </c>
      <c r="AD497" s="81">
        <v>0</v>
      </c>
      <c r="AE497" s="82"/>
      <c r="AF497" s="81">
        <v>26413390.067501709</v>
      </c>
      <c r="AG497" s="81">
        <v>735581.84403937194</v>
      </c>
      <c r="AH497" s="81">
        <v>1602655.4327769319</v>
      </c>
      <c r="AI497" s="81">
        <v>43365294.871447757</v>
      </c>
      <c r="AJ497" s="81">
        <v>44355930.623365037</v>
      </c>
      <c r="AK497" s="81">
        <v>0</v>
      </c>
      <c r="AL497" s="81">
        <v>0</v>
      </c>
      <c r="AM497" s="81">
        <v>2840472.3896235232</v>
      </c>
      <c r="AN497" s="81">
        <v>0</v>
      </c>
      <c r="AO497" s="81">
        <v>0</v>
      </c>
      <c r="AP497" s="82"/>
      <c r="AQ497" s="81">
        <v>776</v>
      </c>
      <c r="AR497" s="81">
        <v>309</v>
      </c>
      <c r="AS497" s="81">
        <v>0</v>
      </c>
      <c r="AT497" s="81">
        <v>0</v>
      </c>
      <c r="AU497" s="81">
        <v>0</v>
      </c>
      <c r="AV497" s="81">
        <v>0</v>
      </c>
      <c r="AW497" s="81" t="s">
        <v>564</v>
      </c>
      <c r="AX497" s="82"/>
      <c r="AY497" s="81">
        <v>3816.9</v>
      </c>
      <c r="AZ497" s="81">
        <v>23747.180000000011</v>
      </c>
      <c r="BA497" s="81">
        <v>0</v>
      </c>
      <c r="BB497" s="81">
        <v>0</v>
      </c>
      <c r="BC497" s="81">
        <v>0</v>
      </c>
      <c r="BD497" s="81">
        <v>0</v>
      </c>
      <c r="BE497" s="81" t="s">
        <v>564</v>
      </c>
      <c r="BF497" s="82"/>
      <c r="BG497" s="81">
        <v>0</v>
      </c>
      <c r="BH497" s="81">
        <v>0</v>
      </c>
      <c r="BI497" s="81">
        <v>20.428000000000001</v>
      </c>
      <c r="BJ497" s="81">
        <v>0</v>
      </c>
      <c r="BK497" s="81">
        <v>0</v>
      </c>
      <c r="BL497" s="81">
        <v>0</v>
      </c>
      <c r="BM497" s="82"/>
      <c r="BN497" s="81">
        <v>0</v>
      </c>
      <c r="BO497" s="81">
        <v>0</v>
      </c>
      <c r="BP497" s="81">
        <v>2</v>
      </c>
      <c r="BQ497" s="81">
        <v>0</v>
      </c>
      <c r="BR497" s="81">
        <v>0</v>
      </c>
      <c r="BS497" s="81">
        <v>0</v>
      </c>
      <c r="BT497"/>
      <c r="BU497" s="80">
        <v>20.428000000000001</v>
      </c>
      <c r="BV497" s="80">
        <v>0</v>
      </c>
      <c r="BW497" s="80">
        <v>0</v>
      </c>
      <c r="BX497" s="80">
        <v>0</v>
      </c>
      <c r="BY497" s="80">
        <v>0</v>
      </c>
      <c r="BZ497" s="80">
        <v>0</v>
      </c>
      <c r="CA497" s="80">
        <v>0</v>
      </c>
      <c r="CB497" s="80">
        <v>0</v>
      </c>
      <c r="CC497" s="80">
        <v>0</v>
      </c>
    </row>
    <row r="498" spans="1:81">
      <c r="A498" s="80" t="s">
        <v>2207</v>
      </c>
      <c r="B498" s="80">
        <v>134</v>
      </c>
      <c r="C498" s="80">
        <v>15</v>
      </c>
      <c r="D498" s="80">
        <v>8</v>
      </c>
      <c r="E498" s="80">
        <v>2018</v>
      </c>
      <c r="F498" s="80" t="s">
        <v>93</v>
      </c>
      <c r="G498" s="80" t="s">
        <v>2192</v>
      </c>
      <c r="H498" s="80" t="s">
        <v>2193</v>
      </c>
      <c r="I498" s="177"/>
      <c r="J498" s="81">
        <v>27.051910584656056</v>
      </c>
      <c r="K498" s="81">
        <v>0.81421928894926576</v>
      </c>
      <c r="L498" s="81">
        <v>9.737777105823497</v>
      </c>
      <c r="M498" s="81">
        <v>26.028797622086152</v>
      </c>
      <c r="N498" s="81">
        <v>17.7585668161984</v>
      </c>
      <c r="O498" s="81">
        <v>22.752535984623691</v>
      </c>
      <c r="P498" s="81">
        <v>19.430233209555272</v>
      </c>
      <c r="Q498" s="81">
        <v>1.2959853364140179</v>
      </c>
      <c r="R498" s="81">
        <v>0</v>
      </c>
      <c r="S498" s="81">
        <v>0</v>
      </c>
      <c r="T498" s="82"/>
      <c r="U498" s="81">
        <v>1774678</v>
      </c>
      <c r="V498" s="81">
        <v>458</v>
      </c>
      <c r="W498" s="81">
        <v>255</v>
      </c>
      <c r="X498" s="81">
        <v>7610</v>
      </c>
      <c r="Y498" s="81">
        <v>9543</v>
      </c>
      <c r="Z498" s="81">
        <v>13864</v>
      </c>
      <c r="AA498" s="81">
        <v>4065</v>
      </c>
      <c r="AB498" s="81">
        <v>20448</v>
      </c>
      <c r="AC498" s="81">
        <v>0</v>
      </c>
      <c r="AD498" s="81">
        <v>0</v>
      </c>
      <c r="AE498" s="82"/>
      <c r="AF498" s="81">
        <v>26134300.0265841</v>
      </c>
      <c r="AG498" s="81">
        <v>648109.93963864993</v>
      </c>
      <c r="AH498" s="81">
        <v>1485398.3563138091</v>
      </c>
      <c r="AI498" s="81">
        <v>44307432.144132033</v>
      </c>
      <c r="AJ498" s="81">
        <v>37472157.823866062</v>
      </c>
      <c r="AK498" s="81">
        <v>0</v>
      </c>
      <c r="AL498" s="81">
        <v>0</v>
      </c>
      <c r="AM498" s="81">
        <v>2814689.9118317962</v>
      </c>
      <c r="AN498" s="81">
        <v>0</v>
      </c>
      <c r="AO498" s="81">
        <v>0</v>
      </c>
      <c r="AP498" s="82"/>
      <c r="AQ498" s="81">
        <v>817</v>
      </c>
      <c r="AR498" s="81">
        <v>390</v>
      </c>
      <c r="AS498" s="81">
        <v>0</v>
      </c>
      <c r="AT498" s="81">
        <v>0</v>
      </c>
      <c r="AU498" s="81">
        <v>0</v>
      </c>
      <c r="AV498" s="81">
        <v>0</v>
      </c>
      <c r="AW498" s="81" t="s">
        <v>564</v>
      </c>
      <c r="AX498" s="82"/>
      <c r="AY498" s="81">
        <v>4069.0800000000008</v>
      </c>
      <c r="AZ498" s="81">
        <v>26372.080000000002</v>
      </c>
      <c r="BA498" s="81">
        <v>0</v>
      </c>
      <c r="BB498" s="81">
        <v>0</v>
      </c>
      <c r="BC498" s="81">
        <v>0</v>
      </c>
      <c r="BD498" s="81">
        <v>0</v>
      </c>
      <c r="BE498" s="81" t="s">
        <v>564</v>
      </c>
      <c r="BF498" s="82"/>
      <c r="BG498" s="81">
        <v>0</v>
      </c>
      <c r="BH498" s="81">
        <v>0</v>
      </c>
      <c r="BI498" s="81">
        <v>17.125</v>
      </c>
      <c r="BJ498" s="81">
        <v>0</v>
      </c>
      <c r="BK498" s="81">
        <v>0</v>
      </c>
      <c r="BL498" s="81">
        <v>0</v>
      </c>
      <c r="BM498" s="82"/>
      <c r="BN498" s="81">
        <v>0</v>
      </c>
      <c r="BO498" s="81">
        <v>0</v>
      </c>
      <c r="BP498" s="81">
        <v>2</v>
      </c>
      <c r="BQ498" s="81">
        <v>0</v>
      </c>
      <c r="BR498" s="81">
        <v>0</v>
      </c>
      <c r="BS498" s="81">
        <v>0</v>
      </c>
      <c r="BT498"/>
      <c r="BU498" s="80">
        <v>17.125</v>
      </c>
      <c r="BV498" s="80">
        <v>0</v>
      </c>
      <c r="BW498" s="80">
        <v>0</v>
      </c>
      <c r="BX498" s="80">
        <v>0</v>
      </c>
      <c r="BY498" s="80">
        <v>0</v>
      </c>
      <c r="BZ498" s="80">
        <v>0</v>
      </c>
      <c r="CA498" s="80">
        <v>0</v>
      </c>
      <c r="CB498" s="80">
        <v>0</v>
      </c>
      <c r="CC498" s="80">
        <v>0</v>
      </c>
    </row>
    <row r="499" spans="1:81">
      <c r="A499" s="80" t="s">
        <v>2208</v>
      </c>
      <c r="B499" s="80">
        <v>135</v>
      </c>
      <c r="C499" s="80">
        <v>16</v>
      </c>
      <c r="D499" s="80">
        <v>8</v>
      </c>
      <c r="E499" s="80">
        <v>2019</v>
      </c>
      <c r="F499" s="80" t="s">
        <v>73</v>
      </c>
      <c r="G499" s="80" t="s">
        <v>2192</v>
      </c>
      <c r="H499" s="80" t="s">
        <v>2193</v>
      </c>
      <c r="I499" s="177"/>
      <c r="J499" s="81">
        <v>96.398022125987126</v>
      </c>
      <c r="K499" s="81">
        <v>0.76593049106042077</v>
      </c>
      <c r="L499" s="81">
        <v>9.8914651593635767</v>
      </c>
      <c r="M499" s="81">
        <v>29.149434552839342</v>
      </c>
      <c r="N499" s="81">
        <v>18.343948413498072</v>
      </c>
      <c r="O499" s="81">
        <v>21.96884128950488</v>
      </c>
      <c r="P499" s="81">
        <v>18.989210988650544</v>
      </c>
      <c r="Q499" s="81">
        <v>1.251639385963417</v>
      </c>
      <c r="R499" s="81">
        <v>0</v>
      </c>
      <c r="S499" s="81">
        <v>0</v>
      </c>
      <c r="T499" s="82"/>
      <c r="U499" s="81">
        <v>6265924</v>
      </c>
      <c r="V499" s="81">
        <v>458</v>
      </c>
      <c r="W499" s="81">
        <v>255</v>
      </c>
      <c r="X499" s="81">
        <v>7610</v>
      </c>
      <c r="Y499" s="81">
        <v>9545</v>
      </c>
      <c r="Z499" s="81">
        <v>13754</v>
      </c>
      <c r="AA499" s="81">
        <v>3943</v>
      </c>
      <c r="AB499" s="81">
        <v>20283</v>
      </c>
      <c r="AC499" s="81">
        <v>0</v>
      </c>
      <c r="AD499" s="81">
        <v>0</v>
      </c>
      <c r="AE499" s="82"/>
      <c r="AF499" s="81">
        <v>83176520.854790032</v>
      </c>
      <c r="AG499" s="81">
        <v>627697.1257492766</v>
      </c>
      <c r="AH499" s="81">
        <v>1617122.4681040561</v>
      </c>
      <c r="AI499" s="81">
        <v>43786053.381071933</v>
      </c>
      <c r="AJ499" s="81">
        <v>37354820.720315151</v>
      </c>
      <c r="AK499" s="81">
        <v>0</v>
      </c>
      <c r="AL499" s="81">
        <v>0</v>
      </c>
      <c r="AM499" s="81">
        <v>2762391.9096577503</v>
      </c>
      <c r="AN499" s="81">
        <v>0</v>
      </c>
      <c r="AO499" s="81">
        <v>0</v>
      </c>
      <c r="AP499" s="82"/>
      <c r="AQ499" s="81">
        <v>872</v>
      </c>
      <c r="AR499" s="81">
        <v>423</v>
      </c>
      <c r="AS499" s="81">
        <v>0</v>
      </c>
      <c r="AT499" s="81">
        <v>0</v>
      </c>
      <c r="AU499" s="81">
        <v>0</v>
      </c>
      <c r="AV499" s="81">
        <v>0</v>
      </c>
      <c r="AW499" s="81" t="s">
        <v>564</v>
      </c>
      <c r="AX499" s="82"/>
      <c r="AY499" s="81">
        <v>4394.2800000000016</v>
      </c>
      <c r="AZ499" s="81">
        <v>27650.080000000049</v>
      </c>
      <c r="BA499" s="81">
        <v>0</v>
      </c>
      <c r="BB499" s="81">
        <v>0</v>
      </c>
      <c r="BC499" s="81">
        <v>0</v>
      </c>
      <c r="BD499" s="81">
        <v>0</v>
      </c>
      <c r="BE499" s="81" t="s">
        <v>564</v>
      </c>
      <c r="BF499" s="82"/>
      <c r="BG499" s="81">
        <v>0</v>
      </c>
      <c r="BH499" s="81">
        <v>0</v>
      </c>
      <c r="BI499" s="81">
        <v>17.619</v>
      </c>
      <c r="BJ499" s="81">
        <v>0</v>
      </c>
      <c r="BK499" s="81">
        <v>0</v>
      </c>
      <c r="BL499" s="81">
        <v>0</v>
      </c>
      <c r="BM499" s="82"/>
      <c r="BN499" s="81">
        <v>0</v>
      </c>
      <c r="BO499" s="81">
        <v>0</v>
      </c>
      <c r="BP499" s="81">
        <v>3</v>
      </c>
      <c r="BQ499" s="81">
        <v>0</v>
      </c>
      <c r="BR499" s="81">
        <v>0</v>
      </c>
      <c r="BS499" s="81">
        <v>0</v>
      </c>
      <c r="BT499"/>
      <c r="BU499" s="80">
        <v>17.619</v>
      </c>
      <c r="BV499" s="80">
        <v>0</v>
      </c>
      <c r="BW499" s="80">
        <v>0</v>
      </c>
      <c r="BX499" s="80">
        <v>0</v>
      </c>
      <c r="BY499" s="80">
        <v>0</v>
      </c>
      <c r="BZ499" s="80">
        <v>0</v>
      </c>
      <c r="CA499" s="80">
        <v>0</v>
      </c>
      <c r="CB499" s="80">
        <v>0</v>
      </c>
      <c r="CC499" s="80">
        <v>0</v>
      </c>
    </row>
    <row r="500" spans="1:81">
      <c r="A500" s="80" t="s">
        <v>2209</v>
      </c>
      <c r="B500" s="80">
        <v>136</v>
      </c>
      <c r="C500" s="80">
        <v>17</v>
      </c>
      <c r="D500" s="80">
        <v>8</v>
      </c>
      <c r="E500" s="80">
        <v>2020</v>
      </c>
      <c r="F500" s="80" t="s">
        <v>218</v>
      </c>
      <c r="G500" s="80" t="s">
        <v>2192</v>
      </c>
      <c r="H500" s="80" t="s">
        <v>2193</v>
      </c>
      <c r="I500" s="177"/>
      <c r="J500" s="81">
        <v>137.3211226570325</v>
      </c>
      <c r="K500" s="81">
        <v>0.81243636458271851</v>
      </c>
      <c r="L500" s="81">
        <v>15.550263000975587</v>
      </c>
      <c r="M500" s="81">
        <v>25.022198464039757</v>
      </c>
      <c r="N500" s="81">
        <v>20.533200355114047</v>
      </c>
      <c r="O500" s="81">
        <v>19.386357548116877</v>
      </c>
      <c r="P500" s="81">
        <v>17.68601824875768</v>
      </c>
      <c r="Q500" s="81">
        <v>1.1875772281623209</v>
      </c>
      <c r="R500" s="81">
        <v>0</v>
      </c>
      <c r="S500" s="81">
        <v>0</v>
      </c>
      <c r="T500" s="82"/>
      <c r="U500" s="81">
        <v>9689495</v>
      </c>
      <c r="V500" s="81">
        <v>424</v>
      </c>
      <c r="W500" s="81">
        <v>376</v>
      </c>
      <c r="X500" s="81">
        <v>6858</v>
      </c>
      <c r="Y500" s="81">
        <v>9598</v>
      </c>
      <c r="Z500" s="81">
        <v>13853</v>
      </c>
      <c r="AA500" s="81">
        <v>3990</v>
      </c>
      <c r="AB500" s="81">
        <v>20141</v>
      </c>
      <c r="AC500" s="81">
        <v>0</v>
      </c>
      <c r="AD500" s="81">
        <v>0</v>
      </c>
      <c r="AE500" s="82"/>
      <c r="AF500" s="81">
        <v>118526179.63510691</v>
      </c>
      <c r="AG500" s="81">
        <v>605813.7818226997</v>
      </c>
      <c r="AH500" s="81">
        <v>2608316.0544498358</v>
      </c>
      <c r="AI500" s="81">
        <v>36828379.074476473</v>
      </c>
      <c r="AJ500" s="81">
        <v>42221211.214737676</v>
      </c>
      <c r="AK500" s="81"/>
      <c r="AL500" s="81"/>
      <c r="AM500" s="81">
        <v>2628624.2711772057</v>
      </c>
      <c r="AN500" s="81"/>
      <c r="AO500" s="81"/>
      <c r="AP500" s="82"/>
      <c r="AQ500" s="81">
        <v>894</v>
      </c>
      <c r="AR500" s="81">
        <v>469</v>
      </c>
      <c r="AS500" s="81">
        <v>0</v>
      </c>
      <c r="AT500" s="81">
        <v>0</v>
      </c>
      <c r="AU500" s="81">
        <v>0</v>
      </c>
      <c r="AV500" s="81">
        <v>0</v>
      </c>
      <c r="AW500" s="81">
        <v>0</v>
      </c>
      <c r="AX500" s="82"/>
      <c r="AY500" s="81">
        <v>4536.3300000000017</v>
      </c>
      <c r="AZ500" s="81">
        <v>29395.980000000091</v>
      </c>
      <c r="BA500" s="81">
        <v>0</v>
      </c>
      <c r="BB500" s="81">
        <v>0</v>
      </c>
      <c r="BC500" s="81">
        <v>0</v>
      </c>
      <c r="BD500" s="81">
        <v>0</v>
      </c>
      <c r="BE500" s="81">
        <v>0</v>
      </c>
      <c r="BF500" s="82"/>
      <c r="BG500" s="81">
        <v>0</v>
      </c>
      <c r="BH500" s="81">
        <v>0</v>
      </c>
      <c r="BI500" s="81">
        <v>17.146000000000001</v>
      </c>
      <c r="BJ500" s="81">
        <v>0</v>
      </c>
      <c r="BK500" s="81">
        <v>0</v>
      </c>
      <c r="BL500" s="81">
        <v>0</v>
      </c>
      <c r="BM500" s="82"/>
      <c r="BN500" s="81">
        <v>0</v>
      </c>
      <c r="BO500" s="81">
        <v>0</v>
      </c>
      <c r="BP500" s="81">
        <v>3</v>
      </c>
      <c r="BQ500" s="81">
        <v>0</v>
      </c>
      <c r="BR500" s="81">
        <v>0</v>
      </c>
      <c r="BS500" s="81">
        <v>0</v>
      </c>
      <c r="BT500"/>
      <c r="BU500" s="80">
        <v>17.146000000000001</v>
      </c>
      <c r="BV500" s="80">
        <v>0</v>
      </c>
      <c r="BW500" s="80">
        <v>0</v>
      </c>
      <c r="BX500" s="80">
        <v>0</v>
      </c>
      <c r="BY500" s="80">
        <v>0</v>
      </c>
      <c r="BZ500" s="80">
        <v>0</v>
      </c>
      <c r="CA500" s="80">
        <v>0</v>
      </c>
      <c r="CB500" s="80">
        <v>0</v>
      </c>
      <c r="CC500" s="80">
        <v>0</v>
      </c>
    </row>
    <row r="501" spans="1:81">
      <c r="A501" s="80" t="s">
        <v>2210</v>
      </c>
      <c r="B501" s="80">
        <v>136</v>
      </c>
      <c r="C501" s="80">
        <v>18</v>
      </c>
      <c r="D501" s="80">
        <v>8</v>
      </c>
      <c r="E501" s="80">
        <v>2021</v>
      </c>
      <c r="F501" s="80" t="s">
        <v>75</v>
      </c>
      <c r="G501" s="174" t="s">
        <v>2192</v>
      </c>
      <c r="H501" s="80" t="s">
        <v>2193</v>
      </c>
      <c r="I501" s="177"/>
      <c r="J501" s="81">
        <v>132.73443464536984</v>
      </c>
      <c r="K501" s="81">
        <v>0.81548806128676177</v>
      </c>
      <c r="L501" s="81">
        <v>14.309733583428564</v>
      </c>
      <c r="M501" s="81">
        <v>22.639654908711794</v>
      </c>
      <c r="N501" s="81">
        <v>16.309177019398589</v>
      </c>
      <c r="O501" s="81">
        <v>18.611363701796453</v>
      </c>
      <c r="P501" s="81">
        <v>18.072080641239729</v>
      </c>
      <c r="Q501" s="81">
        <v>1.192102781266313</v>
      </c>
      <c r="R501" s="81">
        <v>0</v>
      </c>
      <c r="S501" s="81">
        <v>0</v>
      </c>
      <c r="T501" s="82"/>
      <c r="U501" s="81">
        <v>10623831</v>
      </c>
      <c r="V501" s="81">
        <v>424</v>
      </c>
      <c r="W501" s="81">
        <v>376</v>
      </c>
      <c r="X501" s="81">
        <v>6858</v>
      </c>
      <c r="Y501" s="81">
        <v>9588</v>
      </c>
      <c r="Z501" s="81">
        <v>13694</v>
      </c>
      <c r="AA501" s="81">
        <v>3976</v>
      </c>
      <c r="AB501" s="81">
        <v>19978</v>
      </c>
      <c r="AC501" s="81">
        <v>0</v>
      </c>
      <c r="AD501" s="81">
        <v>0</v>
      </c>
      <c r="AE501" s="82"/>
      <c r="AF501" s="81">
        <v>118696089.41793022</v>
      </c>
      <c r="AG501" s="81">
        <v>645636.91037615913</v>
      </c>
      <c r="AH501" s="81">
        <v>2384488.1276456146</v>
      </c>
      <c r="AI501" s="81">
        <v>40361780.203462712</v>
      </c>
      <c r="AJ501" s="81">
        <v>39022725.772837639</v>
      </c>
      <c r="AK501" s="81">
        <v>0</v>
      </c>
      <c r="AL501" s="81">
        <v>0</v>
      </c>
      <c r="AM501" s="81">
        <v>2622389.9506242871</v>
      </c>
      <c r="AN501" s="81">
        <v>0</v>
      </c>
      <c r="AO501" s="81">
        <v>0</v>
      </c>
      <c r="AP501" s="82"/>
      <c r="AQ501" s="81">
        <v>941</v>
      </c>
      <c r="AR501" s="81">
        <v>479</v>
      </c>
      <c r="AS501" s="81">
        <v>0</v>
      </c>
      <c r="AT501" s="81">
        <v>0</v>
      </c>
      <c r="AU501" s="81">
        <v>0</v>
      </c>
      <c r="AV501" s="81">
        <v>0</v>
      </c>
      <c r="AW501" s="81"/>
      <c r="AX501" s="82"/>
      <c r="AY501" s="81">
        <v>4838.0300000000043</v>
      </c>
      <c r="AZ501" s="81">
        <v>29871.180000000091</v>
      </c>
      <c r="BA501" s="81">
        <v>0</v>
      </c>
      <c r="BB501" s="81">
        <v>0</v>
      </c>
      <c r="BC501" s="81">
        <v>0</v>
      </c>
      <c r="BD501" s="81">
        <v>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2211</v>
      </c>
      <c r="B502" s="80">
        <v>136</v>
      </c>
      <c r="C502" s="80">
        <v>19</v>
      </c>
      <c r="D502" s="80">
        <v>8</v>
      </c>
      <c r="E502" s="80">
        <v>2022</v>
      </c>
      <c r="F502" s="80" t="s">
        <v>568</v>
      </c>
      <c r="G502" s="174" t="s">
        <v>2192</v>
      </c>
      <c r="H502" s="80" t="s">
        <v>2193</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1002</v>
      </c>
      <c r="AR502" s="81">
        <v>502</v>
      </c>
      <c r="AS502" s="81">
        <v>0</v>
      </c>
      <c r="AT502" s="81">
        <v>0</v>
      </c>
      <c r="AU502" s="81">
        <v>0</v>
      </c>
      <c r="AV502" s="81">
        <v>0</v>
      </c>
      <c r="AW502" s="81"/>
      <c r="AX502" s="82"/>
      <c r="AY502" s="81">
        <v>5338.9300000000076</v>
      </c>
      <c r="AZ502" s="81">
        <v>30982.180000000095</v>
      </c>
      <c r="BA502" s="81">
        <v>0</v>
      </c>
      <c r="BB502" s="81">
        <v>0</v>
      </c>
      <c r="BC502" s="81">
        <v>0</v>
      </c>
      <c r="BD502" s="81">
        <v>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2212</v>
      </c>
      <c r="B503" s="80">
        <v>290</v>
      </c>
      <c r="C503" s="80">
        <v>1</v>
      </c>
      <c r="D503" s="80">
        <v>18</v>
      </c>
      <c r="E503" s="80">
        <v>1990</v>
      </c>
      <c r="F503" s="80" t="s">
        <v>562</v>
      </c>
      <c r="G503" s="80" t="s">
        <v>2213</v>
      </c>
      <c r="H503" s="80" t="s">
        <v>2214</v>
      </c>
      <c r="I503" s="177"/>
      <c r="J503" s="81">
        <v>33.657801230749669</v>
      </c>
      <c r="K503" s="81">
        <v>3.9791650065755468</v>
      </c>
      <c r="L503" s="81">
        <v>8.7029744764969639</v>
      </c>
      <c r="M503" s="81">
        <v>18.812321930457404</v>
      </c>
      <c r="N503" s="81">
        <v>22.318313414197142</v>
      </c>
      <c r="O503" s="81">
        <v>17.760253625522857</v>
      </c>
      <c r="P503" s="81">
        <v>32.49439673038902</v>
      </c>
      <c r="Q503" s="81">
        <v>1.7734004857127479</v>
      </c>
      <c r="R503" s="81">
        <v>0</v>
      </c>
      <c r="S503" s="81">
        <v>1.416628430803015</v>
      </c>
      <c r="T503" s="82"/>
      <c r="U503" s="81">
        <v>3517499</v>
      </c>
      <c r="V503" s="81">
        <v>990</v>
      </c>
      <c r="W503" s="81">
        <v>96</v>
      </c>
      <c r="X503" s="81">
        <v>7026</v>
      </c>
      <c r="Y503" s="81">
        <v>10576</v>
      </c>
      <c r="Z503" s="81">
        <v>7305</v>
      </c>
      <c r="AA503" s="81">
        <v>7890</v>
      </c>
      <c r="AB503" s="81">
        <v>28794</v>
      </c>
      <c r="AC503" s="81">
        <v>0</v>
      </c>
      <c r="AD503" s="81">
        <v>1.416628430803015</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2215</v>
      </c>
      <c r="B504" s="80">
        <v>291</v>
      </c>
      <c r="C504" s="80">
        <v>2</v>
      </c>
      <c r="D504" s="80">
        <v>18</v>
      </c>
      <c r="E504" s="80">
        <v>2005</v>
      </c>
      <c r="F504" s="80" t="s">
        <v>565</v>
      </c>
      <c r="G504" s="80" t="s">
        <v>2213</v>
      </c>
      <c r="H504" s="80" t="s">
        <v>2214</v>
      </c>
      <c r="I504" s="177"/>
      <c r="J504" s="81">
        <v>44.659278659492486</v>
      </c>
      <c r="K504" s="81">
        <v>2.188054559656802</v>
      </c>
      <c r="L504" s="81">
        <v>12.222848432968373</v>
      </c>
      <c r="M504" s="81">
        <v>28.809741777401523</v>
      </c>
      <c r="N504" s="81">
        <v>27.961658109360748</v>
      </c>
      <c r="O504" s="81">
        <v>26.214054302616258</v>
      </c>
      <c r="P504" s="81">
        <v>34.240169826205012</v>
      </c>
      <c r="Q504" s="81">
        <v>1.5042716622814074</v>
      </c>
      <c r="R504" s="81">
        <v>0</v>
      </c>
      <c r="S504" s="81">
        <v>2.4885841706661562</v>
      </c>
      <c r="T504" s="82"/>
      <c r="U504" s="81">
        <v>4822387</v>
      </c>
      <c r="V504" s="81">
        <v>813</v>
      </c>
      <c r="W504" s="81">
        <v>130</v>
      </c>
      <c r="X504" s="81">
        <v>6176</v>
      </c>
      <c r="Y504" s="81">
        <v>11200</v>
      </c>
      <c r="Z504" s="81">
        <v>12477</v>
      </c>
      <c r="AA504" s="81">
        <v>6809</v>
      </c>
      <c r="AB504" s="81">
        <v>25533</v>
      </c>
      <c r="AC504" s="81">
        <v>0</v>
      </c>
      <c r="AD504" s="81">
        <v>2.4885841706661562</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2216</v>
      </c>
      <c r="B505" s="80">
        <v>292</v>
      </c>
      <c r="C505" s="80">
        <v>3</v>
      </c>
      <c r="D505" s="80">
        <v>18</v>
      </c>
      <c r="E505" s="80">
        <v>2006</v>
      </c>
      <c r="F505" s="80" t="s">
        <v>566</v>
      </c>
      <c r="G505" s="80" t="s">
        <v>2213</v>
      </c>
      <c r="H505" s="80" t="s">
        <v>2214</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2217</v>
      </c>
      <c r="B506" s="80">
        <v>293</v>
      </c>
      <c r="C506" s="80">
        <v>4</v>
      </c>
      <c r="D506" s="80">
        <v>18</v>
      </c>
      <c r="E506" s="80">
        <v>2007</v>
      </c>
      <c r="F506" s="80" t="s">
        <v>567</v>
      </c>
      <c r="G506" s="80" t="s">
        <v>2213</v>
      </c>
      <c r="H506" s="80" t="s">
        <v>2214</v>
      </c>
      <c r="I506" s="177"/>
      <c r="J506" s="81">
        <v>37.364050786617426</v>
      </c>
      <c r="K506" s="81">
        <v>1.9115052667392443</v>
      </c>
      <c r="L506" s="81">
        <v>8.1157386212208742</v>
      </c>
      <c r="M506" s="81">
        <v>28.025052040551408</v>
      </c>
      <c r="N506" s="81">
        <v>27.628050408663352</v>
      </c>
      <c r="O506" s="81">
        <v>25.608777911245337</v>
      </c>
      <c r="P506" s="81">
        <v>33.222898175982927</v>
      </c>
      <c r="Q506" s="81">
        <v>1.540743425169731</v>
      </c>
      <c r="R506" s="81">
        <v>0</v>
      </c>
      <c r="S506" s="81">
        <v>1.4057357726594828</v>
      </c>
      <c r="T506" s="82"/>
      <c r="U506" s="81">
        <v>5040350</v>
      </c>
      <c r="V506" s="81">
        <v>733</v>
      </c>
      <c r="W506" s="81">
        <v>116</v>
      </c>
      <c r="X506" s="81">
        <v>7034</v>
      </c>
      <c r="Y506" s="81">
        <v>11138</v>
      </c>
      <c r="Z506" s="81">
        <v>12671</v>
      </c>
      <c r="AA506" s="81">
        <v>6506</v>
      </c>
      <c r="AB506" s="81">
        <v>24769</v>
      </c>
      <c r="AC506" s="81">
        <v>0</v>
      </c>
      <c r="AD506" s="81">
        <v>1.4057357726594828</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2218</v>
      </c>
      <c r="B507" s="80">
        <v>294</v>
      </c>
      <c r="C507" s="80">
        <v>5</v>
      </c>
      <c r="D507" s="80">
        <v>18</v>
      </c>
      <c r="E507" s="80">
        <v>2008</v>
      </c>
      <c r="F507" s="80" t="s">
        <v>84</v>
      </c>
      <c r="G507" s="80" t="s">
        <v>2213</v>
      </c>
      <c r="H507" s="80" t="s">
        <v>2214</v>
      </c>
      <c r="I507" s="177"/>
      <c r="J507" s="81">
        <v>35.565935839033166</v>
      </c>
      <c r="K507" s="81">
        <v>1.4910620363331408</v>
      </c>
      <c r="L507" s="81">
        <v>7.0151362635726082</v>
      </c>
      <c r="M507" s="81">
        <v>29.833391558982196</v>
      </c>
      <c r="N507" s="81">
        <v>24.799931659495659</v>
      </c>
      <c r="O507" s="81">
        <v>24.843915875733387</v>
      </c>
      <c r="P507" s="81">
        <v>32.363825996645325</v>
      </c>
      <c r="Q507" s="81">
        <v>1.4947825614769805</v>
      </c>
      <c r="R507" s="81">
        <v>0</v>
      </c>
      <c r="S507" s="81">
        <v>2.6204358159187162</v>
      </c>
      <c r="T507" s="82"/>
      <c r="U507" s="81">
        <v>5189041</v>
      </c>
      <c r="V507" s="81">
        <v>733</v>
      </c>
      <c r="W507" s="81">
        <v>116</v>
      </c>
      <c r="X507" s="81">
        <v>7034</v>
      </c>
      <c r="Y507" s="81">
        <v>11105</v>
      </c>
      <c r="Z507" s="81">
        <v>12724</v>
      </c>
      <c r="AA507" s="81">
        <v>6345</v>
      </c>
      <c r="AB507" s="81">
        <v>24425</v>
      </c>
      <c r="AC507" s="81">
        <v>0</v>
      </c>
      <c r="AD507" s="81">
        <v>2.6204358159187162</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2219</v>
      </c>
      <c r="B508" s="80">
        <v>295</v>
      </c>
      <c r="C508" s="80">
        <v>6</v>
      </c>
      <c r="D508" s="80">
        <v>18</v>
      </c>
      <c r="E508" s="80">
        <v>2009</v>
      </c>
      <c r="F508" s="80" t="s">
        <v>85</v>
      </c>
      <c r="G508" s="80" t="s">
        <v>2213</v>
      </c>
      <c r="H508" s="80" t="s">
        <v>2214</v>
      </c>
      <c r="I508" s="177"/>
      <c r="J508" s="81">
        <v>38.058695979309341</v>
      </c>
      <c r="K508" s="81">
        <v>1.4448610251709699</v>
      </c>
      <c r="L508" s="81">
        <v>9.6125939992081175</v>
      </c>
      <c r="M508" s="81">
        <v>28.373590146316719</v>
      </c>
      <c r="N508" s="81">
        <v>23.258515238677489</v>
      </c>
      <c r="O508" s="81">
        <v>25.284633918651227</v>
      </c>
      <c r="P508" s="81">
        <v>30.824306473463146</v>
      </c>
      <c r="Q508" s="81">
        <v>1.4072606760402901</v>
      </c>
      <c r="R508" s="81">
        <v>0</v>
      </c>
      <c r="S508" s="81">
        <v>3.169697522560333</v>
      </c>
      <c r="T508" s="82"/>
      <c r="U508" s="81">
        <v>5278357</v>
      </c>
      <c r="V508" s="81">
        <v>670</v>
      </c>
      <c r="W508" s="81">
        <v>235</v>
      </c>
      <c r="X508" s="81">
        <v>7456</v>
      </c>
      <c r="Y508" s="81">
        <v>11089</v>
      </c>
      <c r="Z508" s="81">
        <v>12782</v>
      </c>
      <c r="AA508" s="81">
        <v>6204</v>
      </c>
      <c r="AB508" s="81">
        <v>24139</v>
      </c>
      <c r="AC508" s="81">
        <v>0</v>
      </c>
      <c r="AD508" s="81">
        <v>3.169697522560333</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4.13</v>
      </c>
      <c r="BJ508" s="81">
        <v>0</v>
      </c>
      <c r="BK508" s="81">
        <v>0</v>
      </c>
      <c r="BL508" s="81">
        <v>0</v>
      </c>
      <c r="BM508" s="82"/>
      <c r="BN508" s="81">
        <v>0</v>
      </c>
      <c r="BO508" s="81">
        <v>0</v>
      </c>
      <c r="BP508" s="81">
        <v>1</v>
      </c>
      <c r="BQ508" s="81">
        <v>0</v>
      </c>
      <c r="BR508" s="81">
        <v>0</v>
      </c>
      <c r="BS508" s="81">
        <v>0</v>
      </c>
      <c r="BT508"/>
      <c r="BU508" s="80"/>
      <c r="BV508" s="80"/>
      <c r="BW508" s="80"/>
      <c r="BX508" s="80"/>
      <c r="BY508" s="80"/>
      <c r="BZ508" s="80"/>
      <c r="CA508" s="80"/>
      <c r="CB508" s="80"/>
      <c r="CC508" s="80"/>
    </row>
    <row r="509" spans="1:81">
      <c r="A509" s="80" t="s">
        <v>2220</v>
      </c>
      <c r="B509" s="80">
        <v>296</v>
      </c>
      <c r="C509" s="80">
        <v>7</v>
      </c>
      <c r="D509" s="80">
        <v>18</v>
      </c>
      <c r="E509" s="80">
        <v>2010</v>
      </c>
      <c r="F509" s="80" t="s">
        <v>86</v>
      </c>
      <c r="G509" s="80" t="s">
        <v>2213</v>
      </c>
      <c r="H509" s="80" t="s">
        <v>2214</v>
      </c>
      <c r="I509" s="177"/>
      <c r="J509" s="81">
        <v>34.222625850155673</v>
      </c>
      <c r="K509" s="81">
        <v>1.5352831844745891</v>
      </c>
      <c r="L509" s="81">
        <v>8.8496555098815985</v>
      </c>
      <c r="M509" s="81">
        <v>30.580782523341039</v>
      </c>
      <c r="N509" s="81">
        <v>27.332174792421064</v>
      </c>
      <c r="O509" s="81">
        <v>25.264165452118188</v>
      </c>
      <c r="P509" s="81">
        <v>30.844367132600347</v>
      </c>
      <c r="Q509" s="81">
        <v>1.4488132477725175</v>
      </c>
      <c r="R509" s="81">
        <v>0</v>
      </c>
      <c r="S509" s="81">
        <v>1.1899609420329671</v>
      </c>
      <c r="T509" s="82"/>
      <c r="U509" s="81">
        <v>4995392</v>
      </c>
      <c r="V509" s="81">
        <v>670</v>
      </c>
      <c r="W509" s="81">
        <v>235</v>
      </c>
      <c r="X509" s="81">
        <v>7456</v>
      </c>
      <c r="Y509" s="81">
        <v>11057</v>
      </c>
      <c r="Z509" s="81">
        <v>12831</v>
      </c>
      <c r="AA509" s="81">
        <v>6053</v>
      </c>
      <c r="AB509" s="81">
        <v>23813</v>
      </c>
      <c r="AC509" s="81">
        <v>0</v>
      </c>
      <c r="AD509" s="81">
        <v>1.1899609420329671</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3.4430000000000001</v>
      </c>
      <c r="BJ509" s="81">
        <v>0</v>
      </c>
      <c r="BK509" s="81">
        <v>0</v>
      </c>
      <c r="BL509" s="81">
        <v>0</v>
      </c>
      <c r="BM509" s="82"/>
      <c r="BN509" s="81">
        <v>0</v>
      </c>
      <c r="BO509" s="81">
        <v>0</v>
      </c>
      <c r="BP509" s="81">
        <v>1</v>
      </c>
      <c r="BQ509" s="81">
        <v>0</v>
      </c>
      <c r="BR509" s="81">
        <v>0</v>
      </c>
      <c r="BS509" s="81">
        <v>0</v>
      </c>
      <c r="BT509"/>
      <c r="BU509" s="80">
        <v>3.4430000000000001</v>
      </c>
      <c r="BV509" s="80">
        <v>0</v>
      </c>
      <c r="BW509" s="80">
        <v>0</v>
      </c>
      <c r="BX509" s="80">
        <v>0</v>
      </c>
      <c r="BY509" s="80">
        <v>0</v>
      </c>
      <c r="BZ509" s="80">
        <v>0</v>
      </c>
      <c r="CA509" s="80">
        <v>0</v>
      </c>
      <c r="CB509" s="80">
        <v>0</v>
      </c>
      <c r="CC509" s="80">
        <v>0</v>
      </c>
    </row>
    <row r="510" spans="1:81">
      <c r="A510" s="80" t="s">
        <v>2221</v>
      </c>
      <c r="B510" s="80">
        <v>297</v>
      </c>
      <c r="C510" s="80">
        <v>8</v>
      </c>
      <c r="D510" s="80">
        <v>18</v>
      </c>
      <c r="E510" s="80">
        <v>2011</v>
      </c>
      <c r="F510" s="80" t="s">
        <v>87</v>
      </c>
      <c r="G510" s="80" t="s">
        <v>2213</v>
      </c>
      <c r="H510" s="80" t="s">
        <v>2214</v>
      </c>
      <c r="I510" s="177"/>
      <c r="J510" s="81">
        <v>42.43998719586331</v>
      </c>
      <c r="K510" s="81">
        <v>2.0310438932486541</v>
      </c>
      <c r="L510" s="81">
        <v>11.907304737596684</v>
      </c>
      <c r="M510" s="81">
        <v>36.399944838339408</v>
      </c>
      <c r="N510" s="81">
        <v>33.587792560937828</v>
      </c>
      <c r="O510" s="81">
        <v>24.884996340873052</v>
      </c>
      <c r="P510" s="81">
        <v>29.532394261390561</v>
      </c>
      <c r="Q510" s="81">
        <v>1.6493307772522277</v>
      </c>
      <c r="R510" s="81">
        <v>0</v>
      </c>
      <c r="S510" s="81">
        <v>1.1548709642076391</v>
      </c>
      <c r="T510" s="82"/>
      <c r="U510" s="81">
        <v>5220775</v>
      </c>
      <c r="V510" s="81">
        <v>670</v>
      </c>
      <c r="W510" s="81">
        <v>235</v>
      </c>
      <c r="X510" s="81">
        <v>7456</v>
      </c>
      <c r="Y510" s="81">
        <v>11035</v>
      </c>
      <c r="Z510" s="81">
        <v>12913</v>
      </c>
      <c r="AA510" s="81">
        <v>5968</v>
      </c>
      <c r="AB510" s="81">
        <v>23502</v>
      </c>
      <c r="AC510" s="81">
        <v>0</v>
      </c>
      <c r="AD510" s="81">
        <v>1.1548709642076391</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0</v>
      </c>
      <c r="BJ510" s="81">
        <v>0</v>
      </c>
      <c r="BK510" s="81">
        <v>0</v>
      </c>
      <c r="BL510" s="81">
        <v>0</v>
      </c>
      <c r="BM510" s="82"/>
      <c r="BN510" s="81">
        <v>0</v>
      </c>
      <c r="BO510" s="81">
        <v>0</v>
      </c>
      <c r="BP510" s="81">
        <v>0</v>
      </c>
      <c r="BQ510" s="81">
        <v>0</v>
      </c>
      <c r="BR510" s="81">
        <v>0</v>
      </c>
      <c r="BS510" s="81">
        <v>0</v>
      </c>
      <c r="BT510"/>
      <c r="BU510" s="80">
        <v>0</v>
      </c>
      <c r="BV510" s="80">
        <v>0</v>
      </c>
      <c r="BW510" s="80">
        <v>0</v>
      </c>
      <c r="BX510" s="80">
        <v>0</v>
      </c>
      <c r="BY510" s="80">
        <v>0</v>
      </c>
      <c r="BZ510" s="80">
        <v>0</v>
      </c>
      <c r="CA510" s="80">
        <v>0</v>
      </c>
      <c r="CB510" s="80">
        <v>0</v>
      </c>
      <c r="CC510" s="80">
        <v>0</v>
      </c>
    </row>
    <row r="511" spans="1:81">
      <c r="A511" s="80" t="s">
        <v>2222</v>
      </c>
      <c r="B511" s="80">
        <v>298</v>
      </c>
      <c r="C511" s="80">
        <v>9</v>
      </c>
      <c r="D511" s="80">
        <v>18</v>
      </c>
      <c r="E511" s="80">
        <v>2012</v>
      </c>
      <c r="F511" s="80" t="s">
        <v>88</v>
      </c>
      <c r="G511" s="80" t="s">
        <v>2213</v>
      </c>
      <c r="H511" s="80" t="s">
        <v>2214</v>
      </c>
      <c r="I511" s="177"/>
      <c r="J511" s="81">
        <v>41.802128786093824</v>
      </c>
      <c r="K511" s="81">
        <v>2.0800663121036287</v>
      </c>
      <c r="L511" s="81">
        <v>12.066897150500736</v>
      </c>
      <c r="M511" s="81">
        <v>40.71575038484454</v>
      </c>
      <c r="N511" s="81">
        <v>35.417068982885674</v>
      </c>
      <c r="O511" s="81">
        <v>24.889927584321534</v>
      </c>
      <c r="P511" s="81">
        <v>29.043509675119232</v>
      </c>
      <c r="Q511" s="81">
        <v>1.7914247379019583</v>
      </c>
      <c r="R511" s="81">
        <v>0</v>
      </c>
      <c r="S511" s="81">
        <v>1.8956161165990451</v>
      </c>
      <c r="T511" s="82"/>
      <c r="U511" s="81">
        <v>4991906</v>
      </c>
      <c r="V511" s="81">
        <v>670</v>
      </c>
      <c r="W511" s="81">
        <v>235</v>
      </c>
      <c r="X511" s="81">
        <v>7456</v>
      </c>
      <c r="Y511" s="81">
        <v>11289</v>
      </c>
      <c r="Z511" s="81">
        <v>13018</v>
      </c>
      <c r="AA511" s="81">
        <v>5836</v>
      </c>
      <c r="AB511" s="81">
        <v>23495</v>
      </c>
      <c r="AC511" s="81">
        <v>0</v>
      </c>
      <c r="AD511" s="81">
        <v>1.8956161165990451</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0</v>
      </c>
      <c r="BJ511" s="81">
        <v>0</v>
      </c>
      <c r="BK511" s="81">
        <v>0</v>
      </c>
      <c r="BL511" s="81">
        <v>0</v>
      </c>
      <c r="BM511" s="82"/>
      <c r="BN511" s="81">
        <v>0</v>
      </c>
      <c r="BO511" s="81">
        <v>0</v>
      </c>
      <c r="BP511" s="81">
        <v>0</v>
      </c>
      <c r="BQ511" s="81">
        <v>0</v>
      </c>
      <c r="BR511" s="81">
        <v>0</v>
      </c>
      <c r="BS511" s="81">
        <v>0</v>
      </c>
      <c r="BT511"/>
      <c r="BU511" s="80">
        <v>0</v>
      </c>
      <c r="BV511" s="80">
        <v>0</v>
      </c>
      <c r="BW511" s="80">
        <v>0</v>
      </c>
      <c r="BX511" s="80">
        <v>0</v>
      </c>
      <c r="BY511" s="80">
        <v>0</v>
      </c>
      <c r="BZ511" s="80">
        <v>0</v>
      </c>
      <c r="CA511" s="80">
        <v>0</v>
      </c>
      <c r="CB511" s="80">
        <v>0</v>
      </c>
      <c r="CC511" s="80">
        <v>0</v>
      </c>
    </row>
    <row r="512" spans="1:81">
      <c r="A512" s="80" t="s">
        <v>2223</v>
      </c>
      <c r="B512" s="80">
        <v>299</v>
      </c>
      <c r="C512" s="80">
        <v>10</v>
      </c>
      <c r="D512" s="80">
        <v>18</v>
      </c>
      <c r="E512" s="80">
        <v>2013</v>
      </c>
      <c r="F512" s="80" t="s">
        <v>89</v>
      </c>
      <c r="G512" s="80" t="s">
        <v>2213</v>
      </c>
      <c r="H512" s="80" t="s">
        <v>2214</v>
      </c>
      <c r="I512" s="177"/>
      <c r="J512" s="81">
        <v>47.267589236057781</v>
      </c>
      <c r="K512" s="81">
        <v>1.8316153828752173</v>
      </c>
      <c r="L512" s="81">
        <v>11.04462948992661</v>
      </c>
      <c r="M512" s="81">
        <v>40.7818032497036</v>
      </c>
      <c r="N512" s="81">
        <v>38.061664101018422</v>
      </c>
      <c r="O512" s="81">
        <v>24.031121980829695</v>
      </c>
      <c r="P512" s="81">
        <v>28.873202129081996</v>
      </c>
      <c r="Q512" s="81">
        <v>1.8069638409206081</v>
      </c>
      <c r="R512" s="81">
        <v>0</v>
      </c>
      <c r="S512" s="81">
        <v>2.492933214656508</v>
      </c>
      <c r="T512" s="82"/>
      <c r="U512" s="81">
        <v>5072575</v>
      </c>
      <c r="V512" s="81">
        <v>670</v>
      </c>
      <c r="W512" s="81">
        <v>235</v>
      </c>
      <c r="X512" s="81">
        <v>7456</v>
      </c>
      <c r="Y512" s="81">
        <v>11305</v>
      </c>
      <c r="Z512" s="81">
        <v>13130</v>
      </c>
      <c r="AA512" s="81">
        <v>5780</v>
      </c>
      <c r="AB512" s="81">
        <v>23359</v>
      </c>
      <c r="AC512" s="81">
        <v>0</v>
      </c>
      <c r="AD512" s="81">
        <v>2.492933214656508</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0</v>
      </c>
      <c r="BJ512" s="81">
        <v>0</v>
      </c>
      <c r="BK512" s="81">
        <v>0</v>
      </c>
      <c r="BL512" s="81">
        <v>0</v>
      </c>
      <c r="BM512" s="82"/>
      <c r="BN512" s="81">
        <v>0</v>
      </c>
      <c r="BO512" s="81">
        <v>0</v>
      </c>
      <c r="BP512" s="81">
        <v>0</v>
      </c>
      <c r="BQ512" s="81">
        <v>0</v>
      </c>
      <c r="BR512" s="81">
        <v>0</v>
      </c>
      <c r="BS512" s="81">
        <v>0</v>
      </c>
      <c r="BT512"/>
      <c r="BU512" s="80">
        <v>0</v>
      </c>
      <c r="BV512" s="80">
        <v>0</v>
      </c>
      <c r="BW512" s="80">
        <v>0</v>
      </c>
      <c r="BX512" s="80">
        <v>0</v>
      </c>
      <c r="BY512" s="80">
        <v>0</v>
      </c>
      <c r="BZ512" s="80">
        <v>0</v>
      </c>
      <c r="CA512" s="80">
        <v>0</v>
      </c>
      <c r="CB512" s="80">
        <v>0</v>
      </c>
      <c r="CC512" s="80">
        <v>0</v>
      </c>
    </row>
    <row r="513" spans="1:81">
      <c r="A513" s="80" t="s">
        <v>2224</v>
      </c>
      <c r="B513" s="80">
        <v>300</v>
      </c>
      <c r="C513" s="80">
        <v>11</v>
      </c>
      <c r="D513" s="80">
        <v>18</v>
      </c>
      <c r="E513" s="80">
        <v>2014</v>
      </c>
      <c r="F513" s="80" t="s">
        <v>90</v>
      </c>
      <c r="G513" s="80" t="s">
        <v>2213</v>
      </c>
      <c r="H513" s="80" t="s">
        <v>2214</v>
      </c>
      <c r="I513" s="177"/>
      <c r="J513" s="81">
        <v>40.159928035114973</v>
      </c>
      <c r="K513" s="81">
        <v>1.7659926471396006</v>
      </c>
      <c r="L513" s="81">
        <v>14.435490101703133</v>
      </c>
      <c r="M513" s="81">
        <v>36.330822552863935</v>
      </c>
      <c r="N513" s="81">
        <v>36.328081603865087</v>
      </c>
      <c r="O513" s="81">
        <v>22.848281445929132</v>
      </c>
      <c r="P513" s="81">
        <v>28.450940773717047</v>
      </c>
      <c r="Q513" s="81">
        <v>1.7075006226007656</v>
      </c>
      <c r="R513" s="81">
        <v>0</v>
      </c>
      <c r="S513" s="81">
        <v>1.6145426162197578</v>
      </c>
      <c r="T513" s="82"/>
      <c r="U513" s="81">
        <v>5003906</v>
      </c>
      <c r="V513" s="81">
        <v>564</v>
      </c>
      <c r="W513" s="81">
        <v>309</v>
      </c>
      <c r="X513" s="81">
        <v>7156</v>
      </c>
      <c r="Y513" s="81">
        <v>11258</v>
      </c>
      <c r="Z513" s="81">
        <v>13148</v>
      </c>
      <c r="AA513" s="81">
        <v>5666</v>
      </c>
      <c r="AB513" s="81">
        <v>23006</v>
      </c>
      <c r="AC513" s="81">
        <v>0</v>
      </c>
      <c r="AD513" s="81">
        <v>1.6145426162197578</v>
      </c>
      <c r="AE513" s="82"/>
      <c r="AF513" s="81">
        <v>48244228.082204178</v>
      </c>
      <c r="AG513" s="81">
        <v>1442028.8499492949</v>
      </c>
      <c r="AH513" s="81">
        <v>3037861.3303713184</v>
      </c>
      <c r="AI513" s="81">
        <v>42384937.938657708</v>
      </c>
      <c r="AJ513" s="81">
        <v>50263914.715023272</v>
      </c>
      <c r="AK513" s="81">
        <v>0</v>
      </c>
      <c r="AL513" s="81">
        <v>0</v>
      </c>
      <c r="AM513" s="81">
        <v>3158380.0163964569</v>
      </c>
      <c r="AN513" s="81">
        <v>0</v>
      </c>
      <c r="AO513" s="81">
        <v>0</v>
      </c>
      <c r="AP513" s="82"/>
      <c r="AQ513" s="81">
        <v>607</v>
      </c>
      <c r="AR513" s="81">
        <v>223</v>
      </c>
      <c r="AS513" s="81">
        <v>0</v>
      </c>
      <c r="AT513" s="81">
        <v>0</v>
      </c>
      <c r="AU513" s="81">
        <v>0</v>
      </c>
      <c r="AV513" s="81">
        <v>0</v>
      </c>
      <c r="AW513" s="81" t="s">
        <v>564</v>
      </c>
      <c r="AX513" s="82"/>
      <c r="AY513" s="81">
        <v>2665.0099999999998</v>
      </c>
      <c r="AZ513" s="81">
        <v>28705.56</v>
      </c>
      <c r="BA513" s="81">
        <v>0</v>
      </c>
      <c r="BB513" s="81">
        <v>0</v>
      </c>
      <c r="BC513" s="81">
        <v>0</v>
      </c>
      <c r="BD513" s="81">
        <v>0</v>
      </c>
      <c r="BE513" s="81" t="s">
        <v>564</v>
      </c>
      <c r="BF513" s="82"/>
      <c r="BG513" s="81">
        <v>0</v>
      </c>
      <c r="BH513" s="81">
        <v>0</v>
      </c>
      <c r="BI513" s="81">
        <v>3.64</v>
      </c>
      <c r="BJ513" s="81">
        <v>0</v>
      </c>
      <c r="BK513" s="81">
        <v>0</v>
      </c>
      <c r="BL513" s="81">
        <v>0</v>
      </c>
      <c r="BM513" s="82"/>
      <c r="BN513" s="81">
        <v>0</v>
      </c>
      <c r="BO513" s="81">
        <v>0</v>
      </c>
      <c r="BP513" s="81">
        <v>1</v>
      </c>
      <c r="BQ513" s="81">
        <v>0</v>
      </c>
      <c r="BR513" s="81">
        <v>0</v>
      </c>
      <c r="BS513" s="81">
        <v>0</v>
      </c>
      <c r="BT513"/>
      <c r="BU513" s="80">
        <v>3.64</v>
      </c>
      <c r="BV513" s="80">
        <v>0</v>
      </c>
      <c r="BW513" s="80">
        <v>0</v>
      </c>
      <c r="BX513" s="80">
        <v>0</v>
      </c>
      <c r="BY513" s="80">
        <v>0</v>
      </c>
      <c r="BZ513" s="80">
        <v>0</v>
      </c>
      <c r="CA513" s="80">
        <v>0</v>
      </c>
      <c r="CB513" s="80">
        <v>0</v>
      </c>
      <c r="CC513" s="80">
        <v>0</v>
      </c>
    </row>
    <row r="514" spans="1:81">
      <c r="A514" s="80" t="s">
        <v>2225</v>
      </c>
      <c r="B514" s="80">
        <v>301</v>
      </c>
      <c r="C514" s="80">
        <v>12</v>
      </c>
      <c r="D514" s="80">
        <v>18</v>
      </c>
      <c r="E514" s="80">
        <v>2015</v>
      </c>
      <c r="F514" s="80" t="s">
        <v>91</v>
      </c>
      <c r="G514" s="80" t="s">
        <v>2213</v>
      </c>
      <c r="H514" s="80" t="s">
        <v>2214</v>
      </c>
      <c r="I514" s="177"/>
      <c r="J514" s="81">
        <v>37.674168764410432</v>
      </c>
      <c r="K514" s="81">
        <v>1.476648593638608</v>
      </c>
      <c r="L514" s="81">
        <v>15.501468189473952</v>
      </c>
      <c r="M514" s="81">
        <v>36.364506904580708</v>
      </c>
      <c r="N514" s="81">
        <v>31.454104616305294</v>
      </c>
      <c r="O514" s="81">
        <v>22.61303252635858</v>
      </c>
      <c r="P514" s="81">
        <v>27.890392129395522</v>
      </c>
      <c r="Q514" s="81">
        <v>1.6435125500016188</v>
      </c>
      <c r="R514" s="81">
        <v>0</v>
      </c>
      <c r="S514" s="81">
        <v>1.637594003251799</v>
      </c>
      <c r="T514" s="82"/>
      <c r="U514" s="81">
        <v>5394320</v>
      </c>
      <c r="V514" s="81">
        <v>564</v>
      </c>
      <c r="W514" s="81">
        <v>309</v>
      </c>
      <c r="X514" s="81">
        <v>7156</v>
      </c>
      <c r="Y514" s="81">
        <v>11171</v>
      </c>
      <c r="Z514" s="81">
        <v>13138</v>
      </c>
      <c r="AA514" s="81">
        <v>5550</v>
      </c>
      <c r="AB514" s="81">
        <v>22620</v>
      </c>
      <c r="AC514" s="81">
        <v>0</v>
      </c>
      <c r="AD514" s="81">
        <v>1.637594003251799</v>
      </c>
      <c r="AE514" s="82"/>
      <c r="AF514" s="81">
        <v>50990000.778204352</v>
      </c>
      <c r="AG514" s="81">
        <v>1267485.392266104</v>
      </c>
      <c r="AH514" s="81">
        <v>2592440.1225442244</v>
      </c>
      <c r="AI514" s="81">
        <v>43955739.013678081</v>
      </c>
      <c r="AJ514" s="81">
        <v>46101731.333138563</v>
      </c>
      <c r="AK514" s="81">
        <v>0</v>
      </c>
      <c r="AL514" s="81">
        <v>0</v>
      </c>
      <c r="AM514" s="81">
        <v>3099976.1126687811</v>
      </c>
      <c r="AN514" s="81">
        <v>0</v>
      </c>
      <c r="AO514" s="81">
        <v>0</v>
      </c>
      <c r="AP514" s="82"/>
      <c r="AQ514" s="81">
        <v>648</v>
      </c>
      <c r="AR514" s="81">
        <v>295</v>
      </c>
      <c r="AS514" s="81">
        <v>0</v>
      </c>
      <c r="AT514" s="81">
        <v>0</v>
      </c>
      <c r="AU514" s="81">
        <v>0</v>
      </c>
      <c r="AV514" s="81">
        <v>0</v>
      </c>
      <c r="AW514" s="81" t="s">
        <v>564</v>
      </c>
      <c r="AX514" s="82"/>
      <c r="AY514" s="81">
        <v>2953.38</v>
      </c>
      <c r="AZ514" s="81">
        <v>39643.259999999995</v>
      </c>
      <c r="BA514" s="81">
        <v>0</v>
      </c>
      <c r="BB514" s="81">
        <v>0</v>
      </c>
      <c r="BC514" s="81">
        <v>0</v>
      </c>
      <c r="BD514" s="81">
        <v>0</v>
      </c>
      <c r="BE514" s="81" t="s">
        <v>564</v>
      </c>
      <c r="BF514" s="82"/>
      <c r="BG514" s="81">
        <v>0</v>
      </c>
      <c r="BH514" s="81">
        <v>0</v>
      </c>
      <c r="BI514" s="81">
        <v>2.3620000000000001</v>
      </c>
      <c r="BJ514" s="81">
        <v>0</v>
      </c>
      <c r="BK514" s="81">
        <v>0</v>
      </c>
      <c r="BL514" s="81">
        <v>0</v>
      </c>
      <c r="BM514" s="82"/>
      <c r="BN514" s="81">
        <v>0</v>
      </c>
      <c r="BO514" s="81">
        <v>0</v>
      </c>
      <c r="BP514" s="81">
        <v>1</v>
      </c>
      <c r="BQ514" s="81">
        <v>0</v>
      </c>
      <c r="BR514" s="81">
        <v>0</v>
      </c>
      <c r="BS514" s="81">
        <v>0</v>
      </c>
      <c r="BT514"/>
      <c r="BU514" s="80">
        <v>2.3620000000000001</v>
      </c>
      <c r="BV514" s="80">
        <v>0</v>
      </c>
      <c r="BW514" s="80">
        <v>0</v>
      </c>
      <c r="BX514" s="80">
        <v>0</v>
      </c>
      <c r="BY514" s="80">
        <v>0</v>
      </c>
      <c r="BZ514" s="80">
        <v>0</v>
      </c>
      <c r="CA514" s="80">
        <v>0</v>
      </c>
      <c r="CB514" s="80">
        <v>0</v>
      </c>
      <c r="CC514" s="80">
        <v>0</v>
      </c>
    </row>
    <row r="515" spans="1:81">
      <c r="A515" s="80" t="s">
        <v>2226</v>
      </c>
      <c r="B515" s="80">
        <v>302</v>
      </c>
      <c r="C515" s="80">
        <v>13</v>
      </c>
      <c r="D515" s="80">
        <v>18</v>
      </c>
      <c r="E515" s="80">
        <v>2016</v>
      </c>
      <c r="F515" s="80" t="s">
        <v>92</v>
      </c>
      <c r="G515" s="80" t="s">
        <v>2213</v>
      </c>
      <c r="H515" s="80" t="s">
        <v>2214</v>
      </c>
      <c r="I515" s="177"/>
      <c r="J515" s="81">
        <v>34.331022352444826</v>
      </c>
      <c r="K515" s="81">
        <v>1.4284763352517429</v>
      </c>
      <c r="L515" s="81">
        <v>13.685244879938519</v>
      </c>
      <c r="M515" s="81">
        <v>28.260821105120808</v>
      </c>
      <c r="N515" s="81">
        <v>28.645434002815364</v>
      </c>
      <c r="O515" s="81">
        <v>22.265319826141347</v>
      </c>
      <c r="P515" s="81">
        <v>27.063081172718203</v>
      </c>
      <c r="Q515" s="81">
        <v>1.5674659620761844</v>
      </c>
      <c r="R515" s="81">
        <v>0</v>
      </c>
      <c r="S515" s="81">
        <v>1.3832716198380803</v>
      </c>
      <c r="T515" s="82"/>
      <c r="U515" s="81">
        <v>5269025</v>
      </c>
      <c r="V515" s="81">
        <v>564</v>
      </c>
      <c r="W515" s="81">
        <v>309</v>
      </c>
      <c r="X515" s="81">
        <v>7156</v>
      </c>
      <c r="Y515" s="81">
        <v>11067</v>
      </c>
      <c r="Z515" s="81">
        <v>13095</v>
      </c>
      <c r="AA515" s="81">
        <v>5570</v>
      </c>
      <c r="AB515" s="81">
        <v>22192</v>
      </c>
      <c r="AC515" s="81">
        <v>0</v>
      </c>
      <c r="AD515" s="81">
        <v>1.3832716198380799</v>
      </c>
      <c r="AE515" s="82"/>
      <c r="AF515" s="81">
        <v>47913154.430104151</v>
      </c>
      <c r="AG515" s="81">
        <v>1221439.274221882</v>
      </c>
      <c r="AH515" s="81">
        <v>2184741.9005701481</v>
      </c>
      <c r="AI515" s="81">
        <v>44241087.429655559</v>
      </c>
      <c r="AJ515" s="81">
        <v>46455408.579696111</v>
      </c>
      <c r="AK515" s="81">
        <v>0</v>
      </c>
      <c r="AL515" s="81">
        <v>0</v>
      </c>
      <c r="AM515" s="81">
        <v>3043683.3156843251</v>
      </c>
      <c r="AN515" s="81">
        <v>0</v>
      </c>
      <c r="AO515" s="81">
        <v>0</v>
      </c>
      <c r="AP515" s="82"/>
      <c r="AQ515" s="81">
        <v>675</v>
      </c>
      <c r="AR515" s="81">
        <v>329</v>
      </c>
      <c r="AS515" s="81">
        <v>1</v>
      </c>
      <c r="AT515" s="81">
        <v>0</v>
      </c>
      <c r="AU515" s="81">
        <v>0</v>
      </c>
      <c r="AV515" s="81">
        <v>0</v>
      </c>
      <c r="AW515" s="81" t="s">
        <v>564</v>
      </c>
      <c r="AX515" s="82"/>
      <c r="AY515" s="81">
        <v>3118.98</v>
      </c>
      <c r="AZ515" s="81">
        <v>42680.56</v>
      </c>
      <c r="BA515" s="81">
        <v>19</v>
      </c>
      <c r="BB515" s="81">
        <v>0</v>
      </c>
      <c r="BC515" s="81">
        <v>0</v>
      </c>
      <c r="BD515" s="81">
        <v>0</v>
      </c>
      <c r="BE515" s="81" t="s">
        <v>564</v>
      </c>
      <c r="BF515" s="82"/>
      <c r="BG515" s="81">
        <v>0</v>
      </c>
      <c r="BH515" s="81">
        <v>0</v>
      </c>
      <c r="BI515" s="81">
        <v>0</v>
      </c>
      <c r="BJ515" s="81">
        <v>0</v>
      </c>
      <c r="BK515" s="81">
        <v>0</v>
      </c>
      <c r="BL515" s="81">
        <v>0</v>
      </c>
      <c r="BM515" s="82"/>
      <c r="BN515" s="81">
        <v>0</v>
      </c>
      <c r="BO515" s="81">
        <v>0</v>
      </c>
      <c r="BP515" s="81">
        <v>0</v>
      </c>
      <c r="BQ515" s="81">
        <v>0</v>
      </c>
      <c r="BR515" s="81">
        <v>0</v>
      </c>
      <c r="BS515" s="81">
        <v>0</v>
      </c>
      <c r="BT515"/>
      <c r="BU515" s="80">
        <v>0</v>
      </c>
      <c r="BV515" s="80">
        <v>0</v>
      </c>
      <c r="BW515" s="80">
        <v>0</v>
      </c>
      <c r="BX515" s="80">
        <v>0</v>
      </c>
      <c r="BY515" s="80">
        <v>0</v>
      </c>
      <c r="BZ515" s="80">
        <v>0</v>
      </c>
      <c r="CA515" s="80">
        <v>0</v>
      </c>
      <c r="CB515" s="80">
        <v>0</v>
      </c>
      <c r="CC515" s="80">
        <v>0</v>
      </c>
    </row>
    <row r="516" spans="1:81">
      <c r="A516" s="80" t="s">
        <v>2227</v>
      </c>
      <c r="B516" s="80">
        <v>303</v>
      </c>
      <c r="C516" s="80">
        <v>14</v>
      </c>
      <c r="D516" s="80">
        <v>18</v>
      </c>
      <c r="E516" s="80">
        <v>2017</v>
      </c>
      <c r="F516" s="80" t="s">
        <v>71</v>
      </c>
      <c r="G516" s="80" t="s">
        <v>2213</v>
      </c>
      <c r="H516" s="80" t="s">
        <v>2214</v>
      </c>
      <c r="I516" s="177"/>
      <c r="J516" s="81">
        <v>28.727811524076589</v>
      </c>
      <c r="K516" s="81">
        <v>1.4820447992565882</v>
      </c>
      <c r="L516" s="81">
        <v>12.487073854560045</v>
      </c>
      <c r="M516" s="81">
        <v>25.596973446995253</v>
      </c>
      <c r="N516" s="81">
        <v>29.224628505777861</v>
      </c>
      <c r="O516" s="81">
        <v>21.846808808398791</v>
      </c>
      <c r="P516" s="81">
        <v>26.457131287462499</v>
      </c>
      <c r="Q516" s="81">
        <v>1.4894324678788613</v>
      </c>
      <c r="R516" s="81">
        <v>0</v>
      </c>
      <c r="S516" s="81">
        <v>1.6566602319418497</v>
      </c>
      <c r="T516" s="82"/>
      <c r="U516" s="81">
        <v>5083525</v>
      </c>
      <c r="V516" s="81">
        <v>564</v>
      </c>
      <c r="W516" s="81">
        <v>309</v>
      </c>
      <c r="X516" s="81">
        <v>7156</v>
      </c>
      <c r="Y516" s="81">
        <v>10948</v>
      </c>
      <c r="Z516" s="81">
        <v>13062</v>
      </c>
      <c r="AA516" s="81">
        <v>5480</v>
      </c>
      <c r="AB516" s="81">
        <v>21807</v>
      </c>
      <c r="AC516" s="81">
        <v>0</v>
      </c>
      <c r="AD516" s="81">
        <v>1.65666023194185</v>
      </c>
      <c r="AE516" s="82"/>
      <c r="AF516" s="81">
        <v>43003792.859556369</v>
      </c>
      <c r="AG516" s="81">
        <v>1270148.884667563</v>
      </c>
      <c r="AH516" s="81">
        <v>2569514.6478104969</v>
      </c>
      <c r="AI516" s="81">
        <v>42279704.707366452</v>
      </c>
      <c r="AJ516" s="81">
        <v>51392447.578700773</v>
      </c>
      <c r="AK516" s="81">
        <v>0</v>
      </c>
      <c r="AL516" s="81">
        <v>0</v>
      </c>
      <c r="AM516" s="81">
        <v>2995559.5995995821</v>
      </c>
      <c r="AN516" s="81">
        <v>0</v>
      </c>
      <c r="AO516" s="81">
        <v>0</v>
      </c>
      <c r="AP516" s="82"/>
      <c r="AQ516" s="81">
        <v>689</v>
      </c>
      <c r="AR516" s="81">
        <v>362</v>
      </c>
      <c r="AS516" s="81">
        <v>1</v>
      </c>
      <c r="AT516" s="81">
        <v>0</v>
      </c>
      <c r="AU516" s="81">
        <v>0</v>
      </c>
      <c r="AV516" s="81">
        <v>0</v>
      </c>
      <c r="AW516" s="81" t="s">
        <v>564</v>
      </c>
      <c r="AX516" s="82"/>
      <c r="AY516" s="81">
        <v>3226.68</v>
      </c>
      <c r="AZ516" s="81">
        <v>46616.55999999999</v>
      </c>
      <c r="BA516" s="81">
        <v>19</v>
      </c>
      <c r="BB516" s="81">
        <v>0</v>
      </c>
      <c r="BC516" s="81">
        <v>0</v>
      </c>
      <c r="BD516" s="81">
        <v>0</v>
      </c>
      <c r="BE516" s="81" t="s">
        <v>564</v>
      </c>
      <c r="BF516" s="82"/>
      <c r="BG516" s="81">
        <v>0</v>
      </c>
      <c r="BH516" s="81">
        <v>0</v>
      </c>
      <c r="BI516" s="81">
        <v>0</v>
      </c>
      <c r="BJ516" s="81">
        <v>0</v>
      </c>
      <c r="BK516" s="81">
        <v>0</v>
      </c>
      <c r="BL516" s="81">
        <v>0</v>
      </c>
      <c r="BM516" s="82"/>
      <c r="BN516" s="81">
        <v>0</v>
      </c>
      <c r="BO516" s="81">
        <v>0</v>
      </c>
      <c r="BP516" s="81">
        <v>0</v>
      </c>
      <c r="BQ516" s="81">
        <v>0</v>
      </c>
      <c r="BR516" s="81">
        <v>0</v>
      </c>
      <c r="BS516" s="81">
        <v>0</v>
      </c>
      <c r="BT516"/>
      <c r="BU516" s="80">
        <v>0</v>
      </c>
      <c r="BV516" s="80">
        <v>0</v>
      </c>
      <c r="BW516" s="80">
        <v>0</v>
      </c>
      <c r="BX516" s="80">
        <v>0</v>
      </c>
      <c r="BY516" s="80">
        <v>0</v>
      </c>
      <c r="BZ516" s="80">
        <v>0</v>
      </c>
      <c r="CA516" s="80">
        <v>0</v>
      </c>
      <c r="CB516" s="80">
        <v>0</v>
      </c>
      <c r="CC516" s="80">
        <v>0</v>
      </c>
    </row>
    <row r="517" spans="1:81">
      <c r="A517" s="80" t="s">
        <v>2228</v>
      </c>
      <c r="B517" s="80">
        <v>304</v>
      </c>
      <c r="C517" s="80">
        <v>15</v>
      </c>
      <c r="D517" s="80">
        <v>18</v>
      </c>
      <c r="E517" s="80">
        <v>2018</v>
      </c>
      <c r="F517" s="80" t="s">
        <v>93</v>
      </c>
      <c r="G517" s="80" t="s">
        <v>2213</v>
      </c>
      <c r="H517" s="80" t="s">
        <v>2214</v>
      </c>
      <c r="I517" s="177"/>
      <c r="J517" s="81">
        <v>25.002668861217714</v>
      </c>
      <c r="K517" s="81">
        <v>1.2869821583094843</v>
      </c>
      <c r="L517" s="81">
        <v>11.102690587167938</v>
      </c>
      <c r="M517" s="81">
        <v>22.882469303401678</v>
      </c>
      <c r="N517" s="81">
        <v>20.579106475846402</v>
      </c>
      <c r="O517" s="81">
        <v>21.290294960222386</v>
      </c>
      <c r="P517" s="81">
        <v>25.768360942856699</v>
      </c>
      <c r="Q517" s="81">
        <v>1.3593015214236817</v>
      </c>
      <c r="R517" s="81">
        <v>0</v>
      </c>
      <c r="S517" s="81">
        <v>1.5882357959018667</v>
      </c>
      <c r="T517" s="82"/>
      <c r="U517" s="81">
        <v>5153055</v>
      </c>
      <c r="V517" s="81">
        <v>564</v>
      </c>
      <c r="W517" s="81">
        <v>309</v>
      </c>
      <c r="X517" s="81">
        <v>7156</v>
      </c>
      <c r="Y517" s="81">
        <v>10912</v>
      </c>
      <c r="Z517" s="81">
        <v>12973</v>
      </c>
      <c r="AA517" s="81">
        <v>5391</v>
      </c>
      <c r="AB517" s="81">
        <v>21447</v>
      </c>
      <c r="AC517" s="81">
        <v>0</v>
      </c>
      <c r="AD517" s="81">
        <v>1.5882357959018669</v>
      </c>
      <c r="AE517" s="82"/>
      <c r="AF517" s="81">
        <v>44438210.575436413</v>
      </c>
      <c r="AG517" s="81">
        <v>1164421.834981465</v>
      </c>
      <c r="AH517" s="81">
        <v>2280554.103410556</v>
      </c>
      <c r="AI517" s="81">
        <v>40465863.080382288</v>
      </c>
      <c r="AJ517" s="81">
        <v>48870970.132902607</v>
      </c>
      <c r="AK517" s="81">
        <v>0</v>
      </c>
      <c r="AL517" s="81">
        <v>0</v>
      </c>
      <c r="AM517" s="81">
        <v>2952203.3714327328</v>
      </c>
      <c r="AN517" s="81">
        <v>0</v>
      </c>
      <c r="AO517" s="81">
        <v>0</v>
      </c>
      <c r="AP517" s="82"/>
      <c r="AQ517" s="81">
        <v>718</v>
      </c>
      <c r="AR517" s="81">
        <v>375</v>
      </c>
      <c r="AS517" s="81">
        <v>1</v>
      </c>
      <c r="AT517" s="81">
        <v>0</v>
      </c>
      <c r="AU517" s="81">
        <v>0</v>
      </c>
      <c r="AV517" s="81">
        <v>0</v>
      </c>
      <c r="AW517" s="81" t="s">
        <v>564</v>
      </c>
      <c r="AX517" s="82"/>
      <c r="AY517" s="81">
        <v>3407.08</v>
      </c>
      <c r="AZ517" s="81">
        <v>47210.559999999998</v>
      </c>
      <c r="BA517" s="81">
        <v>19</v>
      </c>
      <c r="BB517" s="81">
        <v>0</v>
      </c>
      <c r="BC517" s="81">
        <v>0</v>
      </c>
      <c r="BD517" s="81">
        <v>0</v>
      </c>
      <c r="BE517" s="81" t="s">
        <v>564</v>
      </c>
      <c r="BF517" s="82"/>
      <c r="BG517" s="81">
        <v>0</v>
      </c>
      <c r="BH517" s="81">
        <v>0</v>
      </c>
      <c r="BI517" s="81">
        <v>0</v>
      </c>
      <c r="BJ517" s="81">
        <v>0</v>
      </c>
      <c r="BK517" s="81">
        <v>0</v>
      </c>
      <c r="BL517" s="81">
        <v>0</v>
      </c>
      <c r="BM517" s="82"/>
      <c r="BN517" s="81">
        <v>0</v>
      </c>
      <c r="BO517" s="81">
        <v>0</v>
      </c>
      <c r="BP517" s="81">
        <v>0</v>
      </c>
      <c r="BQ517" s="81">
        <v>0</v>
      </c>
      <c r="BR517" s="81">
        <v>0</v>
      </c>
      <c r="BS517" s="81">
        <v>0</v>
      </c>
      <c r="BT517"/>
      <c r="BU517" s="80">
        <v>0</v>
      </c>
      <c r="BV517" s="80">
        <v>0</v>
      </c>
      <c r="BW517" s="80">
        <v>0</v>
      </c>
      <c r="BX517" s="80">
        <v>0</v>
      </c>
      <c r="BY517" s="80">
        <v>0</v>
      </c>
      <c r="BZ517" s="80">
        <v>0</v>
      </c>
      <c r="CA517" s="80">
        <v>0</v>
      </c>
      <c r="CB517" s="80">
        <v>0</v>
      </c>
      <c r="CC517" s="80">
        <v>0</v>
      </c>
    </row>
    <row r="518" spans="1:81">
      <c r="A518" s="80" t="s">
        <v>2229</v>
      </c>
      <c r="B518" s="80">
        <v>305</v>
      </c>
      <c r="C518" s="80">
        <v>16</v>
      </c>
      <c r="D518" s="80">
        <v>18</v>
      </c>
      <c r="E518" s="80">
        <v>2019</v>
      </c>
      <c r="F518" s="80" t="s">
        <v>73</v>
      </c>
      <c r="G518" s="80" t="s">
        <v>2213</v>
      </c>
      <c r="H518" s="80" t="s">
        <v>2214</v>
      </c>
      <c r="I518" s="177"/>
      <c r="J518" s="81">
        <v>25.680955724207937</v>
      </c>
      <c r="K518" s="81">
        <v>1.2297940183133238</v>
      </c>
      <c r="L518" s="81">
        <v>11.340186350851493</v>
      </c>
      <c r="M518" s="81">
        <v>24.707619342795194</v>
      </c>
      <c r="N518" s="81">
        <v>22.473066502799252</v>
      </c>
      <c r="O518" s="81">
        <v>20.558452540149581</v>
      </c>
      <c r="P518" s="81">
        <v>24.888724927554151</v>
      </c>
      <c r="Q518" s="81">
        <v>1.2962548410761494</v>
      </c>
      <c r="R518" s="81">
        <v>0</v>
      </c>
      <c r="S518" s="81">
        <v>1.8285406377909521</v>
      </c>
      <c r="T518" s="82"/>
      <c r="U518" s="81">
        <v>4972575</v>
      </c>
      <c r="V518" s="81">
        <v>564</v>
      </c>
      <c r="W518" s="81">
        <v>309</v>
      </c>
      <c r="X518" s="81">
        <v>7156</v>
      </c>
      <c r="Y518" s="81">
        <v>10825</v>
      </c>
      <c r="Z518" s="81">
        <v>12871</v>
      </c>
      <c r="AA518" s="81">
        <v>5168</v>
      </c>
      <c r="AB518" s="81">
        <v>21006</v>
      </c>
      <c r="AC518" s="81">
        <v>0</v>
      </c>
      <c r="AD518" s="81">
        <v>1.8285406377909521</v>
      </c>
      <c r="AE518" s="82"/>
      <c r="AF518" s="81">
        <v>44552157.583034627</v>
      </c>
      <c r="AG518" s="81">
        <v>1135365.33125926</v>
      </c>
      <c r="AH518" s="81">
        <v>2637902.0639048782</v>
      </c>
      <c r="AI518" s="81">
        <v>40882692.298171252</v>
      </c>
      <c r="AJ518" s="81">
        <v>48903552.9518525</v>
      </c>
      <c r="AK518" s="81">
        <v>0</v>
      </c>
      <c r="AL518" s="81">
        <v>0</v>
      </c>
      <c r="AM518" s="81">
        <v>2860859.0669166637</v>
      </c>
      <c r="AN518" s="81">
        <v>0</v>
      </c>
      <c r="AO518" s="81">
        <v>0</v>
      </c>
      <c r="AP518" s="82"/>
      <c r="AQ518" s="81">
        <v>739</v>
      </c>
      <c r="AR518" s="81">
        <v>401</v>
      </c>
      <c r="AS518" s="81">
        <v>1</v>
      </c>
      <c r="AT518" s="81">
        <v>0</v>
      </c>
      <c r="AU518" s="81">
        <v>0</v>
      </c>
      <c r="AV518" s="81">
        <v>0</v>
      </c>
      <c r="AW518" s="81" t="s">
        <v>564</v>
      </c>
      <c r="AX518" s="82"/>
      <c r="AY518" s="81">
        <v>3533.0900000000011</v>
      </c>
      <c r="AZ518" s="81">
        <v>48425.66</v>
      </c>
      <c r="BA518" s="81">
        <v>19</v>
      </c>
      <c r="BB518" s="81">
        <v>0</v>
      </c>
      <c r="BC518" s="81">
        <v>0</v>
      </c>
      <c r="BD518" s="81">
        <v>0</v>
      </c>
      <c r="BE518" s="81" t="s">
        <v>564</v>
      </c>
      <c r="BF518" s="82"/>
      <c r="BG518" s="81">
        <v>0</v>
      </c>
      <c r="BH518" s="81">
        <v>0</v>
      </c>
      <c r="BI518" s="81">
        <v>0</v>
      </c>
      <c r="BJ518" s="81">
        <v>0</v>
      </c>
      <c r="BK518" s="81">
        <v>0</v>
      </c>
      <c r="BL518" s="81">
        <v>0</v>
      </c>
      <c r="BM518" s="82"/>
      <c r="BN518" s="81">
        <v>0</v>
      </c>
      <c r="BO518" s="81">
        <v>0</v>
      </c>
      <c r="BP518" s="81">
        <v>0</v>
      </c>
      <c r="BQ518" s="81">
        <v>0</v>
      </c>
      <c r="BR518" s="81">
        <v>0</v>
      </c>
      <c r="BS518" s="81">
        <v>0</v>
      </c>
      <c r="BT518"/>
      <c r="BU518" s="80">
        <v>0</v>
      </c>
      <c r="BV518" s="80">
        <v>0</v>
      </c>
      <c r="BW518" s="80">
        <v>0</v>
      </c>
      <c r="BX518" s="80">
        <v>0</v>
      </c>
      <c r="BY518" s="80">
        <v>0</v>
      </c>
      <c r="BZ518" s="80">
        <v>0</v>
      </c>
      <c r="CA518" s="80">
        <v>0</v>
      </c>
      <c r="CB518" s="80">
        <v>0</v>
      </c>
      <c r="CC518" s="80">
        <v>0</v>
      </c>
    </row>
    <row r="519" spans="1:81">
      <c r="A519" s="80" t="s">
        <v>2230</v>
      </c>
      <c r="B519" s="80">
        <v>306</v>
      </c>
      <c r="C519" s="80">
        <v>17</v>
      </c>
      <c r="D519" s="80">
        <v>18</v>
      </c>
      <c r="E519" s="80">
        <v>2020</v>
      </c>
      <c r="F519" s="80" t="s">
        <v>218</v>
      </c>
      <c r="G519" s="80" t="s">
        <v>2213</v>
      </c>
      <c r="H519" s="80" t="s">
        <v>2214</v>
      </c>
      <c r="I519" s="177"/>
      <c r="J519" s="81">
        <v>23.667704474115009</v>
      </c>
      <c r="K519" s="81">
        <v>1.1702233816299548</v>
      </c>
      <c r="L519" s="81">
        <v>13.411802892752904</v>
      </c>
      <c r="M519" s="81">
        <v>22.143047303603566</v>
      </c>
      <c r="N519" s="81">
        <v>21.538199858436162</v>
      </c>
      <c r="O519" s="81">
        <v>17.936544047802929</v>
      </c>
      <c r="P519" s="81">
        <v>23.08934061598465</v>
      </c>
      <c r="Q519" s="81">
        <v>1.2075067799779637</v>
      </c>
      <c r="R519" s="81">
        <v>0</v>
      </c>
      <c r="S519" s="81">
        <v>1.856257901793106</v>
      </c>
      <c r="T519" s="82"/>
      <c r="U519" s="81">
        <v>4696679</v>
      </c>
      <c r="V519" s="81">
        <v>476</v>
      </c>
      <c r="W519" s="81">
        <v>319</v>
      </c>
      <c r="X519" s="81">
        <v>6556</v>
      </c>
      <c r="Y519" s="81">
        <v>10633</v>
      </c>
      <c r="Z519" s="81">
        <v>12817</v>
      </c>
      <c r="AA519" s="81">
        <v>5209</v>
      </c>
      <c r="AB519" s="81">
        <v>20479</v>
      </c>
      <c r="AC519" s="81">
        <v>0</v>
      </c>
      <c r="AD519" s="81">
        <v>1.856257901793106</v>
      </c>
      <c r="AE519" s="82"/>
      <c r="AF519" s="81">
        <v>39701119.302535087</v>
      </c>
      <c r="AG519" s="81">
        <v>1004076.9032478469</v>
      </c>
      <c r="AH519" s="81">
        <v>3614474.5565638943</v>
      </c>
      <c r="AI519" s="81">
        <v>35293734.097087815</v>
      </c>
      <c r="AJ519" s="81">
        <v>44298614.257606894</v>
      </c>
      <c r="AK519" s="81"/>
      <c r="AL519" s="81"/>
      <c r="AM519" s="81">
        <v>2672737.0264355293</v>
      </c>
      <c r="AN519" s="81"/>
      <c r="AO519" s="81"/>
      <c r="AP519" s="82"/>
      <c r="AQ519" s="81">
        <v>757</v>
      </c>
      <c r="AR519" s="81">
        <v>425</v>
      </c>
      <c r="AS519" s="81">
        <v>1</v>
      </c>
      <c r="AT519" s="81">
        <v>0</v>
      </c>
      <c r="AU519" s="81">
        <v>0</v>
      </c>
      <c r="AV519" s="81">
        <v>1</v>
      </c>
      <c r="AW519" s="81">
        <v>1</v>
      </c>
      <c r="AX519" s="82"/>
      <c r="AY519" s="81">
        <v>3617.380000000001</v>
      </c>
      <c r="AZ519" s="81">
        <v>50034.059999999969</v>
      </c>
      <c r="BA519" s="81">
        <v>19</v>
      </c>
      <c r="BB519" s="81">
        <v>0</v>
      </c>
      <c r="BC519" s="81">
        <v>0</v>
      </c>
      <c r="BD519" s="81">
        <v>1990</v>
      </c>
      <c r="BE519" s="81">
        <v>19</v>
      </c>
      <c r="BF519" s="82"/>
      <c r="BG519" s="81">
        <v>0</v>
      </c>
      <c r="BH519" s="81">
        <v>0</v>
      </c>
      <c r="BI519" s="81">
        <v>0</v>
      </c>
      <c r="BJ519" s="81">
        <v>0</v>
      </c>
      <c r="BK519" s="81">
        <v>0</v>
      </c>
      <c r="BL519" s="81">
        <v>0</v>
      </c>
      <c r="BM519" s="82"/>
      <c r="BN519" s="81">
        <v>0</v>
      </c>
      <c r="BO519" s="81">
        <v>0</v>
      </c>
      <c r="BP519" s="81">
        <v>0</v>
      </c>
      <c r="BQ519" s="81">
        <v>0</v>
      </c>
      <c r="BR519" s="81">
        <v>0</v>
      </c>
      <c r="BS519" s="81">
        <v>0</v>
      </c>
      <c r="BT519"/>
      <c r="BU519" s="80">
        <v>0</v>
      </c>
      <c r="BV519" s="80">
        <v>0</v>
      </c>
      <c r="BW519" s="80">
        <v>0</v>
      </c>
      <c r="BX519" s="80">
        <v>0</v>
      </c>
      <c r="BY519" s="80">
        <v>0</v>
      </c>
      <c r="BZ519" s="80">
        <v>0</v>
      </c>
      <c r="CA519" s="80">
        <v>0</v>
      </c>
      <c r="CB519" s="80">
        <v>0</v>
      </c>
      <c r="CC519" s="80">
        <v>0</v>
      </c>
    </row>
    <row r="520" spans="1:81">
      <c r="A520" s="80" t="s">
        <v>2231</v>
      </c>
      <c r="B520" s="80">
        <v>306</v>
      </c>
      <c r="C520" s="80">
        <v>18</v>
      </c>
      <c r="D520" s="80">
        <v>18</v>
      </c>
      <c r="E520" s="80">
        <v>2021</v>
      </c>
      <c r="F520" s="80" t="s">
        <v>75</v>
      </c>
      <c r="G520" s="174" t="s">
        <v>2213</v>
      </c>
      <c r="H520" s="80" t="s">
        <v>2214</v>
      </c>
      <c r="I520" s="177"/>
      <c r="J520" s="81">
        <v>17.383042632083392</v>
      </c>
      <c r="K520" s="81">
        <v>1.1875634949443037</v>
      </c>
      <c r="L520" s="81">
        <v>11.73718717838263</v>
      </c>
      <c r="M520" s="81">
        <v>20.731036989523492</v>
      </c>
      <c r="N520" s="81">
        <v>17.621470903028861</v>
      </c>
      <c r="O520" s="81">
        <v>17.148984021415778</v>
      </c>
      <c r="P520" s="81">
        <v>23.371891010375926</v>
      </c>
      <c r="Q520" s="81">
        <v>1.1946089538968658</v>
      </c>
      <c r="R520" s="81">
        <v>0</v>
      </c>
      <c r="S520" s="81">
        <v>1.8156291206080071</v>
      </c>
      <c r="T520" s="82"/>
      <c r="U520" s="81">
        <v>4478245</v>
      </c>
      <c r="V520" s="81">
        <v>476</v>
      </c>
      <c r="W520" s="81">
        <v>319</v>
      </c>
      <c r="X520" s="81">
        <v>6556</v>
      </c>
      <c r="Y520" s="81">
        <v>10458</v>
      </c>
      <c r="Z520" s="81">
        <v>12618</v>
      </c>
      <c r="AA520" s="81">
        <v>5142</v>
      </c>
      <c r="AB520" s="81">
        <v>20020</v>
      </c>
      <c r="AC520" s="81">
        <v>0</v>
      </c>
      <c r="AD520" s="81">
        <v>1.8156291206080071</v>
      </c>
      <c r="AE520" s="82"/>
      <c r="AF520" s="81">
        <v>33317924.067159098</v>
      </c>
      <c r="AG520" s="81">
        <v>1018622.0578100928</v>
      </c>
      <c r="AH520" s="81">
        <v>3335208.4804542218</v>
      </c>
      <c r="AI520" s="81">
        <v>39361263.918375671</v>
      </c>
      <c r="AJ520" s="81">
        <v>44269965.488404408</v>
      </c>
      <c r="AK520" s="81">
        <v>0</v>
      </c>
      <c r="AL520" s="81">
        <v>0</v>
      </c>
      <c r="AM520" s="81">
        <v>2627903.0339122149</v>
      </c>
      <c r="AN520" s="81">
        <v>0</v>
      </c>
      <c r="AO520" s="81">
        <v>0</v>
      </c>
      <c r="AP520" s="82"/>
      <c r="AQ520" s="81">
        <v>781</v>
      </c>
      <c r="AR520" s="81">
        <v>441</v>
      </c>
      <c r="AS520" s="81">
        <v>1</v>
      </c>
      <c r="AT520" s="81">
        <v>0</v>
      </c>
      <c r="AU520" s="81">
        <v>0</v>
      </c>
      <c r="AV520" s="81">
        <v>1</v>
      </c>
      <c r="AW520" s="81"/>
      <c r="AX520" s="82"/>
      <c r="AY520" s="81">
        <v>3807.3500000000008</v>
      </c>
      <c r="AZ520" s="81">
        <v>50776.559999999969</v>
      </c>
      <c r="BA520" s="81">
        <v>19</v>
      </c>
      <c r="BB520" s="81">
        <v>0</v>
      </c>
      <c r="BC520" s="81">
        <v>0</v>
      </c>
      <c r="BD520" s="81">
        <v>1990</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2232</v>
      </c>
      <c r="B521" s="80">
        <v>306</v>
      </c>
      <c r="C521" s="80">
        <v>19</v>
      </c>
      <c r="D521" s="80">
        <v>18</v>
      </c>
      <c r="E521" s="80">
        <v>2022</v>
      </c>
      <c r="F521" s="80" t="s">
        <v>568</v>
      </c>
      <c r="G521" s="174" t="s">
        <v>2213</v>
      </c>
      <c r="H521" s="80" t="s">
        <v>2214</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810</v>
      </c>
      <c r="AR521" s="81">
        <v>454</v>
      </c>
      <c r="AS521" s="81">
        <v>1</v>
      </c>
      <c r="AT521" s="81">
        <v>0</v>
      </c>
      <c r="AU521" s="81">
        <v>0</v>
      </c>
      <c r="AV521" s="81">
        <v>1</v>
      </c>
      <c r="AW521" s="81"/>
      <c r="AX521" s="82"/>
      <c r="AY521" s="81">
        <v>4010.7300000000023</v>
      </c>
      <c r="AZ521" s="81">
        <v>51410.159999999967</v>
      </c>
      <c r="BA521" s="81">
        <v>19</v>
      </c>
      <c r="BB521" s="81">
        <v>0</v>
      </c>
      <c r="BC521" s="81">
        <v>0</v>
      </c>
      <c r="BD521" s="81">
        <v>1990</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2233</v>
      </c>
      <c r="B522" s="80">
        <v>69</v>
      </c>
      <c r="C522" s="80">
        <v>1</v>
      </c>
      <c r="D522" s="80">
        <v>5</v>
      </c>
      <c r="E522" s="80">
        <v>1990</v>
      </c>
      <c r="F522" s="80" t="s">
        <v>562</v>
      </c>
      <c r="G522" s="80" t="s">
        <v>2234</v>
      </c>
      <c r="H522" s="80" t="s">
        <v>2235</v>
      </c>
      <c r="I522" s="177"/>
      <c r="J522" s="81">
        <v>61.931705502405052</v>
      </c>
      <c r="K522" s="81">
        <v>1.4784231329996267</v>
      </c>
      <c r="L522" s="81">
        <v>1.9070323245102818</v>
      </c>
      <c r="M522" s="81">
        <v>6.953502100123</v>
      </c>
      <c r="N522" s="81">
        <v>7.8449823053101255</v>
      </c>
      <c r="O522" s="81">
        <v>10.220959102217396</v>
      </c>
      <c r="P522" s="81">
        <v>10.777926013108756</v>
      </c>
      <c r="Q522" s="81">
        <v>0.71234111334839345</v>
      </c>
      <c r="R522" s="81">
        <v>0</v>
      </c>
      <c r="S522" s="81">
        <v>0.82523093887439491</v>
      </c>
      <c r="T522" s="82"/>
      <c r="U522" s="81">
        <v>10240079</v>
      </c>
      <c r="V522" s="81">
        <v>531</v>
      </c>
      <c r="W522" s="81">
        <v>20</v>
      </c>
      <c r="X522" s="81">
        <v>2383</v>
      </c>
      <c r="Y522" s="81">
        <v>3052</v>
      </c>
      <c r="Z522" s="81">
        <v>4204</v>
      </c>
      <c r="AA522" s="81">
        <v>2617</v>
      </c>
      <c r="AB522" s="81">
        <v>11566</v>
      </c>
      <c r="AC522" s="81">
        <v>0</v>
      </c>
      <c r="AD522" s="81">
        <v>0.82523093887439491</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2236</v>
      </c>
      <c r="B523" s="80">
        <v>70</v>
      </c>
      <c r="C523" s="80">
        <v>2</v>
      </c>
      <c r="D523" s="80">
        <v>5</v>
      </c>
      <c r="E523" s="80">
        <v>2005</v>
      </c>
      <c r="F523" s="80" t="s">
        <v>565</v>
      </c>
      <c r="G523" s="80" t="s">
        <v>2234</v>
      </c>
      <c r="H523" s="80" t="s">
        <v>2235</v>
      </c>
      <c r="I523" s="177"/>
      <c r="J523" s="81">
        <v>50.209487530059057</v>
      </c>
      <c r="K523" s="81">
        <v>1.2367403428944157</v>
      </c>
      <c r="L523" s="81">
        <v>3.6649644124545988</v>
      </c>
      <c r="M523" s="81">
        <v>18.248787162240816</v>
      </c>
      <c r="N523" s="81">
        <v>16.081944367076442</v>
      </c>
      <c r="O523" s="81">
        <v>17.744962943006886</v>
      </c>
      <c r="P523" s="81">
        <v>14.211003073704708</v>
      </c>
      <c r="Q523" s="81">
        <v>0.90469571323359155</v>
      </c>
      <c r="R523" s="81">
        <v>0</v>
      </c>
      <c r="S523" s="81">
        <v>0.95080767124827736</v>
      </c>
      <c r="T523" s="82"/>
      <c r="U523" s="81">
        <v>7607488</v>
      </c>
      <c r="V523" s="81">
        <v>524</v>
      </c>
      <c r="W523" s="81">
        <v>49</v>
      </c>
      <c r="X523" s="81">
        <v>3378</v>
      </c>
      <c r="Y523" s="81">
        <v>5396</v>
      </c>
      <c r="Z523" s="81">
        <v>8446</v>
      </c>
      <c r="AA523" s="81">
        <v>2826</v>
      </c>
      <c r="AB523" s="81">
        <v>15356</v>
      </c>
      <c r="AC523" s="81">
        <v>0</v>
      </c>
      <c r="AD523" s="81">
        <v>0.95080767124827736</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2237</v>
      </c>
      <c r="B524" s="80">
        <v>71</v>
      </c>
      <c r="C524" s="80">
        <v>3</v>
      </c>
      <c r="D524" s="80">
        <v>5</v>
      </c>
      <c r="E524" s="80">
        <v>2006</v>
      </c>
      <c r="F524" s="80" t="s">
        <v>566</v>
      </c>
      <c r="G524" s="80" t="s">
        <v>2234</v>
      </c>
      <c r="H524" s="80" t="s">
        <v>2235</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2238</v>
      </c>
      <c r="B525" s="80">
        <v>72</v>
      </c>
      <c r="C525" s="80">
        <v>4</v>
      </c>
      <c r="D525" s="80">
        <v>5</v>
      </c>
      <c r="E525" s="80">
        <v>2007</v>
      </c>
      <c r="F525" s="80" t="s">
        <v>567</v>
      </c>
      <c r="G525" s="80" t="s">
        <v>2234</v>
      </c>
      <c r="H525" s="80" t="s">
        <v>2235</v>
      </c>
      <c r="I525" s="177"/>
      <c r="J525" s="81">
        <v>51.220785106536027</v>
      </c>
      <c r="K525" s="81">
        <v>1.1089997181959486</v>
      </c>
      <c r="L525" s="81">
        <v>5.8197581681240065</v>
      </c>
      <c r="M525" s="81">
        <v>18.851431225895372</v>
      </c>
      <c r="N525" s="81">
        <v>18.244059288909842</v>
      </c>
      <c r="O525" s="81">
        <v>18.385530160097769</v>
      </c>
      <c r="P525" s="81">
        <v>15.472699273474987</v>
      </c>
      <c r="Q525" s="81">
        <v>0.99626737847787206</v>
      </c>
      <c r="R525" s="81">
        <v>0</v>
      </c>
      <c r="S525" s="81">
        <v>0.82401660937380572</v>
      </c>
      <c r="T525" s="82"/>
      <c r="U525" s="81">
        <v>7956860</v>
      </c>
      <c r="V525" s="81">
        <v>482</v>
      </c>
      <c r="W525" s="81">
        <v>74</v>
      </c>
      <c r="X525" s="81">
        <v>4398</v>
      </c>
      <c r="Y525" s="81">
        <v>5788</v>
      </c>
      <c r="Z525" s="81">
        <v>9097</v>
      </c>
      <c r="AA525" s="81">
        <v>3030</v>
      </c>
      <c r="AB525" s="81">
        <v>16016</v>
      </c>
      <c r="AC525" s="81">
        <v>0</v>
      </c>
      <c r="AD525" s="81">
        <v>0.82401660937380572</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2239</v>
      </c>
      <c r="B526" s="80">
        <v>73</v>
      </c>
      <c r="C526" s="80">
        <v>5</v>
      </c>
      <c r="D526" s="80">
        <v>5</v>
      </c>
      <c r="E526" s="80">
        <v>2008</v>
      </c>
      <c r="F526" s="80" t="s">
        <v>84</v>
      </c>
      <c r="G526" s="80" t="s">
        <v>2234</v>
      </c>
      <c r="H526" s="80" t="s">
        <v>2235</v>
      </c>
      <c r="I526" s="177"/>
      <c r="J526" s="81">
        <v>58.348643290457638</v>
      </c>
      <c r="K526" s="81">
        <v>0.88489108900973856</v>
      </c>
      <c r="L526" s="81">
        <v>6.4041812061802652</v>
      </c>
      <c r="M526" s="81">
        <v>19.889222728956465</v>
      </c>
      <c r="N526" s="81">
        <v>18.859487765843003</v>
      </c>
      <c r="O526" s="81">
        <v>18.148710945059872</v>
      </c>
      <c r="P526" s="81">
        <v>14.990903798918929</v>
      </c>
      <c r="Q526" s="81">
        <v>1.0000508428698194</v>
      </c>
      <c r="R526" s="81">
        <v>0</v>
      </c>
      <c r="S526" s="81">
        <v>0.75055889962332456</v>
      </c>
      <c r="T526" s="82"/>
      <c r="U526" s="81">
        <v>9947831</v>
      </c>
      <c r="V526" s="81">
        <v>482</v>
      </c>
      <c r="W526" s="81">
        <v>90</v>
      </c>
      <c r="X526" s="81">
        <v>4398</v>
      </c>
      <c r="Y526" s="81">
        <v>5960</v>
      </c>
      <c r="Z526" s="81">
        <v>9295</v>
      </c>
      <c r="AA526" s="81">
        <v>2939</v>
      </c>
      <c r="AB526" s="81">
        <v>16341</v>
      </c>
      <c r="AC526" s="81">
        <v>0</v>
      </c>
      <c r="AD526" s="81">
        <v>0.75055889962332456</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2240</v>
      </c>
      <c r="B527" s="80">
        <v>74</v>
      </c>
      <c r="C527" s="80">
        <v>6</v>
      </c>
      <c r="D527" s="80">
        <v>5</v>
      </c>
      <c r="E527" s="80">
        <v>2009</v>
      </c>
      <c r="F527" s="80" t="s">
        <v>85</v>
      </c>
      <c r="G527" s="80" t="s">
        <v>2234</v>
      </c>
      <c r="H527" s="80" t="s">
        <v>2235</v>
      </c>
      <c r="I527" s="177"/>
      <c r="J527" s="81">
        <v>57.796216096916375</v>
      </c>
      <c r="K527" s="81">
        <v>0.70674039332825178</v>
      </c>
      <c r="L527" s="81">
        <v>7.1657008896002221</v>
      </c>
      <c r="M527" s="81">
        <v>18.425007844350255</v>
      </c>
      <c r="N527" s="81">
        <v>18.018724862649741</v>
      </c>
      <c r="O527" s="81">
        <v>18.782475282240135</v>
      </c>
      <c r="P527" s="81">
        <v>14.348903464758473</v>
      </c>
      <c r="Q527" s="81">
        <v>0.96897467568936824</v>
      </c>
      <c r="R527" s="81">
        <v>0</v>
      </c>
      <c r="S527" s="81">
        <v>0.59864038352963334</v>
      </c>
      <c r="T527" s="82"/>
      <c r="U527" s="81">
        <v>8796640</v>
      </c>
      <c r="V527" s="81">
        <v>449</v>
      </c>
      <c r="W527" s="81">
        <v>110</v>
      </c>
      <c r="X527" s="81">
        <v>4806</v>
      </c>
      <c r="Y527" s="81">
        <v>6129</v>
      </c>
      <c r="Z527" s="81">
        <v>9495</v>
      </c>
      <c r="AA527" s="81">
        <v>2888</v>
      </c>
      <c r="AB527" s="81">
        <v>16621</v>
      </c>
      <c r="AC527" s="81">
        <v>0</v>
      </c>
      <c r="AD527" s="81">
        <v>0.59864038352963334</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24.206</v>
      </c>
      <c r="BJ527" s="81">
        <v>0</v>
      </c>
      <c r="BK527" s="81">
        <v>0</v>
      </c>
      <c r="BL527" s="81">
        <v>0</v>
      </c>
      <c r="BM527" s="82"/>
      <c r="BN527" s="81">
        <v>0</v>
      </c>
      <c r="BO527" s="81">
        <v>0</v>
      </c>
      <c r="BP527" s="81">
        <v>4</v>
      </c>
      <c r="BQ527" s="81">
        <v>0</v>
      </c>
      <c r="BR527" s="81">
        <v>0</v>
      </c>
      <c r="BS527" s="81">
        <v>0</v>
      </c>
      <c r="BT527"/>
      <c r="BU527" s="80"/>
      <c r="BV527" s="80"/>
      <c r="BW527" s="80"/>
      <c r="BX527" s="80"/>
      <c r="BY527" s="80"/>
      <c r="BZ527" s="80"/>
      <c r="CA527" s="80"/>
      <c r="CB527" s="80"/>
      <c r="CC527" s="80"/>
    </row>
    <row r="528" spans="1:81">
      <c r="A528" s="80" t="s">
        <v>2241</v>
      </c>
      <c r="B528" s="80">
        <v>75</v>
      </c>
      <c r="C528" s="80">
        <v>7</v>
      </c>
      <c r="D528" s="80">
        <v>5</v>
      </c>
      <c r="E528" s="80">
        <v>2010</v>
      </c>
      <c r="F528" s="80" t="s">
        <v>86</v>
      </c>
      <c r="G528" s="80" t="s">
        <v>2234</v>
      </c>
      <c r="H528" s="80" t="s">
        <v>2235</v>
      </c>
      <c r="I528" s="177"/>
      <c r="J528" s="81">
        <v>59.186849055327322</v>
      </c>
      <c r="K528" s="81">
        <v>0.74058239520659119</v>
      </c>
      <c r="L528" s="81">
        <v>7.9970560875912966</v>
      </c>
      <c r="M528" s="81">
        <v>18.775868879793453</v>
      </c>
      <c r="N528" s="81">
        <v>20.19545216989799</v>
      </c>
      <c r="O528" s="81">
        <v>19.370965608131772</v>
      </c>
      <c r="P528" s="81">
        <v>14.349535411432772</v>
      </c>
      <c r="Q528" s="81">
        <v>1.0248712534635727</v>
      </c>
      <c r="R528" s="81">
        <v>0</v>
      </c>
      <c r="S528" s="81">
        <v>0.74170675193401192</v>
      </c>
      <c r="T528" s="82"/>
      <c r="U528" s="81">
        <v>9724396</v>
      </c>
      <c r="V528" s="81">
        <v>449</v>
      </c>
      <c r="W528" s="81">
        <v>110</v>
      </c>
      <c r="X528" s="81">
        <v>4806</v>
      </c>
      <c r="Y528" s="81">
        <v>6275</v>
      </c>
      <c r="Z528" s="81">
        <v>9838</v>
      </c>
      <c r="AA528" s="81">
        <v>2816</v>
      </c>
      <c r="AB528" s="81">
        <v>16845</v>
      </c>
      <c r="AC528" s="81">
        <v>0</v>
      </c>
      <c r="AD528" s="81">
        <v>0.74170675193401192</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26.082999999999998</v>
      </c>
      <c r="BJ528" s="81">
        <v>0</v>
      </c>
      <c r="BK528" s="81">
        <v>0</v>
      </c>
      <c r="BL528" s="81">
        <v>0</v>
      </c>
      <c r="BM528" s="82"/>
      <c r="BN528" s="81">
        <v>0</v>
      </c>
      <c r="BO528" s="81">
        <v>0</v>
      </c>
      <c r="BP528" s="81">
        <v>4</v>
      </c>
      <c r="BQ528" s="81">
        <v>0</v>
      </c>
      <c r="BR528" s="81">
        <v>0</v>
      </c>
      <c r="BS528" s="81">
        <v>0</v>
      </c>
      <c r="BT528"/>
      <c r="BU528" s="80">
        <v>26.082999999999998</v>
      </c>
      <c r="BV528" s="80">
        <v>0</v>
      </c>
      <c r="BW528" s="80">
        <v>0</v>
      </c>
      <c r="BX528" s="80">
        <v>0</v>
      </c>
      <c r="BY528" s="80">
        <v>0</v>
      </c>
      <c r="BZ528" s="80">
        <v>0</v>
      </c>
      <c r="CA528" s="80">
        <v>0</v>
      </c>
      <c r="CB528" s="80">
        <v>0</v>
      </c>
      <c r="CC528" s="80">
        <v>0</v>
      </c>
    </row>
    <row r="529" spans="1:81">
      <c r="A529" s="80" t="s">
        <v>2242</v>
      </c>
      <c r="B529" s="80">
        <v>76</v>
      </c>
      <c r="C529" s="80">
        <v>8</v>
      </c>
      <c r="D529" s="80">
        <v>5</v>
      </c>
      <c r="E529" s="80">
        <v>2011</v>
      </c>
      <c r="F529" s="80" t="s">
        <v>87</v>
      </c>
      <c r="G529" s="80" t="s">
        <v>2234</v>
      </c>
      <c r="H529" s="80" t="s">
        <v>2235</v>
      </c>
      <c r="I529" s="177"/>
      <c r="J529" s="81">
        <v>78.110192091006084</v>
      </c>
      <c r="K529" s="81">
        <v>1.077014081892147</v>
      </c>
      <c r="L529" s="81">
        <v>4.5322709099360985</v>
      </c>
      <c r="M529" s="81">
        <v>23.824510616007483</v>
      </c>
      <c r="N529" s="81">
        <v>22.077831874003287</v>
      </c>
      <c r="O529" s="81">
        <v>19.674043804226205</v>
      </c>
      <c r="P529" s="81">
        <v>13.647845739429487</v>
      </c>
      <c r="Q529" s="81">
        <v>1.2000491996856903</v>
      </c>
      <c r="R529" s="81">
        <v>0</v>
      </c>
      <c r="S529" s="81">
        <v>0.68917748785220634</v>
      </c>
      <c r="T529" s="82"/>
      <c r="U529" s="81">
        <v>11148036</v>
      </c>
      <c r="V529" s="81">
        <v>449</v>
      </c>
      <c r="W529" s="81">
        <v>110</v>
      </c>
      <c r="X529" s="81">
        <v>4806</v>
      </c>
      <c r="Y529" s="81">
        <v>6418</v>
      </c>
      <c r="Z529" s="81">
        <v>10209</v>
      </c>
      <c r="AA529" s="81">
        <v>2758</v>
      </c>
      <c r="AB529" s="81">
        <v>17100</v>
      </c>
      <c r="AC529" s="81">
        <v>0</v>
      </c>
      <c r="AD529" s="81">
        <v>0.68917748785220634</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23.745000000000001</v>
      </c>
      <c r="BJ529" s="81">
        <v>0</v>
      </c>
      <c r="BK529" s="81">
        <v>0</v>
      </c>
      <c r="BL529" s="81">
        <v>0</v>
      </c>
      <c r="BM529" s="82"/>
      <c r="BN529" s="81">
        <v>0</v>
      </c>
      <c r="BO529" s="81">
        <v>0</v>
      </c>
      <c r="BP529" s="81">
        <v>4</v>
      </c>
      <c r="BQ529" s="81">
        <v>0</v>
      </c>
      <c r="BR529" s="81">
        <v>0</v>
      </c>
      <c r="BS529" s="81">
        <v>0</v>
      </c>
      <c r="BT529"/>
      <c r="BU529" s="80">
        <v>23.745000000000001</v>
      </c>
      <c r="BV529" s="80">
        <v>0</v>
      </c>
      <c r="BW529" s="80">
        <v>0</v>
      </c>
      <c r="BX529" s="80">
        <v>0</v>
      </c>
      <c r="BY529" s="80">
        <v>0</v>
      </c>
      <c r="BZ529" s="80">
        <v>0</v>
      </c>
      <c r="CA529" s="80">
        <v>0</v>
      </c>
      <c r="CB529" s="80">
        <v>0</v>
      </c>
      <c r="CC529" s="80">
        <v>0</v>
      </c>
    </row>
    <row r="530" spans="1:81">
      <c r="A530" s="80" t="s">
        <v>2243</v>
      </c>
      <c r="B530" s="80">
        <v>77</v>
      </c>
      <c r="C530" s="80">
        <v>9</v>
      </c>
      <c r="D530" s="80">
        <v>5</v>
      </c>
      <c r="E530" s="80">
        <v>2012</v>
      </c>
      <c r="F530" s="80" t="s">
        <v>88</v>
      </c>
      <c r="G530" s="80" t="s">
        <v>2234</v>
      </c>
      <c r="H530" s="80" t="s">
        <v>2235</v>
      </c>
      <c r="I530" s="177"/>
      <c r="J530" s="81">
        <v>73.607507339193759</v>
      </c>
      <c r="K530" s="81">
        <v>1.0502334655034224</v>
      </c>
      <c r="L530" s="81">
        <v>4.4993352989691182</v>
      </c>
      <c r="M530" s="81">
        <v>24.62895146023105</v>
      </c>
      <c r="N530" s="81">
        <v>24.206890235950766</v>
      </c>
      <c r="O530" s="81">
        <v>19.758220283943675</v>
      </c>
      <c r="P530" s="81">
        <v>13.39206383408942</v>
      </c>
      <c r="Q530" s="81">
        <v>1.3379072090217348</v>
      </c>
      <c r="R530" s="81">
        <v>0</v>
      </c>
      <c r="S530" s="81">
        <v>0.85950258826444104</v>
      </c>
      <c r="T530" s="82"/>
      <c r="U530" s="81">
        <v>10045909</v>
      </c>
      <c r="V530" s="81">
        <v>449</v>
      </c>
      <c r="W530" s="81">
        <v>110</v>
      </c>
      <c r="X530" s="81">
        <v>4806</v>
      </c>
      <c r="Y530" s="81">
        <v>6685</v>
      </c>
      <c r="Z530" s="81">
        <v>10334</v>
      </c>
      <c r="AA530" s="81">
        <v>2691</v>
      </c>
      <c r="AB530" s="81">
        <v>17547</v>
      </c>
      <c r="AC530" s="81">
        <v>0</v>
      </c>
      <c r="AD530" s="81">
        <v>0.85950258826444104</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22.85</v>
      </c>
      <c r="BJ530" s="81">
        <v>0</v>
      </c>
      <c r="BK530" s="81">
        <v>0</v>
      </c>
      <c r="BL530" s="81">
        <v>0</v>
      </c>
      <c r="BM530" s="82"/>
      <c r="BN530" s="81">
        <v>0</v>
      </c>
      <c r="BO530" s="81">
        <v>0</v>
      </c>
      <c r="BP530" s="81">
        <v>4</v>
      </c>
      <c r="BQ530" s="81">
        <v>0</v>
      </c>
      <c r="BR530" s="81">
        <v>0</v>
      </c>
      <c r="BS530" s="81">
        <v>0</v>
      </c>
      <c r="BT530"/>
      <c r="BU530" s="80">
        <v>22.85</v>
      </c>
      <c r="BV530" s="80">
        <v>0</v>
      </c>
      <c r="BW530" s="80">
        <v>0</v>
      </c>
      <c r="BX530" s="80">
        <v>0</v>
      </c>
      <c r="BY530" s="80">
        <v>0</v>
      </c>
      <c r="BZ530" s="80">
        <v>0</v>
      </c>
      <c r="CA530" s="80">
        <v>0</v>
      </c>
      <c r="CB530" s="80">
        <v>0</v>
      </c>
      <c r="CC530" s="80">
        <v>0</v>
      </c>
    </row>
    <row r="531" spans="1:81">
      <c r="A531" s="80" t="s">
        <v>2244</v>
      </c>
      <c r="B531" s="80">
        <v>78</v>
      </c>
      <c r="C531" s="80">
        <v>10</v>
      </c>
      <c r="D531" s="80">
        <v>5</v>
      </c>
      <c r="E531" s="80">
        <v>2013</v>
      </c>
      <c r="F531" s="80" t="s">
        <v>89</v>
      </c>
      <c r="G531" s="80" t="s">
        <v>2234</v>
      </c>
      <c r="H531" s="80" t="s">
        <v>2235</v>
      </c>
      <c r="I531" s="177"/>
      <c r="J531" s="81">
        <v>79.087791862203218</v>
      </c>
      <c r="K531" s="81">
        <v>0.90534688179636547</v>
      </c>
      <c r="L531" s="81">
        <v>4.6402667928786103</v>
      </c>
      <c r="M531" s="81">
        <v>23.728001435987473</v>
      </c>
      <c r="N531" s="81">
        <v>24.482270376188435</v>
      </c>
      <c r="O531" s="81">
        <v>18.906434886669516</v>
      </c>
      <c r="P531" s="81">
        <v>13.55741705507414</v>
      </c>
      <c r="Q531" s="81">
        <v>1.3611599702401225</v>
      </c>
      <c r="R531" s="81">
        <v>0</v>
      </c>
      <c r="S531" s="81">
        <v>1.0267579070286146</v>
      </c>
      <c r="T531" s="82"/>
      <c r="U531" s="81">
        <v>9988324</v>
      </c>
      <c r="V531" s="81">
        <v>449</v>
      </c>
      <c r="W531" s="81">
        <v>110</v>
      </c>
      <c r="X531" s="81">
        <v>4806</v>
      </c>
      <c r="Y531" s="81">
        <v>6770</v>
      </c>
      <c r="Z531" s="81">
        <v>10330</v>
      </c>
      <c r="AA531" s="81">
        <v>2714</v>
      </c>
      <c r="AB531" s="81">
        <v>17596</v>
      </c>
      <c r="AC531" s="81">
        <v>0</v>
      </c>
      <c r="AD531" s="81">
        <v>1.0267579070286146</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25.507999999999999</v>
      </c>
      <c r="BJ531" s="81">
        <v>0</v>
      </c>
      <c r="BK531" s="81">
        <v>0</v>
      </c>
      <c r="BL531" s="81">
        <v>0</v>
      </c>
      <c r="BM531" s="82"/>
      <c r="BN531" s="81">
        <v>0</v>
      </c>
      <c r="BO531" s="81">
        <v>0</v>
      </c>
      <c r="BP531" s="81">
        <v>4</v>
      </c>
      <c r="BQ531" s="81">
        <v>0</v>
      </c>
      <c r="BR531" s="81">
        <v>0</v>
      </c>
      <c r="BS531" s="81">
        <v>0</v>
      </c>
      <c r="BT531"/>
      <c r="BU531" s="80">
        <v>25.507999999999999</v>
      </c>
      <c r="BV531" s="80">
        <v>0</v>
      </c>
      <c r="BW531" s="80">
        <v>0</v>
      </c>
      <c r="BX531" s="80">
        <v>0</v>
      </c>
      <c r="BY531" s="80">
        <v>0</v>
      </c>
      <c r="BZ531" s="80">
        <v>0</v>
      </c>
      <c r="CA531" s="80">
        <v>0</v>
      </c>
      <c r="CB531" s="80">
        <v>0</v>
      </c>
      <c r="CC531" s="80">
        <v>0</v>
      </c>
    </row>
    <row r="532" spans="1:81">
      <c r="A532" s="80" t="s">
        <v>2245</v>
      </c>
      <c r="B532" s="80">
        <v>79</v>
      </c>
      <c r="C532" s="80">
        <v>11</v>
      </c>
      <c r="D532" s="80">
        <v>5</v>
      </c>
      <c r="E532" s="80">
        <v>2014</v>
      </c>
      <c r="F532" s="80" t="s">
        <v>90</v>
      </c>
      <c r="G532" s="80" t="s">
        <v>2234</v>
      </c>
      <c r="H532" s="80" t="s">
        <v>2235</v>
      </c>
      <c r="I532" s="177"/>
      <c r="J532" s="81">
        <v>70.328290253303251</v>
      </c>
      <c r="K532" s="81">
        <v>0.7885378363231681</v>
      </c>
      <c r="L532" s="81">
        <v>2.4244966517825439</v>
      </c>
      <c r="M532" s="81">
        <v>23.858309154991126</v>
      </c>
      <c r="N532" s="81">
        <v>21.550093019409196</v>
      </c>
      <c r="O532" s="81">
        <v>18.373507737131781</v>
      </c>
      <c r="P532" s="81">
        <v>14.029637931832939</v>
      </c>
      <c r="Q532" s="81">
        <v>1.3172529361870116</v>
      </c>
      <c r="R532" s="81">
        <v>0</v>
      </c>
      <c r="S532" s="81">
        <v>0.67602615125133647</v>
      </c>
      <c r="T532" s="82"/>
      <c r="U532" s="81">
        <v>9870146</v>
      </c>
      <c r="V532" s="81">
        <v>344</v>
      </c>
      <c r="W532" s="81">
        <v>54</v>
      </c>
      <c r="X532" s="81">
        <v>5293</v>
      </c>
      <c r="Y532" s="81">
        <v>6859</v>
      </c>
      <c r="Z532" s="81">
        <v>10573</v>
      </c>
      <c r="AA532" s="81">
        <v>2794</v>
      </c>
      <c r="AB532" s="81">
        <v>17748</v>
      </c>
      <c r="AC532" s="81">
        <v>0</v>
      </c>
      <c r="AD532" s="81">
        <v>0.67602615125133647</v>
      </c>
      <c r="AE532" s="82"/>
      <c r="AF532" s="81">
        <v>78214576.723186672</v>
      </c>
      <c r="AG532" s="81">
        <v>702891.82720316411</v>
      </c>
      <c r="AH532" s="81">
        <v>616087.38871386147</v>
      </c>
      <c r="AI532" s="81">
        <v>34196933.697852962</v>
      </c>
      <c r="AJ532" s="81">
        <v>30516601.455509804</v>
      </c>
      <c r="AK532" s="81">
        <v>0</v>
      </c>
      <c r="AL532" s="81">
        <v>0</v>
      </c>
      <c r="AM532" s="81">
        <v>2436535.1878207563</v>
      </c>
      <c r="AN532" s="81">
        <v>0</v>
      </c>
      <c r="AO532" s="81">
        <v>0</v>
      </c>
      <c r="AP532" s="82"/>
      <c r="AQ532" s="81">
        <v>255</v>
      </c>
      <c r="AR532" s="81">
        <v>65</v>
      </c>
      <c r="AS532" s="81">
        <v>0</v>
      </c>
      <c r="AT532" s="81">
        <v>0</v>
      </c>
      <c r="AU532" s="81">
        <v>0</v>
      </c>
      <c r="AV532" s="81">
        <v>0</v>
      </c>
      <c r="AW532" s="81" t="s">
        <v>564</v>
      </c>
      <c r="AX532" s="82"/>
      <c r="AY532" s="81">
        <v>1079.8</v>
      </c>
      <c r="AZ532" s="81">
        <v>4877.8</v>
      </c>
      <c r="BA532" s="81">
        <v>0</v>
      </c>
      <c r="BB532" s="81">
        <v>0</v>
      </c>
      <c r="BC532" s="81">
        <v>0</v>
      </c>
      <c r="BD532" s="81">
        <v>0</v>
      </c>
      <c r="BE532" s="81" t="s">
        <v>564</v>
      </c>
      <c r="BF532" s="82"/>
      <c r="BG532" s="81">
        <v>0</v>
      </c>
      <c r="BH532" s="81">
        <v>0</v>
      </c>
      <c r="BI532" s="81">
        <v>26.5</v>
      </c>
      <c r="BJ532" s="81">
        <v>0</v>
      </c>
      <c r="BK532" s="81">
        <v>0</v>
      </c>
      <c r="BL532" s="81">
        <v>0</v>
      </c>
      <c r="BM532" s="82"/>
      <c r="BN532" s="81">
        <v>0</v>
      </c>
      <c r="BO532" s="81">
        <v>0</v>
      </c>
      <c r="BP532" s="81">
        <v>4</v>
      </c>
      <c r="BQ532" s="81">
        <v>0</v>
      </c>
      <c r="BR532" s="81">
        <v>0</v>
      </c>
      <c r="BS532" s="81">
        <v>0</v>
      </c>
      <c r="BT532"/>
      <c r="BU532" s="80">
        <v>26.5</v>
      </c>
      <c r="BV532" s="80">
        <v>0</v>
      </c>
      <c r="BW532" s="80">
        <v>0</v>
      </c>
      <c r="BX532" s="80">
        <v>0</v>
      </c>
      <c r="BY532" s="80">
        <v>0</v>
      </c>
      <c r="BZ532" s="80">
        <v>0</v>
      </c>
      <c r="CA532" s="80">
        <v>0</v>
      </c>
      <c r="CB532" s="80">
        <v>0</v>
      </c>
      <c r="CC532" s="80">
        <v>0</v>
      </c>
    </row>
    <row r="533" spans="1:81">
      <c r="A533" s="80" t="s">
        <v>2246</v>
      </c>
      <c r="B533" s="80">
        <v>80</v>
      </c>
      <c r="C533" s="80">
        <v>12</v>
      </c>
      <c r="D533" s="80">
        <v>5</v>
      </c>
      <c r="E533" s="80">
        <v>2015</v>
      </c>
      <c r="F533" s="80" t="s">
        <v>91</v>
      </c>
      <c r="G533" s="80" t="s">
        <v>2234</v>
      </c>
      <c r="H533" s="80" t="s">
        <v>2235</v>
      </c>
      <c r="I533" s="177"/>
      <c r="J533" s="81">
        <v>56.889806050119766</v>
      </c>
      <c r="K533" s="81">
        <v>0.75315459310038058</v>
      </c>
      <c r="L533" s="81">
        <v>2.6730963759191138</v>
      </c>
      <c r="M533" s="81">
        <v>25.001377043610201</v>
      </c>
      <c r="N533" s="81">
        <v>21.887064451899548</v>
      </c>
      <c r="O533" s="81">
        <v>18.530362930337684</v>
      </c>
      <c r="P533" s="81">
        <v>14.045701982281168</v>
      </c>
      <c r="Q533" s="81">
        <v>1.307762262930112</v>
      </c>
      <c r="R533" s="81">
        <v>0</v>
      </c>
      <c r="S533" s="81">
        <v>1.165855275647101</v>
      </c>
      <c r="T533" s="82"/>
      <c r="U533" s="81">
        <v>8574022</v>
      </c>
      <c r="V533" s="81">
        <v>344</v>
      </c>
      <c r="W533" s="81">
        <v>54</v>
      </c>
      <c r="X533" s="81">
        <v>5293</v>
      </c>
      <c r="Y533" s="81">
        <v>7033</v>
      </c>
      <c r="Z533" s="81">
        <v>10766</v>
      </c>
      <c r="AA533" s="81">
        <v>2795</v>
      </c>
      <c r="AB533" s="81">
        <v>17999</v>
      </c>
      <c r="AC533" s="81">
        <v>0</v>
      </c>
      <c r="AD533" s="81">
        <v>1.165855275647101</v>
      </c>
      <c r="AE533" s="82"/>
      <c r="AF533" s="81">
        <v>64929961.280378789</v>
      </c>
      <c r="AG533" s="81">
        <v>621997.34647667443</v>
      </c>
      <c r="AH533" s="81">
        <v>563030.4695975912</v>
      </c>
      <c r="AI533" s="81">
        <v>37429233.167802811</v>
      </c>
      <c r="AJ533" s="81">
        <v>32485900.047286015</v>
      </c>
      <c r="AK533" s="81">
        <v>0</v>
      </c>
      <c r="AL533" s="81">
        <v>0</v>
      </c>
      <c r="AM533" s="81">
        <v>2466687.4470347203</v>
      </c>
      <c r="AN533" s="81">
        <v>0</v>
      </c>
      <c r="AO533" s="81">
        <v>0</v>
      </c>
      <c r="AP533" s="82"/>
      <c r="AQ533" s="81">
        <v>329</v>
      </c>
      <c r="AR533" s="81">
        <v>100</v>
      </c>
      <c r="AS533" s="81">
        <v>0</v>
      </c>
      <c r="AT533" s="81">
        <v>0</v>
      </c>
      <c r="AU533" s="81">
        <v>0</v>
      </c>
      <c r="AV533" s="81">
        <v>0</v>
      </c>
      <c r="AW533" s="81" t="s">
        <v>564</v>
      </c>
      <c r="AX533" s="82"/>
      <c r="AY533" s="81">
        <v>1400.7</v>
      </c>
      <c r="AZ533" s="81">
        <v>5879.8</v>
      </c>
      <c r="BA533" s="81">
        <v>0</v>
      </c>
      <c r="BB533" s="81">
        <v>0</v>
      </c>
      <c r="BC533" s="81">
        <v>0</v>
      </c>
      <c r="BD533" s="81">
        <v>0</v>
      </c>
      <c r="BE533" s="81" t="s">
        <v>564</v>
      </c>
      <c r="BF533" s="82"/>
      <c r="BG533" s="81">
        <v>0</v>
      </c>
      <c r="BH533" s="81">
        <v>0</v>
      </c>
      <c r="BI533" s="81">
        <v>14.196</v>
      </c>
      <c r="BJ533" s="81">
        <v>0</v>
      </c>
      <c r="BK533" s="81">
        <v>0</v>
      </c>
      <c r="BL533" s="81">
        <v>0</v>
      </c>
      <c r="BM533" s="82"/>
      <c r="BN533" s="81">
        <v>0</v>
      </c>
      <c r="BO533" s="81">
        <v>0</v>
      </c>
      <c r="BP533" s="81">
        <v>3</v>
      </c>
      <c r="BQ533" s="81">
        <v>0</v>
      </c>
      <c r="BR533" s="81">
        <v>0</v>
      </c>
      <c r="BS533" s="81">
        <v>0</v>
      </c>
      <c r="BT533"/>
      <c r="BU533" s="80">
        <v>14.196</v>
      </c>
      <c r="BV533" s="80">
        <v>0</v>
      </c>
      <c r="BW533" s="80">
        <v>0</v>
      </c>
      <c r="BX533" s="80">
        <v>0</v>
      </c>
      <c r="BY533" s="80">
        <v>0</v>
      </c>
      <c r="BZ533" s="80">
        <v>0</v>
      </c>
      <c r="CA533" s="80">
        <v>0</v>
      </c>
      <c r="CB533" s="80">
        <v>0</v>
      </c>
      <c r="CC533" s="80">
        <v>0</v>
      </c>
    </row>
    <row r="534" spans="1:81">
      <c r="A534" s="80" t="s">
        <v>2247</v>
      </c>
      <c r="B534" s="80">
        <v>81</v>
      </c>
      <c r="C534" s="80">
        <v>13</v>
      </c>
      <c r="D534" s="80">
        <v>5</v>
      </c>
      <c r="E534" s="80">
        <v>2016</v>
      </c>
      <c r="F534" s="80" t="s">
        <v>92</v>
      </c>
      <c r="G534" s="80" t="s">
        <v>2234</v>
      </c>
      <c r="H534" s="80" t="s">
        <v>2235</v>
      </c>
      <c r="I534" s="177"/>
      <c r="J534" s="81">
        <v>68.22512457745421</v>
      </c>
      <c r="K534" s="81">
        <v>0.75224348122667417</v>
      </c>
      <c r="L534" s="81">
        <v>3.1319882630955713</v>
      </c>
      <c r="M534" s="81">
        <v>21.880322126037868</v>
      </c>
      <c r="N534" s="81">
        <v>19.84830199244508</v>
      </c>
      <c r="O534" s="81">
        <v>18.662401711472125</v>
      </c>
      <c r="P534" s="81">
        <v>13.725889463721529</v>
      </c>
      <c r="Q534" s="81">
        <v>1.2915772612889829</v>
      </c>
      <c r="R534" s="81">
        <v>0</v>
      </c>
      <c r="S534" s="81">
        <v>0.96486626397927622</v>
      </c>
      <c r="T534" s="82"/>
      <c r="U534" s="81">
        <v>10749911</v>
      </c>
      <c r="V534" s="81">
        <v>344</v>
      </c>
      <c r="W534" s="81">
        <v>54</v>
      </c>
      <c r="X534" s="81">
        <v>5293</v>
      </c>
      <c r="Y534" s="81">
        <v>7251</v>
      </c>
      <c r="Z534" s="81">
        <v>10976</v>
      </c>
      <c r="AA534" s="81">
        <v>2825</v>
      </c>
      <c r="AB534" s="81">
        <v>18286</v>
      </c>
      <c r="AC534" s="81">
        <v>0</v>
      </c>
      <c r="AD534" s="81">
        <v>0.96486626397927622</v>
      </c>
      <c r="AE534" s="82"/>
      <c r="AF534" s="81">
        <v>79345981.225049585</v>
      </c>
      <c r="AG534" s="81">
        <v>597946.98500744801</v>
      </c>
      <c r="AH534" s="81">
        <v>490225.83659183758</v>
      </c>
      <c r="AI534" s="81">
        <v>34960561.797695532</v>
      </c>
      <c r="AJ534" s="81">
        <v>28528452.153208651</v>
      </c>
      <c r="AK534" s="81">
        <v>0</v>
      </c>
      <c r="AL534" s="81">
        <v>0</v>
      </c>
      <c r="AM534" s="81">
        <v>2507966.524450413</v>
      </c>
      <c r="AN534" s="81">
        <v>0</v>
      </c>
      <c r="AO534" s="81">
        <v>0</v>
      </c>
      <c r="AP534" s="82"/>
      <c r="AQ534" s="81">
        <v>401</v>
      </c>
      <c r="AR534" s="81">
        <v>126</v>
      </c>
      <c r="AS534" s="81">
        <v>0</v>
      </c>
      <c r="AT534" s="81">
        <v>0</v>
      </c>
      <c r="AU534" s="81">
        <v>0</v>
      </c>
      <c r="AV534" s="81">
        <v>0</v>
      </c>
      <c r="AW534" s="81" t="s">
        <v>564</v>
      </c>
      <c r="AX534" s="82"/>
      <c r="AY534" s="81">
        <v>1764.8</v>
      </c>
      <c r="AZ534" s="81">
        <v>8252.2000000000007</v>
      </c>
      <c r="BA534" s="81">
        <v>0</v>
      </c>
      <c r="BB534" s="81">
        <v>0</v>
      </c>
      <c r="BC534" s="81">
        <v>0</v>
      </c>
      <c r="BD534" s="81">
        <v>0</v>
      </c>
      <c r="BE534" s="81" t="s">
        <v>564</v>
      </c>
      <c r="BF534" s="82"/>
      <c r="BG534" s="81">
        <v>0</v>
      </c>
      <c r="BH534" s="81">
        <v>0</v>
      </c>
      <c r="BI534" s="81">
        <v>19.782</v>
      </c>
      <c r="BJ534" s="81">
        <v>0</v>
      </c>
      <c r="BK534" s="81">
        <v>0</v>
      </c>
      <c r="BL534" s="81">
        <v>0</v>
      </c>
      <c r="BM534" s="82"/>
      <c r="BN534" s="81">
        <v>0</v>
      </c>
      <c r="BO534" s="81">
        <v>0</v>
      </c>
      <c r="BP534" s="81">
        <v>4</v>
      </c>
      <c r="BQ534" s="81">
        <v>0</v>
      </c>
      <c r="BR534" s="81">
        <v>0</v>
      </c>
      <c r="BS534" s="81">
        <v>0</v>
      </c>
      <c r="BT534"/>
      <c r="BU534" s="80">
        <v>19.782</v>
      </c>
      <c r="BV534" s="80">
        <v>0</v>
      </c>
      <c r="BW534" s="80">
        <v>0</v>
      </c>
      <c r="BX534" s="80">
        <v>0</v>
      </c>
      <c r="BY534" s="80">
        <v>0</v>
      </c>
      <c r="BZ534" s="80">
        <v>0</v>
      </c>
      <c r="CA534" s="80">
        <v>0</v>
      </c>
      <c r="CB534" s="80">
        <v>0</v>
      </c>
      <c r="CC534" s="80">
        <v>0</v>
      </c>
    </row>
    <row r="535" spans="1:81">
      <c r="A535" s="80" t="s">
        <v>2248</v>
      </c>
      <c r="B535" s="80">
        <v>82</v>
      </c>
      <c r="C535" s="80">
        <v>14</v>
      </c>
      <c r="D535" s="80">
        <v>5</v>
      </c>
      <c r="E535" s="80">
        <v>2017</v>
      </c>
      <c r="F535" s="80" t="s">
        <v>71</v>
      </c>
      <c r="G535" s="80" t="s">
        <v>2234</v>
      </c>
      <c r="H535" s="80" t="s">
        <v>2235</v>
      </c>
      <c r="I535" s="177"/>
      <c r="J535" s="81">
        <v>62.743381217491205</v>
      </c>
      <c r="K535" s="81">
        <v>0.7835796376402997</v>
      </c>
      <c r="L535" s="81">
        <v>2.7400621682574786</v>
      </c>
      <c r="M535" s="81">
        <v>21.104530815217597</v>
      </c>
      <c r="N535" s="81">
        <v>22.208452893912963</v>
      </c>
      <c r="O535" s="81">
        <v>18.672314617743385</v>
      </c>
      <c r="P535" s="81">
        <v>13.822402714599477</v>
      </c>
      <c r="Q535" s="81">
        <v>1.2752416016768113</v>
      </c>
      <c r="R535" s="81">
        <v>0</v>
      </c>
      <c r="S535" s="81">
        <v>0.64618036381102095</v>
      </c>
      <c r="T535" s="82"/>
      <c r="U535" s="81">
        <v>10746085</v>
      </c>
      <c r="V535" s="81">
        <v>344</v>
      </c>
      <c r="W535" s="81">
        <v>54</v>
      </c>
      <c r="X535" s="81">
        <v>5293</v>
      </c>
      <c r="Y535" s="81">
        <v>7498</v>
      </c>
      <c r="Z535" s="81">
        <v>11164</v>
      </c>
      <c r="AA535" s="81">
        <v>2863</v>
      </c>
      <c r="AB535" s="81">
        <v>18671</v>
      </c>
      <c r="AC535" s="81">
        <v>0</v>
      </c>
      <c r="AD535" s="81">
        <v>0.64618036381102095</v>
      </c>
      <c r="AE535" s="82"/>
      <c r="AF535" s="81">
        <v>74755676.350561589</v>
      </c>
      <c r="AG535" s="81">
        <v>620435.01367143367</v>
      </c>
      <c r="AH535" s="81">
        <v>585937.51055419876</v>
      </c>
      <c r="AI535" s="81">
        <v>35042209.998264447</v>
      </c>
      <c r="AJ535" s="81">
        <v>32602787.38978992</v>
      </c>
      <c r="AK535" s="81">
        <v>0</v>
      </c>
      <c r="AL535" s="81">
        <v>0</v>
      </c>
      <c r="AM535" s="81">
        <v>2564777.0570974359</v>
      </c>
      <c r="AN535" s="81">
        <v>0</v>
      </c>
      <c r="AO535" s="81">
        <v>0</v>
      </c>
      <c r="AP535" s="82"/>
      <c r="AQ535" s="81">
        <v>449</v>
      </c>
      <c r="AR535" s="81">
        <v>144</v>
      </c>
      <c r="AS535" s="81">
        <v>0</v>
      </c>
      <c r="AT535" s="81">
        <v>0</v>
      </c>
      <c r="AU535" s="81">
        <v>0</v>
      </c>
      <c r="AV535" s="81">
        <v>0</v>
      </c>
      <c r="AW535" s="81" t="s">
        <v>564</v>
      </c>
      <c r="AX535" s="82"/>
      <c r="AY535" s="81">
        <v>2013.3</v>
      </c>
      <c r="AZ535" s="81">
        <v>8664.7000000000007</v>
      </c>
      <c r="BA535" s="81">
        <v>0</v>
      </c>
      <c r="BB535" s="81">
        <v>0</v>
      </c>
      <c r="BC535" s="81">
        <v>0</v>
      </c>
      <c r="BD535" s="81">
        <v>0</v>
      </c>
      <c r="BE535" s="81" t="s">
        <v>564</v>
      </c>
      <c r="BF535" s="82"/>
      <c r="BG535" s="81">
        <v>0</v>
      </c>
      <c r="BH535" s="81">
        <v>0</v>
      </c>
      <c r="BI535" s="81">
        <v>24.716000000000001</v>
      </c>
      <c r="BJ535" s="81">
        <v>0</v>
      </c>
      <c r="BK535" s="81">
        <v>0</v>
      </c>
      <c r="BL535" s="81">
        <v>0</v>
      </c>
      <c r="BM535" s="82"/>
      <c r="BN535" s="81">
        <v>0</v>
      </c>
      <c r="BO535" s="81">
        <v>0</v>
      </c>
      <c r="BP535" s="81">
        <v>4</v>
      </c>
      <c r="BQ535" s="81">
        <v>0</v>
      </c>
      <c r="BR535" s="81">
        <v>0</v>
      </c>
      <c r="BS535" s="81">
        <v>0</v>
      </c>
      <c r="BT535"/>
      <c r="BU535" s="80">
        <v>24.716000000000001</v>
      </c>
      <c r="BV535" s="80">
        <v>0</v>
      </c>
      <c r="BW535" s="80">
        <v>0</v>
      </c>
      <c r="BX535" s="80">
        <v>0</v>
      </c>
      <c r="BY535" s="80">
        <v>0</v>
      </c>
      <c r="BZ535" s="80">
        <v>0</v>
      </c>
      <c r="CA535" s="80">
        <v>0</v>
      </c>
      <c r="CB535" s="80">
        <v>0</v>
      </c>
      <c r="CC535" s="80">
        <v>0</v>
      </c>
    </row>
    <row r="536" spans="1:81">
      <c r="A536" s="80" t="s">
        <v>2249</v>
      </c>
      <c r="B536" s="80">
        <v>83</v>
      </c>
      <c r="C536" s="80">
        <v>15</v>
      </c>
      <c r="D536" s="80">
        <v>5</v>
      </c>
      <c r="E536" s="80">
        <v>2018</v>
      </c>
      <c r="F536" s="80" t="s">
        <v>93</v>
      </c>
      <c r="G536" s="80" t="s">
        <v>2234</v>
      </c>
      <c r="H536" s="80" t="s">
        <v>2235</v>
      </c>
      <c r="I536" s="177"/>
      <c r="J536" s="81">
        <v>63.620921414399781</v>
      </c>
      <c r="K536" s="81">
        <v>0.73676384190848521</v>
      </c>
      <c r="L536" s="81">
        <v>2.5669368976008009</v>
      </c>
      <c r="M536" s="81">
        <v>20.865494768204076</v>
      </c>
      <c r="N536" s="81">
        <v>21.43670485742977</v>
      </c>
      <c r="O536" s="81">
        <v>18.782658276400614</v>
      </c>
      <c r="P536" s="81">
        <v>13.957264691734663</v>
      </c>
      <c r="Q536" s="81">
        <v>1.2066201503643423</v>
      </c>
      <c r="R536" s="81">
        <v>0</v>
      </c>
      <c r="S536" s="81">
        <v>0.83819096002410143</v>
      </c>
      <c r="T536" s="82"/>
      <c r="U536" s="81">
        <v>11593385</v>
      </c>
      <c r="V536" s="81">
        <v>344</v>
      </c>
      <c r="W536" s="81">
        <v>54</v>
      </c>
      <c r="X536" s="81">
        <v>5293</v>
      </c>
      <c r="Y536" s="81">
        <v>7681</v>
      </c>
      <c r="Z536" s="81">
        <v>11445</v>
      </c>
      <c r="AA536" s="81">
        <v>2920</v>
      </c>
      <c r="AB536" s="81">
        <v>19038</v>
      </c>
      <c r="AC536" s="81">
        <v>0</v>
      </c>
      <c r="AD536" s="81">
        <v>0.83819096002410143</v>
      </c>
      <c r="AE536" s="82"/>
      <c r="AF536" s="81">
        <v>77169465.335075259</v>
      </c>
      <c r="AG536" s="81">
        <v>560289.81136041973</v>
      </c>
      <c r="AH536" s="81">
        <v>559234.16204540501</v>
      </c>
      <c r="AI536" s="81">
        <v>34147823.669492319</v>
      </c>
      <c r="AJ536" s="81">
        <v>33053293.112741861</v>
      </c>
      <c r="AK536" s="81">
        <v>0</v>
      </c>
      <c r="AL536" s="81">
        <v>0</v>
      </c>
      <c r="AM536" s="81">
        <v>2620601.8457283708</v>
      </c>
      <c r="AN536" s="81">
        <v>0</v>
      </c>
      <c r="AO536" s="81">
        <v>0</v>
      </c>
      <c r="AP536" s="82"/>
      <c r="AQ536" s="81">
        <v>504</v>
      </c>
      <c r="AR536" s="81">
        <v>168</v>
      </c>
      <c r="AS536" s="81">
        <v>0</v>
      </c>
      <c r="AT536" s="81">
        <v>0</v>
      </c>
      <c r="AU536" s="81">
        <v>0</v>
      </c>
      <c r="AV536" s="81">
        <v>0</v>
      </c>
      <c r="AW536" s="81" t="s">
        <v>564</v>
      </c>
      <c r="AX536" s="82"/>
      <c r="AY536" s="81">
        <v>2287.3000000000002</v>
      </c>
      <c r="AZ536" s="81">
        <v>12783</v>
      </c>
      <c r="BA536" s="81">
        <v>0</v>
      </c>
      <c r="BB536" s="81">
        <v>0</v>
      </c>
      <c r="BC536" s="81">
        <v>0</v>
      </c>
      <c r="BD536" s="81">
        <v>0</v>
      </c>
      <c r="BE536" s="81" t="s">
        <v>564</v>
      </c>
      <c r="BF536" s="82"/>
      <c r="BG536" s="81">
        <v>0</v>
      </c>
      <c r="BH536" s="81">
        <v>0</v>
      </c>
      <c r="BI536" s="81">
        <v>24.29</v>
      </c>
      <c r="BJ536" s="81">
        <v>0</v>
      </c>
      <c r="BK536" s="81">
        <v>0</v>
      </c>
      <c r="BL536" s="81">
        <v>0</v>
      </c>
      <c r="BM536" s="82"/>
      <c r="BN536" s="81">
        <v>0</v>
      </c>
      <c r="BO536" s="81">
        <v>0</v>
      </c>
      <c r="BP536" s="81">
        <v>4</v>
      </c>
      <c r="BQ536" s="81">
        <v>0</v>
      </c>
      <c r="BR536" s="81">
        <v>0</v>
      </c>
      <c r="BS536" s="81">
        <v>0</v>
      </c>
      <c r="BT536"/>
      <c r="BU536" s="80">
        <v>24.29</v>
      </c>
      <c r="BV536" s="80">
        <v>0</v>
      </c>
      <c r="BW536" s="80">
        <v>0</v>
      </c>
      <c r="BX536" s="80">
        <v>0</v>
      </c>
      <c r="BY536" s="80">
        <v>0</v>
      </c>
      <c r="BZ536" s="80">
        <v>0</v>
      </c>
      <c r="CA536" s="80">
        <v>0</v>
      </c>
      <c r="CB536" s="80">
        <v>0</v>
      </c>
      <c r="CC536" s="80">
        <v>0</v>
      </c>
    </row>
    <row r="537" spans="1:81">
      <c r="A537" s="80" t="s">
        <v>2250</v>
      </c>
      <c r="B537" s="80">
        <v>84</v>
      </c>
      <c r="C537" s="80">
        <v>16</v>
      </c>
      <c r="D537" s="80">
        <v>5</v>
      </c>
      <c r="E537" s="80">
        <v>2019</v>
      </c>
      <c r="F537" s="80" t="s">
        <v>73</v>
      </c>
      <c r="G537" s="80" t="s">
        <v>2234</v>
      </c>
      <c r="H537" s="80" t="s">
        <v>2235</v>
      </c>
      <c r="I537" s="177"/>
      <c r="J537" s="81">
        <v>59.40008360061077</v>
      </c>
      <c r="K537" s="81">
        <v>0.65044186800057224</v>
      </c>
      <c r="L537" s="81">
        <v>2.588545523479461</v>
      </c>
      <c r="M537" s="81">
        <v>19.756556709526194</v>
      </c>
      <c r="N537" s="81">
        <v>19.018937337968499</v>
      </c>
      <c r="O537" s="81">
        <v>18.558671436873432</v>
      </c>
      <c r="P537" s="81">
        <v>13.932484755304596</v>
      </c>
      <c r="Q537" s="81">
        <v>1.190609392731754</v>
      </c>
      <c r="R537" s="81">
        <v>0</v>
      </c>
      <c r="S537" s="81">
        <v>0.7645423192570342</v>
      </c>
      <c r="T537" s="82"/>
      <c r="U537" s="81">
        <v>11312584</v>
      </c>
      <c r="V537" s="81">
        <v>344</v>
      </c>
      <c r="W537" s="81">
        <v>54</v>
      </c>
      <c r="X537" s="81">
        <v>5293</v>
      </c>
      <c r="Y537" s="81">
        <v>7839</v>
      </c>
      <c r="Z537" s="81">
        <v>11619</v>
      </c>
      <c r="AA537" s="81">
        <v>2893</v>
      </c>
      <c r="AB537" s="81">
        <v>19294</v>
      </c>
      <c r="AC537" s="81">
        <v>0</v>
      </c>
      <c r="AD537" s="81">
        <v>0.7645423192570342</v>
      </c>
      <c r="AE537" s="82"/>
      <c r="AF537" s="81">
        <v>73654360.678746074</v>
      </c>
      <c r="AG537" s="81">
        <v>523216.03423989791</v>
      </c>
      <c r="AH537" s="81">
        <v>592962.51793117099</v>
      </c>
      <c r="AI537" s="81">
        <v>33681550.010781787</v>
      </c>
      <c r="AJ537" s="81">
        <v>29459067.093950845</v>
      </c>
      <c r="AK537" s="81">
        <v>0</v>
      </c>
      <c r="AL537" s="81">
        <v>0</v>
      </c>
      <c r="AM537" s="81">
        <v>2627697.5548457638</v>
      </c>
      <c r="AN537" s="81">
        <v>0</v>
      </c>
      <c r="AO537" s="81">
        <v>0</v>
      </c>
      <c r="AP537" s="82"/>
      <c r="AQ537" s="81">
        <v>585</v>
      </c>
      <c r="AR537" s="81">
        <v>184</v>
      </c>
      <c r="AS537" s="81">
        <v>0</v>
      </c>
      <c r="AT537" s="81">
        <v>0</v>
      </c>
      <c r="AU537" s="81">
        <v>0</v>
      </c>
      <c r="AV537" s="81">
        <v>0</v>
      </c>
      <c r="AW537" s="81" t="s">
        <v>564</v>
      </c>
      <c r="AX537" s="82"/>
      <c r="AY537" s="81">
        <v>2684.3</v>
      </c>
      <c r="AZ537" s="81">
        <v>13206.2</v>
      </c>
      <c r="BA537" s="81">
        <v>0</v>
      </c>
      <c r="BB537" s="81">
        <v>0</v>
      </c>
      <c r="BC537" s="81">
        <v>0</v>
      </c>
      <c r="BD537" s="81">
        <v>0</v>
      </c>
      <c r="BE537" s="81" t="s">
        <v>564</v>
      </c>
      <c r="BF537" s="82"/>
      <c r="BG537" s="81">
        <v>0</v>
      </c>
      <c r="BH537" s="81">
        <v>0</v>
      </c>
      <c r="BI537" s="81">
        <v>21.977</v>
      </c>
      <c r="BJ537" s="81">
        <v>0</v>
      </c>
      <c r="BK537" s="81">
        <v>0</v>
      </c>
      <c r="BL537" s="81">
        <v>0</v>
      </c>
      <c r="BM537" s="82"/>
      <c r="BN537" s="81">
        <v>0</v>
      </c>
      <c r="BO537" s="81">
        <v>0</v>
      </c>
      <c r="BP537" s="81">
        <v>5</v>
      </c>
      <c r="BQ537" s="81">
        <v>0</v>
      </c>
      <c r="BR537" s="81">
        <v>0</v>
      </c>
      <c r="BS537" s="81">
        <v>0</v>
      </c>
      <c r="BT537"/>
      <c r="BU537" s="80">
        <v>21.977</v>
      </c>
      <c r="BV537" s="80">
        <v>0</v>
      </c>
      <c r="BW537" s="80">
        <v>0</v>
      </c>
      <c r="BX537" s="80">
        <v>0</v>
      </c>
      <c r="BY537" s="80">
        <v>0</v>
      </c>
      <c r="BZ537" s="80">
        <v>0</v>
      </c>
      <c r="CA537" s="80">
        <v>0</v>
      </c>
      <c r="CB537" s="80">
        <v>0</v>
      </c>
      <c r="CC537" s="80">
        <v>0</v>
      </c>
    </row>
    <row r="538" spans="1:81">
      <c r="A538" s="80" t="s">
        <v>2251</v>
      </c>
      <c r="B538" s="80">
        <v>85</v>
      </c>
      <c r="C538" s="80">
        <v>17</v>
      </c>
      <c r="D538" s="80">
        <v>5</v>
      </c>
      <c r="E538" s="80">
        <v>2020</v>
      </c>
      <c r="F538" s="80" t="s">
        <v>218</v>
      </c>
      <c r="G538" s="80" t="s">
        <v>2234</v>
      </c>
      <c r="H538" s="80" t="s">
        <v>2235</v>
      </c>
      <c r="I538" s="177"/>
      <c r="J538" s="81">
        <v>44.872544760806782</v>
      </c>
      <c r="K538" s="81">
        <v>0.59436726736680678</v>
      </c>
      <c r="L538" s="81">
        <v>6.5850167174889913</v>
      </c>
      <c r="M538" s="81">
        <v>17.873359674710986</v>
      </c>
      <c r="N538" s="81">
        <v>20.212481368862193</v>
      </c>
      <c r="O538" s="81">
        <v>16.517518092862449</v>
      </c>
      <c r="P538" s="81">
        <v>12.952016371646602</v>
      </c>
      <c r="Q538" s="81">
        <v>1.1534375521230982</v>
      </c>
      <c r="R538" s="81">
        <v>0</v>
      </c>
      <c r="S538" s="81">
        <v>0.7460323047902655</v>
      </c>
      <c r="T538" s="82"/>
      <c r="U538" s="81">
        <v>8033570</v>
      </c>
      <c r="V538" s="81">
        <v>287</v>
      </c>
      <c r="W538" s="81">
        <v>140</v>
      </c>
      <c r="X538" s="81">
        <v>5285</v>
      </c>
      <c r="Y538" s="81">
        <v>8000</v>
      </c>
      <c r="Z538" s="81">
        <v>11803</v>
      </c>
      <c r="AA538" s="81">
        <v>2922</v>
      </c>
      <c r="AB538" s="81">
        <v>19562</v>
      </c>
      <c r="AC538" s="81">
        <v>0</v>
      </c>
      <c r="AD538" s="81">
        <v>0.7460323047902655</v>
      </c>
      <c r="AE538" s="82"/>
      <c r="AF538" s="81">
        <v>56302991.521688029</v>
      </c>
      <c r="AG538" s="81">
        <v>453312.68287851877</v>
      </c>
      <c r="AH538" s="81">
        <v>1552934.3550446967</v>
      </c>
      <c r="AI538" s="81">
        <v>30516676.690365493</v>
      </c>
      <c r="AJ538" s="81">
        <v>32447220.603870064</v>
      </c>
      <c r="AK538" s="81"/>
      <c r="AL538" s="81"/>
      <c r="AM538" s="81">
        <v>2553058.3383530364</v>
      </c>
      <c r="AN538" s="81"/>
      <c r="AO538" s="81"/>
      <c r="AP538" s="82"/>
      <c r="AQ538" s="81">
        <v>667</v>
      </c>
      <c r="AR538" s="81">
        <v>193</v>
      </c>
      <c r="AS538" s="81">
        <v>0</v>
      </c>
      <c r="AT538" s="81">
        <v>0</v>
      </c>
      <c r="AU538" s="81">
        <v>0</v>
      </c>
      <c r="AV538" s="81">
        <v>0</v>
      </c>
      <c r="AW538" s="81">
        <v>0</v>
      </c>
      <c r="AX538" s="82"/>
      <c r="AY538" s="81">
        <v>3119.6000000000049</v>
      </c>
      <c r="AZ538" s="81">
        <v>18042.599999999999</v>
      </c>
      <c r="BA538" s="81">
        <v>0</v>
      </c>
      <c r="BB538" s="81">
        <v>0</v>
      </c>
      <c r="BC538" s="81">
        <v>0</v>
      </c>
      <c r="BD538" s="81">
        <v>0</v>
      </c>
      <c r="BE538" s="81">
        <v>0</v>
      </c>
      <c r="BF538" s="82"/>
      <c r="BG538" s="81">
        <v>0</v>
      </c>
      <c r="BH538" s="81">
        <v>0</v>
      </c>
      <c r="BI538" s="81">
        <v>19.547999999999998</v>
      </c>
      <c r="BJ538" s="81">
        <v>0</v>
      </c>
      <c r="BK538" s="81">
        <v>0</v>
      </c>
      <c r="BL538" s="81">
        <v>0</v>
      </c>
      <c r="BM538" s="82"/>
      <c r="BN538" s="81">
        <v>0</v>
      </c>
      <c r="BO538" s="81">
        <v>0</v>
      </c>
      <c r="BP538" s="81">
        <v>5</v>
      </c>
      <c r="BQ538" s="81">
        <v>0</v>
      </c>
      <c r="BR538" s="81">
        <v>0</v>
      </c>
      <c r="BS538" s="81">
        <v>0</v>
      </c>
      <c r="BT538"/>
      <c r="BU538" s="80">
        <v>19.547999999999998</v>
      </c>
      <c r="BV538" s="80">
        <v>0</v>
      </c>
      <c r="BW538" s="80">
        <v>0</v>
      </c>
      <c r="BX538" s="80">
        <v>0</v>
      </c>
      <c r="BY538" s="80">
        <v>0</v>
      </c>
      <c r="BZ538" s="80">
        <v>0</v>
      </c>
      <c r="CA538" s="80">
        <v>0</v>
      </c>
      <c r="CB538" s="80">
        <v>0</v>
      </c>
      <c r="CC538" s="80">
        <v>0</v>
      </c>
    </row>
    <row r="539" spans="1:81">
      <c r="A539" s="80" t="s">
        <v>2252</v>
      </c>
      <c r="B539" s="80">
        <v>85</v>
      </c>
      <c r="C539" s="80">
        <v>18</v>
      </c>
      <c r="D539" s="80">
        <v>5</v>
      </c>
      <c r="E539" s="80">
        <v>2021</v>
      </c>
      <c r="F539" s="80" t="s">
        <v>75</v>
      </c>
      <c r="G539" s="174" t="s">
        <v>2234</v>
      </c>
      <c r="H539" s="80" t="s">
        <v>2235</v>
      </c>
      <c r="I539" s="177"/>
      <c r="J539" s="81">
        <v>53.50748555607656</v>
      </c>
      <c r="K539" s="81">
        <v>0.66179290131046686</v>
      </c>
      <c r="L539" s="81">
        <v>6.0545222322987664</v>
      </c>
      <c r="M539" s="81">
        <v>20.151633252495344</v>
      </c>
      <c r="N539" s="81">
        <v>19.109328748036628</v>
      </c>
      <c r="O539" s="81">
        <v>16.2044172204264</v>
      </c>
      <c r="P539" s="81">
        <v>13.449518766958843</v>
      </c>
      <c r="Q539" s="81">
        <v>1.1737241819755919</v>
      </c>
      <c r="R539" s="81">
        <v>0</v>
      </c>
      <c r="S539" s="81">
        <v>0.77566408073691462</v>
      </c>
      <c r="T539" s="82"/>
      <c r="U539" s="81">
        <v>11066770</v>
      </c>
      <c r="V539" s="81">
        <v>287</v>
      </c>
      <c r="W539" s="81">
        <v>140</v>
      </c>
      <c r="X539" s="81">
        <v>5285</v>
      </c>
      <c r="Y539" s="81">
        <v>8092</v>
      </c>
      <c r="Z539" s="81">
        <v>11923</v>
      </c>
      <c r="AA539" s="81">
        <v>2959</v>
      </c>
      <c r="AB539" s="81">
        <v>19670</v>
      </c>
      <c r="AC539" s="81">
        <v>0</v>
      </c>
      <c r="AD539" s="81">
        <v>0.77566408073691462</v>
      </c>
      <c r="AE539" s="82"/>
      <c r="AF539" s="81">
        <v>67621741.548568562</v>
      </c>
      <c r="AG539" s="81">
        <v>510254.00778086483</v>
      </c>
      <c r="AH539" s="81">
        <v>1367471.8844400931</v>
      </c>
      <c r="AI539" s="81">
        <v>33995965.401416473</v>
      </c>
      <c r="AJ539" s="81">
        <v>28583806.624748886</v>
      </c>
      <c r="AK539" s="81">
        <v>0</v>
      </c>
      <c r="AL539" s="81">
        <v>0</v>
      </c>
      <c r="AM539" s="81">
        <v>2581960.6731794835</v>
      </c>
      <c r="AN539" s="81">
        <v>0</v>
      </c>
      <c r="AO539" s="81">
        <v>0</v>
      </c>
      <c r="AP539" s="82"/>
      <c r="AQ539" s="81">
        <v>747</v>
      </c>
      <c r="AR539" s="81">
        <v>210</v>
      </c>
      <c r="AS539" s="81">
        <v>0</v>
      </c>
      <c r="AT539" s="81">
        <v>0</v>
      </c>
      <c r="AU539" s="81">
        <v>0</v>
      </c>
      <c r="AV539" s="81">
        <v>0</v>
      </c>
      <c r="AW539" s="81"/>
      <c r="AX539" s="82"/>
      <c r="AY539" s="81">
        <v>3589.400000000006</v>
      </c>
      <c r="AZ539" s="81">
        <v>20234.8</v>
      </c>
      <c r="BA539" s="81">
        <v>0</v>
      </c>
      <c r="BB539" s="81">
        <v>0</v>
      </c>
      <c r="BC539" s="81">
        <v>0</v>
      </c>
      <c r="BD539" s="81">
        <v>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2253</v>
      </c>
      <c r="B540" s="80">
        <v>85</v>
      </c>
      <c r="C540" s="80">
        <v>19</v>
      </c>
      <c r="D540" s="80">
        <v>5</v>
      </c>
      <c r="E540" s="80">
        <v>2022</v>
      </c>
      <c r="F540" s="80" t="s">
        <v>568</v>
      </c>
      <c r="G540" s="174" t="s">
        <v>2234</v>
      </c>
      <c r="H540" s="80" t="s">
        <v>2235</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797</v>
      </c>
      <c r="AR540" s="81">
        <v>216</v>
      </c>
      <c r="AS540" s="81">
        <v>0</v>
      </c>
      <c r="AT540" s="81">
        <v>0</v>
      </c>
      <c r="AU540" s="81">
        <v>0</v>
      </c>
      <c r="AV540" s="81">
        <v>0</v>
      </c>
      <c r="AW540" s="81"/>
      <c r="AX540" s="82"/>
      <c r="AY540" s="81">
        <v>3889.300000000007</v>
      </c>
      <c r="AZ540" s="81">
        <v>22667.599999999995</v>
      </c>
      <c r="BA540" s="81">
        <v>0</v>
      </c>
      <c r="BB540" s="81">
        <v>0</v>
      </c>
      <c r="BC540" s="81">
        <v>0</v>
      </c>
      <c r="BD540" s="81">
        <v>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2254</v>
      </c>
      <c r="B541" s="80">
        <v>426</v>
      </c>
      <c r="C541" s="80">
        <v>1</v>
      </c>
      <c r="D541" s="80">
        <v>26</v>
      </c>
      <c r="E541" s="80">
        <v>1990</v>
      </c>
      <c r="F541" s="80" t="s">
        <v>562</v>
      </c>
      <c r="G541" s="80" t="s">
        <v>2255</v>
      </c>
      <c r="H541" s="80" t="s">
        <v>2256</v>
      </c>
      <c r="I541" s="177"/>
      <c r="J541" s="81">
        <v>33.543715347740438</v>
      </c>
      <c r="K541" s="81">
        <v>6.872254589784113</v>
      </c>
      <c r="L541" s="81">
        <v>19.81132629645202</v>
      </c>
      <c r="M541" s="81">
        <v>22.127605171141997</v>
      </c>
      <c r="N541" s="81">
        <v>30.365491819464228</v>
      </c>
      <c r="O541" s="81">
        <v>20.206087321248525</v>
      </c>
      <c r="P541" s="81">
        <v>39.260973894904765</v>
      </c>
      <c r="Q541" s="81">
        <v>1.7315198046581994</v>
      </c>
      <c r="R541" s="81">
        <v>0</v>
      </c>
      <c r="S541" s="81">
        <v>1.5609425624087652</v>
      </c>
      <c r="T541" s="82"/>
      <c r="U541" s="81">
        <v>4993893</v>
      </c>
      <c r="V541" s="81">
        <v>2004</v>
      </c>
      <c r="W541" s="81">
        <v>282</v>
      </c>
      <c r="X541" s="81">
        <v>7615</v>
      </c>
      <c r="Y541" s="81">
        <v>7547</v>
      </c>
      <c r="Z541" s="81">
        <v>8311</v>
      </c>
      <c r="AA541" s="81">
        <v>9533</v>
      </c>
      <c r="AB541" s="81">
        <v>28114</v>
      </c>
      <c r="AC541" s="81">
        <v>0</v>
      </c>
      <c r="AD541" s="81">
        <v>1.5609425624087652</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2257</v>
      </c>
      <c r="B542" s="80">
        <v>427</v>
      </c>
      <c r="C542" s="80">
        <v>2</v>
      </c>
      <c r="D542" s="80">
        <v>26</v>
      </c>
      <c r="E542" s="80">
        <v>2005</v>
      </c>
      <c r="F542" s="80" t="s">
        <v>565</v>
      </c>
      <c r="G542" s="80" t="s">
        <v>2255</v>
      </c>
      <c r="H542" s="80" t="s">
        <v>2256</v>
      </c>
      <c r="I542" s="177"/>
      <c r="J542" s="81">
        <v>23.938691031821705</v>
      </c>
      <c r="K542" s="81">
        <v>3.6080507174591392</v>
      </c>
      <c r="L542" s="81">
        <v>14.059377329036396</v>
      </c>
      <c r="M542" s="81">
        <v>31.194486420577935</v>
      </c>
      <c r="N542" s="81">
        <v>43.845722857095801</v>
      </c>
      <c r="O542" s="81">
        <v>29.008371223549144</v>
      </c>
      <c r="P542" s="81">
        <v>38.856482926580426</v>
      </c>
      <c r="Q542" s="81">
        <v>1.5123429902778258</v>
      </c>
      <c r="R542" s="81">
        <v>0</v>
      </c>
      <c r="S542" s="81">
        <v>1.5677505088908312</v>
      </c>
      <c r="T542" s="82"/>
      <c r="U542" s="81">
        <v>4313435</v>
      </c>
      <c r="V542" s="81">
        <v>1386</v>
      </c>
      <c r="W542" s="81">
        <v>188</v>
      </c>
      <c r="X542" s="81">
        <v>5725</v>
      </c>
      <c r="Y542" s="81">
        <v>8193</v>
      </c>
      <c r="Z542" s="81">
        <v>13807</v>
      </c>
      <c r="AA542" s="81">
        <v>7727</v>
      </c>
      <c r="AB542" s="81">
        <v>25670</v>
      </c>
      <c r="AC542" s="81">
        <v>0</v>
      </c>
      <c r="AD542" s="81">
        <v>1.5677505088908312</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2258</v>
      </c>
      <c r="B543" s="80">
        <v>428</v>
      </c>
      <c r="C543" s="80">
        <v>3</v>
      </c>
      <c r="D543" s="80">
        <v>26</v>
      </c>
      <c r="E543" s="80">
        <v>2006</v>
      </c>
      <c r="F543" s="80" t="s">
        <v>566</v>
      </c>
      <c r="G543" s="80" t="s">
        <v>2255</v>
      </c>
      <c r="H543" s="80" t="s">
        <v>2256</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2259</v>
      </c>
      <c r="B544" s="80">
        <v>429</v>
      </c>
      <c r="C544" s="80">
        <v>4</v>
      </c>
      <c r="D544" s="80">
        <v>26</v>
      </c>
      <c r="E544" s="80">
        <v>2007</v>
      </c>
      <c r="F544" s="80" t="s">
        <v>567</v>
      </c>
      <c r="G544" s="80" t="s">
        <v>2255</v>
      </c>
      <c r="H544" s="80" t="s">
        <v>2256</v>
      </c>
      <c r="I544" s="177"/>
      <c r="J544" s="81">
        <v>20.56054076654689</v>
      </c>
      <c r="K544" s="81">
        <v>3.4358341841636988</v>
      </c>
      <c r="L544" s="81">
        <v>11.790076482032084</v>
      </c>
      <c r="M544" s="81">
        <v>31.937219617863434</v>
      </c>
      <c r="N544" s="81">
        <v>38.254722043803277</v>
      </c>
      <c r="O544" s="81">
        <v>27.763221700479615</v>
      </c>
      <c r="P544" s="81">
        <v>38.324293084960324</v>
      </c>
      <c r="Q544" s="81">
        <v>1.5499496921536673</v>
      </c>
      <c r="R544" s="81">
        <v>0</v>
      </c>
      <c r="S544" s="81">
        <v>1.1656537216979401</v>
      </c>
      <c r="T544" s="82"/>
      <c r="U544" s="81">
        <v>3790046</v>
      </c>
      <c r="V544" s="81">
        <v>1284</v>
      </c>
      <c r="W544" s="81">
        <v>192</v>
      </c>
      <c r="X544" s="81">
        <v>6839</v>
      </c>
      <c r="Y544" s="81">
        <v>8143</v>
      </c>
      <c r="Z544" s="81">
        <v>13737</v>
      </c>
      <c r="AA544" s="81">
        <v>7505</v>
      </c>
      <c r="AB544" s="81">
        <v>24917</v>
      </c>
      <c r="AC544" s="81">
        <v>0</v>
      </c>
      <c r="AD544" s="81">
        <v>1.1656537216979401</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2260</v>
      </c>
      <c r="B545" s="80">
        <v>430</v>
      </c>
      <c r="C545" s="80">
        <v>5</v>
      </c>
      <c r="D545" s="80">
        <v>26</v>
      </c>
      <c r="E545" s="80">
        <v>2008</v>
      </c>
      <c r="F545" s="80" t="s">
        <v>84</v>
      </c>
      <c r="G545" s="80" t="s">
        <v>2255</v>
      </c>
      <c r="H545" s="80" t="s">
        <v>2256</v>
      </c>
      <c r="I545" s="177"/>
      <c r="J545" s="81">
        <v>19.295334554232266</v>
      </c>
      <c r="K545" s="81">
        <v>2.546934573339644</v>
      </c>
      <c r="L545" s="81">
        <v>10.711557975700686</v>
      </c>
      <c r="M545" s="81">
        <v>34.549809277095576</v>
      </c>
      <c r="N545" s="81">
        <v>34.94273281569442</v>
      </c>
      <c r="O545" s="81">
        <v>26.874540876579243</v>
      </c>
      <c r="P545" s="81">
        <v>37.561420746933983</v>
      </c>
      <c r="Q545" s="81">
        <v>1.5136930143529841</v>
      </c>
      <c r="R545" s="81">
        <v>0</v>
      </c>
      <c r="S545" s="81">
        <v>1.8074997583186514</v>
      </c>
      <c r="T545" s="82"/>
      <c r="U545" s="81">
        <v>4127397</v>
      </c>
      <c r="V545" s="81">
        <v>1284</v>
      </c>
      <c r="W545" s="81">
        <v>192</v>
      </c>
      <c r="X545" s="81">
        <v>6839</v>
      </c>
      <c r="Y545" s="81">
        <v>8184</v>
      </c>
      <c r="Z545" s="81">
        <v>13764</v>
      </c>
      <c r="AA545" s="81">
        <v>7364</v>
      </c>
      <c r="AB545" s="81">
        <v>24734</v>
      </c>
      <c r="AC545" s="81">
        <v>0</v>
      </c>
      <c r="AD545" s="81">
        <v>1.8074997583186514</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2261</v>
      </c>
      <c r="B546" s="80">
        <v>431</v>
      </c>
      <c r="C546" s="80">
        <v>6</v>
      </c>
      <c r="D546" s="80">
        <v>26</v>
      </c>
      <c r="E546" s="80">
        <v>2009</v>
      </c>
      <c r="F546" s="80" t="s">
        <v>85</v>
      </c>
      <c r="G546" s="80" t="s">
        <v>2255</v>
      </c>
      <c r="H546" s="80" t="s">
        <v>2256</v>
      </c>
      <c r="I546" s="177"/>
      <c r="J546" s="81">
        <v>23.949915253693987</v>
      </c>
      <c r="K546" s="81">
        <v>2.4800684274104694</v>
      </c>
      <c r="L546" s="81">
        <v>14.177163792360711</v>
      </c>
      <c r="M546" s="81">
        <v>37.967288137194785</v>
      </c>
      <c r="N546" s="81">
        <v>35.05455360175548</v>
      </c>
      <c r="O546" s="81">
        <v>27.153979799822046</v>
      </c>
      <c r="P546" s="81">
        <v>36.140555333328642</v>
      </c>
      <c r="Q546" s="81">
        <v>1.4225348090666192</v>
      </c>
      <c r="R546" s="81">
        <v>0</v>
      </c>
      <c r="S546" s="81">
        <v>1.7741033989375414</v>
      </c>
      <c r="T546" s="82"/>
      <c r="U546" s="81">
        <v>3805694</v>
      </c>
      <c r="V546" s="81">
        <v>1198</v>
      </c>
      <c r="W546" s="81">
        <v>354</v>
      </c>
      <c r="X546" s="81">
        <v>7663</v>
      </c>
      <c r="Y546" s="81">
        <v>8147</v>
      </c>
      <c r="Z546" s="81">
        <v>13727</v>
      </c>
      <c r="AA546" s="81">
        <v>7274</v>
      </c>
      <c r="AB546" s="81">
        <v>24401</v>
      </c>
      <c r="AC546" s="81">
        <v>0</v>
      </c>
      <c r="AD546" s="81">
        <v>1.7741033989375414</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6.92</v>
      </c>
      <c r="BJ546" s="81">
        <v>0</v>
      </c>
      <c r="BK546" s="81">
        <v>0</v>
      </c>
      <c r="BL546" s="81">
        <v>0</v>
      </c>
      <c r="BM546" s="82"/>
      <c r="BN546" s="81">
        <v>0</v>
      </c>
      <c r="BO546" s="81">
        <v>0</v>
      </c>
      <c r="BP546" s="81">
        <v>2</v>
      </c>
      <c r="BQ546" s="81">
        <v>0</v>
      </c>
      <c r="BR546" s="81">
        <v>0</v>
      </c>
      <c r="BS546" s="81">
        <v>0</v>
      </c>
      <c r="BT546"/>
      <c r="BU546" s="80"/>
      <c r="BV546" s="80"/>
      <c r="BW546" s="80"/>
      <c r="BX546" s="80"/>
      <c r="BY546" s="80"/>
      <c r="BZ546" s="80"/>
      <c r="CA546" s="80"/>
      <c r="CB546" s="80"/>
      <c r="CC546" s="80"/>
    </row>
    <row r="547" spans="1:81">
      <c r="A547" s="80" t="s">
        <v>2262</v>
      </c>
      <c r="B547" s="80">
        <v>432</v>
      </c>
      <c r="C547" s="80">
        <v>7</v>
      </c>
      <c r="D547" s="80">
        <v>26</v>
      </c>
      <c r="E547" s="80">
        <v>2010</v>
      </c>
      <c r="F547" s="80" t="s">
        <v>86</v>
      </c>
      <c r="G547" s="80" t="s">
        <v>2255</v>
      </c>
      <c r="H547" s="80" t="s">
        <v>2256</v>
      </c>
      <c r="I547" s="177"/>
      <c r="J547" s="81">
        <v>24.925903788999754</v>
      </c>
      <c r="K547" s="81">
        <v>2.6568693288294938</v>
      </c>
      <c r="L547" s="81">
        <v>14.437232877883103</v>
      </c>
      <c r="M547" s="81">
        <v>39.227699946111152</v>
      </c>
      <c r="N547" s="81">
        <v>37.234082562141282</v>
      </c>
      <c r="O547" s="81">
        <v>26.801949975390286</v>
      </c>
      <c r="P547" s="81">
        <v>36.704440187695404</v>
      </c>
      <c r="Q547" s="81">
        <v>1.4639627248940625</v>
      </c>
      <c r="R547" s="81">
        <v>0</v>
      </c>
      <c r="S547" s="81">
        <v>1.9112372825919759</v>
      </c>
      <c r="T547" s="82"/>
      <c r="U547" s="81">
        <v>4625199</v>
      </c>
      <c r="V547" s="81">
        <v>1198</v>
      </c>
      <c r="W547" s="81">
        <v>354</v>
      </c>
      <c r="X547" s="81">
        <v>7663</v>
      </c>
      <c r="Y547" s="81">
        <v>8131</v>
      </c>
      <c r="Z547" s="81">
        <v>13612</v>
      </c>
      <c r="AA547" s="81">
        <v>7203</v>
      </c>
      <c r="AB547" s="81">
        <v>24062</v>
      </c>
      <c r="AC547" s="81">
        <v>0</v>
      </c>
      <c r="AD547" s="81">
        <v>1.9112372825919759</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7.93</v>
      </c>
      <c r="BJ547" s="81">
        <v>0</v>
      </c>
      <c r="BK547" s="81">
        <v>0</v>
      </c>
      <c r="BL547" s="81">
        <v>0</v>
      </c>
      <c r="BM547" s="82"/>
      <c r="BN547" s="81">
        <v>0</v>
      </c>
      <c r="BO547" s="81">
        <v>0</v>
      </c>
      <c r="BP547" s="81">
        <v>2</v>
      </c>
      <c r="BQ547" s="81">
        <v>0</v>
      </c>
      <c r="BR547" s="81">
        <v>0</v>
      </c>
      <c r="BS547" s="81">
        <v>0</v>
      </c>
      <c r="BT547"/>
      <c r="BU547" s="80">
        <v>7.93</v>
      </c>
      <c r="BV547" s="80">
        <v>0</v>
      </c>
      <c r="BW547" s="80">
        <v>0</v>
      </c>
      <c r="BX547" s="80">
        <v>0</v>
      </c>
      <c r="BY547" s="80">
        <v>0</v>
      </c>
      <c r="BZ547" s="80">
        <v>0</v>
      </c>
      <c r="CA547" s="80">
        <v>0</v>
      </c>
      <c r="CB547" s="80">
        <v>0</v>
      </c>
      <c r="CC547" s="80">
        <v>0</v>
      </c>
    </row>
    <row r="548" spans="1:81">
      <c r="A548" s="80" t="s">
        <v>2263</v>
      </c>
      <c r="B548" s="80">
        <v>433</v>
      </c>
      <c r="C548" s="80">
        <v>8</v>
      </c>
      <c r="D548" s="80">
        <v>26</v>
      </c>
      <c r="E548" s="80">
        <v>2011</v>
      </c>
      <c r="F548" s="80" t="s">
        <v>87</v>
      </c>
      <c r="G548" s="80" t="s">
        <v>2255</v>
      </c>
      <c r="H548" s="80" t="s">
        <v>2256</v>
      </c>
      <c r="I548" s="177"/>
      <c r="J548" s="81">
        <v>18.055870202451121</v>
      </c>
      <c r="K548" s="81">
        <v>3.3347165429495509</v>
      </c>
      <c r="L548" s="81">
        <v>12.881785591753424</v>
      </c>
      <c r="M548" s="81">
        <v>43.170556197408843</v>
      </c>
      <c r="N548" s="81">
        <v>34.87921923600436</v>
      </c>
      <c r="O548" s="81">
        <v>26.345758923261478</v>
      </c>
      <c r="P548" s="81">
        <v>35.807038350439363</v>
      </c>
      <c r="Q548" s="81">
        <v>1.6591557414601807</v>
      </c>
      <c r="R548" s="81">
        <v>0</v>
      </c>
      <c r="S548" s="81">
        <v>2.3485139702710707</v>
      </c>
      <c r="T548" s="82"/>
      <c r="U548" s="81">
        <v>3177034</v>
      </c>
      <c r="V548" s="81">
        <v>1198</v>
      </c>
      <c r="W548" s="81">
        <v>354</v>
      </c>
      <c r="X548" s="81">
        <v>7663</v>
      </c>
      <c r="Y548" s="81">
        <v>8111</v>
      </c>
      <c r="Z548" s="81">
        <v>13671</v>
      </c>
      <c r="AA548" s="81">
        <v>7236</v>
      </c>
      <c r="AB548" s="81">
        <v>23642</v>
      </c>
      <c r="AC548" s="81">
        <v>0</v>
      </c>
      <c r="AD548" s="81">
        <v>2.3485139702710707</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13.949</v>
      </c>
      <c r="BJ548" s="81">
        <v>0</v>
      </c>
      <c r="BK548" s="81">
        <v>0</v>
      </c>
      <c r="BL548" s="81">
        <v>0</v>
      </c>
      <c r="BM548" s="82"/>
      <c r="BN548" s="81">
        <v>0</v>
      </c>
      <c r="BO548" s="81">
        <v>0</v>
      </c>
      <c r="BP548" s="81">
        <v>3</v>
      </c>
      <c r="BQ548" s="81">
        <v>0</v>
      </c>
      <c r="BR548" s="81">
        <v>0</v>
      </c>
      <c r="BS548" s="81">
        <v>0</v>
      </c>
      <c r="BT548"/>
      <c r="BU548" s="80">
        <v>13.949</v>
      </c>
      <c r="BV548" s="80">
        <v>0</v>
      </c>
      <c r="BW548" s="80">
        <v>0</v>
      </c>
      <c r="BX548" s="80">
        <v>0</v>
      </c>
      <c r="BY548" s="80">
        <v>0</v>
      </c>
      <c r="BZ548" s="80">
        <v>0</v>
      </c>
      <c r="CA548" s="80">
        <v>0</v>
      </c>
      <c r="CB548" s="80">
        <v>0</v>
      </c>
      <c r="CC548" s="80">
        <v>0</v>
      </c>
    </row>
    <row r="549" spans="1:81">
      <c r="A549" s="80" t="s">
        <v>2264</v>
      </c>
      <c r="B549" s="80">
        <v>434</v>
      </c>
      <c r="C549" s="80">
        <v>9</v>
      </c>
      <c r="D549" s="80">
        <v>26</v>
      </c>
      <c r="E549" s="80">
        <v>2012</v>
      </c>
      <c r="F549" s="80" t="s">
        <v>88</v>
      </c>
      <c r="G549" s="80" t="s">
        <v>2255</v>
      </c>
      <c r="H549" s="80" t="s">
        <v>2256</v>
      </c>
      <c r="I549" s="177"/>
      <c r="J549" s="81">
        <v>27.663450882527577</v>
      </c>
      <c r="K549" s="81">
        <v>3.0100035807496086</v>
      </c>
      <c r="L549" s="81">
        <v>13.097719863370701</v>
      </c>
      <c r="M549" s="81">
        <v>38.866834059949468</v>
      </c>
      <c r="N549" s="81">
        <v>34.163009444222055</v>
      </c>
      <c r="O549" s="81">
        <v>26.29330804575125</v>
      </c>
      <c r="P549" s="81">
        <v>35.119953354577866</v>
      </c>
      <c r="Q549" s="81">
        <v>1.7849437375733068</v>
      </c>
      <c r="R549" s="81">
        <v>0</v>
      </c>
      <c r="S549" s="81">
        <v>2.0427672260348504</v>
      </c>
      <c r="T549" s="82"/>
      <c r="U549" s="81">
        <v>4994498</v>
      </c>
      <c r="V549" s="81">
        <v>1198</v>
      </c>
      <c r="W549" s="81">
        <v>354</v>
      </c>
      <c r="X549" s="81">
        <v>7663</v>
      </c>
      <c r="Y549" s="81">
        <v>8202</v>
      </c>
      <c r="Z549" s="81">
        <v>13752</v>
      </c>
      <c r="AA549" s="81">
        <v>7057</v>
      </c>
      <c r="AB549" s="81">
        <v>23410</v>
      </c>
      <c r="AC549" s="81">
        <v>0</v>
      </c>
      <c r="AD549" s="81">
        <v>2.0427672260348504</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13.433</v>
      </c>
      <c r="BJ549" s="81">
        <v>0</v>
      </c>
      <c r="BK549" s="81">
        <v>0</v>
      </c>
      <c r="BL549" s="81">
        <v>0</v>
      </c>
      <c r="BM549" s="82"/>
      <c r="BN549" s="81">
        <v>0</v>
      </c>
      <c r="BO549" s="81">
        <v>0</v>
      </c>
      <c r="BP549" s="81">
        <v>3</v>
      </c>
      <c r="BQ549" s="81">
        <v>0</v>
      </c>
      <c r="BR549" s="81">
        <v>0</v>
      </c>
      <c r="BS549" s="81">
        <v>0</v>
      </c>
      <c r="BT549"/>
      <c r="BU549" s="80">
        <v>13.433</v>
      </c>
      <c r="BV549" s="80">
        <v>0</v>
      </c>
      <c r="BW549" s="80">
        <v>0</v>
      </c>
      <c r="BX549" s="80">
        <v>0</v>
      </c>
      <c r="BY549" s="80">
        <v>0</v>
      </c>
      <c r="BZ549" s="80">
        <v>0</v>
      </c>
      <c r="CA549" s="80">
        <v>0</v>
      </c>
      <c r="CB549" s="80">
        <v>0</v>
      </c>
      <c r="CC549" s="80">
        <v>0</v>
      </c>
    </row>
    <row r="550" spans="1:81">
      <c r="A550" s="80" t="s">
        <v>2265</v>
      </c>
      <c r="B550" s="80">
        <v>435</v>
      </c>
      <c r="C550" s="80">
        <v>10</v>
      </c>
      <c r="D550" s="80">
        <v>26</v>
      </c>
      <c r="E550" s="80">
        <v>2013</v>
      </c>
      <c r="F550" s="80" t="s">
        <v>89</v>
      </c>
      <c r="G550" s="80" t="s">
        <v>2255</v>
      </c>
      <c r="H550" s="80" t="s">
        <v>2256</v>
      </c>
      <c r="I550" s="177"/>
      <c r="J550" s="81">
        <v>27.034783568320744</v>
      </c>
      <c r="K550" s="81">
        <v>2.4759842236923797</v>
      </c>
      <c r="L550" s="81">
        <v>13.314307949979121</v>
      </c>
      <c r="M550" s="81">
        <v>37.468353963724283</v>
      </c>
      <c r="N550" s="81">
        <v>36.260282052928304</v>
      </c>
      <c r="O550" s="81">
        <v>25.211630257877307</v>
      </c>
      <c r="P550" s="81">
        <v>35.042476286420452</v>
      </c>
      <c r="Q550" s="81">
        <v>1.7885530616004701</v>
      </c>
      <c r="R550" s="81">
        <v>0</v>
      </c>
      <c r="S550" s="81">
        <v>1.8421638800753217</v>
      </c>
      <c r="T550" s="82"/>
      <c r="U550" s="81">
        <v>4847021</v>
      </c>
      <c r="V550" s="81">
        <v>1198</v>
      </c>
      <c r="W550" s="81">
        <v>354</v>
      </c>
      <c r="X550" s="81">
        <v>7663</v>
      </c>
      <c r="Y550" s="81">
        <v>8134</v>
      </c>
      <c r="Z550" s="81">
        <v>13775</v>
      </c>
      <c r="AA550" s="81">
        <v>7015</v>
      </c>
      <c r="AB550" s="81">
        <v>23121</v>
      </c>
      <c r="AC550" s="81">
        <v>0</v>
      </c>
      <c r="AD550" s="81">
        <v>1.8421638800753217</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12.834</v>
      </c>
      <c r="BJ550" s="81">
        <v>0</v>
      </c>
      <c r="BK550" s="81">
        <v>0</v>
      </c>
      <c r="BL550" s="81">
        <v>0</v>
      </c>
      <c r="BM550" s="82"/>
      <c r="BN550" s="81">
        <v>0</v>
      </c>
      <c r="BO550" s="81">
        <v>0</v>
      </c>
      <c r="BP550" s="81">
        <v>3</v>
      </c>
      <c r="BQ550" s="81">
        <v>0</v>
      </c>
      <c r="BR550" s="81">
        <v>0</v>
      </c>
      <c r="BS550" s="81">
        <v>0</v>
      </c>
      <c r="BT550"/>
      <c r="BU550" s="80">
        <v>12.834</v>
      </c>
      <c r="BV550" s="80">
        <v>0</v>
      </c>
      <c r="BW550" s="80">
        <v>0</v>
      </c>
      <c r="BX550" s="80">
        <v>0</v>
      </c>
      <c r="BY550" s="80">
        <v>0</v>
      </c>
      <c r="BZ550" s="80">
        <v>0</v>
      </c>
      <c r="CA550" s="80">
        <v>0</v>
      </c>
      <c r="CB550" s="80">
        <v>0</v>
      </c>
      <c r="CC550" s="80">
        <v>0</v>
      </c>
    </row>
    <row r="551" spans="1:81">
      <c r="A551" s="80" t="s">
        <v>2266</v>
      </c>
      <c r="B551" s="80">
        <v>436</v>
      </c>
      <c r="C551" s="80">
        <v>11</v>
      </c>
      <c r="D551" s="80">
        <v>26</v>
      </c>
      <c r="E551" s="80">
        <v>2014</v>
      </c>
      <c r="F551" s="80" t="s">
        <v>90</v>
      </c>
      <c r="G551" s="80" t="s">
        <v>2255</v>
      </c>
      <c r="H551" s="80" t="s">
        <v>2256</v>
      </c>
      <c r="I551" s="177"/>
      <c r="J551" s="81">
        <v>29.198742237776099</v>
      </c>
      <c r="K551" s="81">
        <v>2.6697210610332314</v>
      </c>
      <c r="L551" s="81">
        <v>10.563499456593245</v>
      </c>
      <c r="M551" s="81">
        <v>34.565162666130838</v>
      </c>
      <c r="N551" s="81">
        <v>35.917057351455817</v>
      </c>
      <c r="O551" s="81">
        <v>23.890947164483851</v>
      </c>
      <c r="P551" s="81">
        <v>34.913411789561358</v>
      </c>
      <c r="Q551" s="81">
        <v>1.6895394320126849</v>
      </c>
      <c r="R551" s="81">
        <v>0</v>
      </c>
      <c r="S551" s="81">
        <v>1.7767272724527359</v>
      </c>
      <c r="T551" s="82"/>
      <c r="U551" s="81">
        <v>5730543</v>
      </c>
      <c r="V551" s="81">
        <v>1100</v>
      </c>
      <c r="W551" s="81">
        <v>390</v>
      </c>
      <c r="X551" s="81">
        <v>7101</v>
      </c>
      <c r="Y551" s="81">
        <v>8127</v>
      </c>
      <c r="Z551" s="81">
        <v>13748</v>
      </c>
      <c r="AA551" s="81">
        <v>6953</v>
      </c>
      <c r="AB551" s="81">
        <v>22764</v>
      </c>
      <c r="AC551" s="81">
        <v>0</v>
      </c>
      <c r="AD551" s="81">
        <v>1.7767272724527359</v>
      </c>
      <c r="AE551" s="82"/>
      <c r="AF551" s="81">
        <v>40709338.065720104</v>
      </c>
      <c r="AG551" s="81">
        <v>2200392.3290063865</v>
      </c>
      <c r="AH551" s="81">
        <v>2700879.1318391673</v>
      </c>
      <c r="AI551" s="81">
        <v>42973576.996876262</v>
      </c>
      <c r="AJ551" s="81">
        <v>44612619.320297904</v>
      </c>
      <c r="AK551" s="81">
        <v>0</v>
      </c>
      <c r="AL551" s="81">
        <v>0</v>
      </c>
      <c r="AM551" s="81">
        <v>3125157.0326544791</v>
      </c>
      <c r="AN551" s="81">
        <v>0</v>
      </c>
      <c r="AO551" s="81">
        <v>0</v>
      </c>
      <c r="AP551" s="82"/>
      <c r="AQ551" s="81">
        <v>60</v>
      </c>
      <c r="AR551" s="81">
        <v>7</v>
      </c>
      <c r="AS551" s="81">
        <v>0</v>
      </c>
      <c r="AT551" s="81">
        <v>0</v>
      </c>
      <c r="AU551" s="81">
        <v>0</v>
      </c>
      <c r="AV551" s="81">
        <v>0</v>
      </c>
      <c r="AW551" s="81" t="s">
        <v>564</v>
      </c>
      <c r="AX551" s="82"/>
      <c r="AY551" s="81">
        <v>242.9</v>
      </c>
      <c r="AZ551" s="81">
        <v>545.20000000000005</v>
      </c>
      <c r="BA551" s="81">
        <v>0</v>
      </c>
      <c r="BB551" s="81">
        <v>0</v>
      </c>
      <c r="BC551" s="81">
        <v>0</v>
      </c>
      <c r="BD551" s="81">
        <v>0</v>
      </c>
      <c r="BE551" s="81" t="s">
        <v>564</v>
      </c>
      <c r="BF551" s="82"/>
      <c r="BG551" s="81">
        <v>0</v>
      </c>
      <c r="BH551" s="81">
        <v>0</v>
      </c>
      <c r="BI551" s="81">
        <v>13.77</v>
      </c>
      <c r="BJ551" s="81">
        <v>0</v>
      </c>
      <c r="BK551" s="81">
        <v>0</v>
      </c>
      <c r="BL551" s="81">
        <v>0</v>
      </c>
      <c r="BM551" s="82"/>
      <c r="BN551" s="81">
        <v>0</v>
      </c>
      <c r="BO551" s="81">
        <v>0</v>
      </c>
      <c r="BP551" s="81">
        <v>3</v>
      </c>
      <c r="BQ551" s="81">
        <v>0</v>
      </c>
      <c r="BR551" s="81">
        <v>0</v>
      </c>
      <c r="BS551" s="81">
        <v>0</v>
      </c>
      <c r="BT551"/>
      <c r="BU551" s="80">
        <v>13.77</v>
      </c>
      <c r="BV551" s="80">
        <v>0</v>
      </c>
      <c r="BW551" s="80">
        <v>0</v>
      </c>
      <c r="BX551" s="80">
        <v>0</v>
      </c>
      <c r="BY551" s="80">
        <v>0</v>
      </c>
      <c r="BZ551" s="80">
        <v>0</v>
      </c>
      <c r="CA551" s="80">
        <v>0</v>
      </c>
      <c r="CB551" s="80">
        <v>0</v>
      </c>
      <c r="CC551" s="80">
        <v>0</v>
      </c>
    </row>
    <row r="552" spans="1:81">
      <c r="A552" s="80" t="s">
        <v>2267</v>
      </c>
      <c r="B552" s="80">
        <v>437</v>
      </c>
      <c r="C552" s="80">
        <v>12</v>
      </c>
      <c r="D552" s="80">
        <v>26</v>
      </c>
      <c r="E552" s="80">
        <v>2015</v>
      </c>
      <c r="F552" s="80" t="s">
        <v>91</v>
      </c>
      <c r="G552" s="80" t="s">
        <v>2255</v>
      </c>
      <c r="H552" s="80" t="s">
        <v>2256</v>
      </c>
      <c r="I552" s="177"/>
      <c r="J552" s="81">
        <v>15.709489467395853</v>
      </c>
      <c r="K552" s="81">
        <v>2.484438682679587</v>
      </c>
      <c r="L552" s="81">
        <v>11.396416195221203</v>
      </c>
      <c r="M552" s="81">
        <v>36.848158426208443</v>
      </c>
      <c r="N552" s="81">
        <v>30.769049458678591</v>
      </c>
      <c r="O552" s="81">
        <v>23.712874799485629</v>
      </c>
      <c r="P552" s="81">
        <v>34.508706802262893</v>
      </c>
      <c r="Q552" s="81">
        <v>1.6225145337792284</v>
      </c>
      <c r="R552" s="81">
        <v>0</v>
      </c>
      <c r="S552" s="81">
        <v>2.0329278598658855</v>
      </c>
      <c r="T552" s="82"/>
      <c r="U552" s="81">
        <v>3328071</v>
      </c>
      <c r="V552" s="81">
        <v>1100</v>
      </c>
      <c r="W552" s="81">
        <v>390</v>
      </c>
      <c r="X552" s="81">
        <v>7101</v>
      </c>
      <c r="Y552" s="81">
        <v>8123</v>
      </c>
      <c r="Z552" s="81">
        <v>13777</v>
      </c>
      <c r="AA552" s="81">
        <v>6867</v>
      </c>
      <c r="AB552" s="81">
        <v>22331</v>
      </c>
      <c r="AC552" s="81">
        <v>0</v>
      </c>
      <c r="AD552" s="81">
        <v>2.0329278598658855</v>
      </c>
      <c r="AE552" s="82"/>
      <c r="AF552" s="81">
        <v>22603883.711558376</v>
      </c>
      <c r="AG552" s="81">
        <v>1910084.5642093648</v>
      </c>
      <c r="AH552" s="81">
        <v>2396594.4893695158</v>
      </c>
      <c r="AI552" s="81">
        <v>46114086.55738645</v>
      </c>
      <c r="AJ552" s="81">
        <v>38569993.319592081</v>
      </c>
      <c r="AK552" s="81">
        <v>0</v>
      </c>
      <c r="AL552" s="81">
        <v>0</v>
      </c>
      <c r="AM552" s="81">
        <v>3060369.8749781847</v>
      </c>
      <c r="AN552" s="81">
        <v>0</v>
      </c>
      <c r="AO552" s="81">
        <v>0</v>
      </c>
      <c r="AP552" s="82"/>
      <c r="AQ552" s="81">
        <v>61</v>
      </c>
      <c r="AR552" s="81">
        <v>9</v>
      </c>
      <c r="AS552" s="81">
        <v>0</v>
      </c>
      <c r="AT552" s="81">
        <v>0</v>
      </c>
      <c r="AU552" s="81">
        <v>0</v>
      </c>
      <c r="AV552" s="81">
        <v>0</v>
      </c>
      <c r="AW552" s="81" t="s">
        <v>564</v>
      </c>
      <c r="AX552" s="82"/>
      <c r="AY552" s="81">
        <v>246.1</v>
      </c>
      <c r="AZ552" s="81">
        <v>678.1</v>
      </c>
      <c r="BA552" s="81">
        <v>0</v>
      </c>
      <c r="BB552" s="81">
        <v>0</v>
      </c>
      <c r="BC552" s="81">
        <v>0</v>
      </c>
      <c r="BD552" s="81">
        <v>0</v>
      </c>
      <c r="BE552" s="81" t="s">
        <v>564</v>
      </c>
      <c r="BF552" s="82"/>
      <c r="BG552" s="81">
        <v>0</v>
      </c>
      <c r="BH552" s="81">
        <v>0</v>
      </c>
      <c r="BI552" s="81">
        <v>14.606</v>
      </c>
      <c r="BJ552" s="81">
        <v>0</v>
      </c>
      <c r="BK552" s="81">
        <v>0</v>
      </c>
      <c r="BL552" s="81">
        <v>0</v>
      </c>
      <c r="BM552" s="82"/>
      <c r="BN552" s="81">
        <v>0</v>
      </c>
      <c r="BO552" s="81">
        <v>0</v>
      </c>
      <c r="BP552" s="81">
        <v>3</v>
      </c>
      <c r="BQ552" s="81">
        <v>0</v>
      </c>
      <c r="BR552" s="81">
        <v>0</v>
      </c>
      <c r="BS552" s="81">
        <v>0</v>
      </c>
      <c r="BT552"/>
      <c r="BU552" s="80">
        <v>14.606</v>
      </c>
      <c r="BV552" s="80">
        <v>0</v>
      </c>
      <c r="BW552" s="80">
        <v>0</v>
      </c>
      <c r="BX552" s="80">
        <v>0</v>
      </c>
      <c r="BY552" s="80">
        <v>0</v>
      </c>
      <c r="BZ552" s="80">
        <v>0</v>
      </c>
      <c r="CA552" s="80">
        <v>0</v>
      </c>
      <c r="CB552" s="80">
        <v>0</v>
      </c>
      <c r="CC552" s="80">
        <v>0</v>
      </c>
    </row>
    <row r="553" spans="1:81">
      <c r="A553" s="80" t="s">
        <v>2268</v>
      </c>
      <c r="B553" s="80">
        <v>438</v>
      </c>
      <c r="C553" s="80">
        <v>13</v>
      </c>
      <c r="D553" s="80">
        <v>26</v>
      </c>
      <c r="E553" s="80">
        <v>2016</v>
      </c>
      <c r="F553" s="80" t="s">
        <v>92</v>
      </c>
      <c r="G553" s="80" t="s">
        <v>2255</v>
      </c>
      <c r="H553" s="80" t="s">
        <v>2256</v>
      </c>
      <c r="I553" s="177"/>
      <c r="J553" s="81">
        <v>31.921731205502866</v>
      </c>
      <c r="K553" s="81">
        <v>2.4993681200337616</v>
      </c>
      <c r="L553" s="81">
        <v>10.952270289976259</v>
      </c>
      <c r="M553" s="81">
        <v>29.787548705434677</v>
      </c>
      <c r="N553" s="81">
        <v>32.455649822448947</v>
      </c>
      <c r="O553" s="81">
        <v>23.174975886239523</v>
      </c>
      <c r="P553" s="81">
        <v>34.569806560842011</v>
      </c>
      <c r="Q553" s="81">
        <v>1.5430979124674837</v>
      </c>
      <c r="R553" s="81">
        <v>0</v>
      </c>
      <c r="S553" s="81">
        <v>2.4416781711643862</v>
      </c>
      <c r="T553" s="82"/>
      <c r="U553" s="81">
        <v>6711200.9999999991</v>
      </c>
      <c r="V553" s="81">
        <v>1100</v>
      </c>
      <c r="W553" s="81">
        <v>390</v>
      </c>
      <c r="X553" s="81">
        <v>7101</v>
      </c>
      <c r="Y553" s="81">
        <v>8048</v>
      </c>
      <c r="Z553" s="81">
        <v>13630</v>
      </c>
      <c r="AA553" s="81">
        <v>7115</v>
      </c>
      <c r="AB553" s="81">
        <v>21847</v>
      </c>
      <c r="AC553" s="81">
        <v>0</v>
      </c>
      <c r="AD553" s="81">
        <v>2.4416781711643858</v>
      </c>
      <c r="AE553" s="82"/>
      <c r="AF553" s="81">
        <v>46890259.040061079</v>
      </c>
      <c r="AG553" s="81">
        <v>1846962.1445660191</v>
      </c>
      <c r="AH553" s="81">
        <v>1788646.9031322801</v>
      </c>
      <c r="AI553" s="81">
        <v>44861406.218610764</v>
      </c>
      <c r="AJ553" s="81">
        <v>40006464.833061174</v>
      </c>
      <c r="AK553" s="81">
        <v>0</v>
      </c>
      <c r="AL553" s="81">
        <v>0</v>
      </c>
      <c r="AM553" s="81">
        <v>2996365.7803602852</v>
      </c>
      <c r="AN553" s="81">
        <v>0</v>
      </c>
      <c r="AO553" s="81">
        <v>0</v>
      </c>
      <c r="AP553" s="82"/>
      <c r="AQ553" s="81">
        <v>64</v>
      </c>
      <c r="AR553" s="81">
        <v>12</v>
      </c>
      <c r="AS553" s="81">
        <v>0</v>
      </c>
      <c r="AT553" s="81">
        <v>0</v>
      </c>
      <c r="AU553" s="81">
        <v>0</v>
      </c>
      <c r="AV553" s="81">
        <v>0</v>
      </c>
      <c r="AW553" s="81" t="s">
        <v>564</v>
      </c>
      <c r="AX553" s="82"/>
      <c r="AY553" s="81">
        <v>257.8</v>
      </c>
      <c r="AZ553" s="81">
        <v>1412.2</v>
      </c>
      <c r="BA553" s="81">
        <v>0</v>
      </c>
      <c r="BB553" s="81">
        <v>0</v>
      </c>
      <c r="BC553" s="81">
        <v>0</v>
      </c>
      <c r="BD553" s="81">
        <v>0</v>
      </c>
      <c r="BE553" s="81" t="s">
        <v>564</v>
      </c>
      <c r="BF553" s="82"/>
      <c r="BG553" s="81">
        <v>0</v>
      </c>
      <c r="BH553" s="81">
        <v>0</v>
      </c>
      <c r="BI553" s="81">
        <v>15.242000000000001</v>
      </c>
      <c r="BJ553" s="81">
        <v>0</v>
      </c>
      <c r="BK553" s="81">
        <v>0</v>
      </c>
      <c r="BL553" s="81">
        <v>0</v>
      </c>
      <c r="BM553" s="82"/>
      <c r="BN553" s="81">
        <v>0</v>
      </c>
      <c r="BO553" s="81">
        <v>0</v>
      </c>
      <c r="BP553" s="81">
        <v>3</v>
      </c>
      <c r="BQ553" s="81">
        <v>0</v>
      </c>
      <c r="BR553" s="81">
        <v>0</v>
      </c>
      <c r="BS553" s="81">
        <v>0</v>
      </c>
      <c r="BT553"/>
      <c r="BU553" s="80">
        <v>15.242000000000001</v>
      </c>
      <c r="BV553" s="80">
        <v>0</v>
      </c>
      <c r="BW553" s="80">
        <v>0</v>
      </c>
      <c r="BX553" s="80">
        <v>0</v>
      </c>
      <c r="BY553" s="80">
        <v>0</v>
      </c>
      <c r="BZ553" s="80">
        <v>0</v>
      </c>
      <c r="CA553" s="80">
        <v>0</v>
      </c>
      <c r="CB553" s="80">
        <v>0</v>
      </c>
      <c r="CC553" s="80">
        <v>0</v>
      </c>
    </row>
    <row r="554" spans="1:81">
      <c r="A554" s="80" t="s">
        <v>2269</v>
      </c>
      <c r="B554" s="80">
        <v>439</v>
      </c>
      <c r="C554" s="80">
        <v>14</v>
      </c>
      <c r="D554" s="80">
        <v>26</v>
      </c>
      <c r="E554" s="80">
        <v>2017</v>
      </c>
      <c r="F554" s="80" t="s">
        <v>71</v>
      </c>
      <c r="G554" s="80" t="s">
        <v>2255</v>
      </c>
      <c r="H554" s="80" t="s">
        <v>2256</v>
      </c>
      <c r="I554" s="177"/>
      <c r="J554" s="81">
        <v>32.056713002661198</v>
      </c>
      <c r="K554" s="81">
        <v>2.4648218498052548</v>
      </c>
      <c r="L554" s="81">
        <v>10.770296500455578</v>
      </c>
      <c r="M554" s="81">
        <v>28.298101971923373</v>
      </c>
      <c r="N554" s="81">
        <v>33.496290620758309</v>
      </c>
      <c r="O554" s="81">
        <v>22.729913620130112</v>
      </c>
      <c r="P554" s="81">
        <v>33.679735011193138</v>
      </c>
      <c r="Q554" s="81">
        <v>1.4673713550653213</v>
      </c>
      <c r="R554" s="81">
        <v>0</v>
      </c>
      <c r="S554" s="81">
        <v>2.6567093599780565</v>
      </c>
      <c r="T554" s="82"/>
      <c r="U554" s="81">
        <v>7154903</v>
      </c>
      <c r="V554" s="81">
        <v>1100</v>
      </c>
      <c r="W554" s="81">
        <v>390</v>
      </c>
      <c r="X554" s="81">
        <v>7101</v>
      </c>
      <c r="Y554" s="81">
        <v>8062</v>
      </c>
      <c r="Z554" s="81">
        <v>13590</v>
      </c>
      <c r="AA554" s="81">
        <v>6976</v>
      </c>
      <c r="AB554" s="81">
        <v>21484</v>
      </c>
      <c r="AC554" s="81">
        <v>0</v>
      </c>
      <c r="AD554" s="81">
        <v>2.656709359978056</v>
      </c>
      <c r="AE554" s="82"/>
      <c r="AF554" s="81">
        <v>47730349.87752714</v>
      </c>
      <c r="AG554" s="81">
        <v>1842010.455872704</v>
      </c>
      <c r="AH554" s="81">
        <v>2306804.9209755789</v>
      </c>
      <c r="AI554" s="81">
        <v>44434581.702034421</v>
      </c>
      <c r="AJ554" s="81">
        <v>39561676.920392074</v>
      </c>
      <c r="AK554" s="81">
        <v>0</v>
      </c>
      <c r="AL554" s="81">
        <v>0</v>
      </c>
      <c r="AM554" s="81">
        <v>2951190.096656919</v>
      </c>
      <c r="AN554" s="81">
        <v>0</v>
      </c>
      <c r="AO554" s="81">
        <v>0</v>
      </c>
      <c r="AP554" s="82"/>
      <c r="AQ554" s="81">
        <v>66</v>
      </c>
      <c r="AR554" s="81">
        <v>14</v>
      </c>
      <c r="AS554" s="81">
        <v>0</v>
      </c>
      <c r="AT554" s="81">
        <v>0</v>
      </c>
      <c r="AU554" s="81">
        <v>0</v>
      </c>
      <c r="AV554" s="81">
        <v>0</v>
      </c>
      <c r="AW554" s="81" t="s">
        <v>564</v>
      </c>
      <c r="AX554" s="82"/>
      <c r="AY554" s="81">
        <v>266.10000000000002</v>
      </c>
      <c r="AZ554" s="81">
        <v>1582.4</v>
      </c>
      <c r="BA554" s="81">
        <v>0</v>
      </c>
      <c r="BB554" s="81">
        <v>0</v>
      </c>
      <c r="BC554" s="81">
        <v>0</v>
      </c>
      <c r="BD554" s="81">
        <v>0</v>
      </c>
      <c r="BE554" s="81" t="s">
        <v>564</v>
      </c>
      <c r="BF554" s="82"/>
      <c r="BG554" s="81">
        <v>0</v>
      </c>
      <c r="BH554" s="81">
        <v>0</v>
      </c>
      <c r="BI554" s="81">
        <v>14.689</v>
      </c>
      <c r="BJ554" s="81">
        <v>0</v>
      </c>
      <c r="BK554" s="81">
        <v>0</v>
      </c>
      <c r="BL554" s="81">
        <v>0</v>
      </c>
      <c r="BM554" s="82"/>
      <c r="BN554" s="81">
        <v>0</v>
      </c>
      <c r="BO554" s="81">
        <v>0</v>
      </c>
      <c r="BP554" s="81">
        <v>3</v>
      </c>
      <c r="BQ554" s="81">
        <v>0</v>
      </c>
      <c r="BR554" s="81">
        <v>0</v>
      </c>
      <c r="BS554" s="81">
        <v>0</v>
      </c>
      <c r="BT554"/>
      <c r="BU554" s="80">
        <v>14.689</v>
      </c>
      <c r="BV554" s="80">
        <v>0</v>
      </c>
      <c r="BW554" s="80">
        <v>0</v>
      </c>
      <c r="BX554" s="80">
        <v>0</v>
      </c>
      <c r="BY554" s="80">
        <v>0</v>
      </c>
      <c r="BZ554" s="80">
        <v>0</v>
      </c>
      <c r="CA554" s="80">
        <v>0</v>
      </c>
      <c r="CB554" s="80">
        <v>0</v>
      </c>
      <c r="CC554" s="80">
        <v>0</v>
      </c>
    </row>
    <row r="555" spans="1:81">
      <c r="A555" s="80" t="s">
        <v>2270</v>
      </c>
      <c r="B555" s="80">
        <v>440</v>
      </c>
      <c r="C555" s="80">
        <v>15</v>
      </c>
      <c r="D555" s="80">
        <v>26</v>
      </c>
      <c r="E555" s="80">
        <v>2018</v>
      </c>
      <c r="F555" s="80" t="s">
        <v>93</v>
      </c>
      <c r="G555" s="80" t="s">
        <v>2255</v>
      </c>
      <c r="H555" s="80" t="s">
        <v>2256</v>
      </c>
      <c r="I555" s="177"/>
      <c r="J555" s="81">
        <v>30.593457897768204</v>
      </c>
      <c r="K555" s="81">
        <v>2.3128817931706123</v>
      </c>
      <c r="L555" s="81">
        <v>9.6555646753515187</v>
      </c>
      <c r="M555" s="81">
        <v>27.540211652105349</v>
      </c>
      <c r="N555" s="81">
        <v>32.465163210399552</v>
      </c>
      <c r="O555" s="81">
        <v>22.4161056703675</v>
      </c>
      <c r="P555" s="81">
        <v>33.215422035227455</v>
      </c>
      <c r="Q555" s="81">
        <v>1.3381961264204605</v>
      </c>
      <c r="R555" s="81">
        <v>0</v>
      </c>
      <c r="S555" s="81">
        <v>2.0437015864099917</v>
      </c>
      <c r="T555" s="82"/>
      <c r="U555" s="81">
        <v>7341034</v>
      </c>
      <c r="V555" s="81">
        <v>1100</v>
      </c>
      <c r="W555" s="81">
        <v>390</v>
      </c>
      <c r="X555" s="81">
        <v>7101</v>
      </c>
      <c r="Y555" s="81">
        <v>8062</v>
      </c>
      <c r="Z555" s="81">
        <v>13659</v>
      </c>
      <c r="AA555" s="81">
        <v>6949</v>
      </c>
      <c r="AB555" s="81">
        <v>21114</v>
      </c>
      <c r="AC555" s="81">
        <v>0</v>
      </c>
      <c r="AD555" s="81">
        <v>2.0437015864099921</v>
      </c>
      <c r="AE555" s="82"/>
      <c r="AF555" s="81">
        <v>46825753.401665598</v>
      </c>
      <c r="AG555" s="81">
        <v>1636246.798076584</v>
      </c>
      <c r="AH555" s="81">
        <v>2179762.128753189</v>
      </c>
      <c r="AI555" s="81">
        <v>42443030.462804303</v>
      </c>
      <c r="AJ555" s="81">
        <v>39470560.699555106</v>
      </c>
      <c r="AK555" s="81">
        <v>0</v>
      </c>
      <c r="AL555" s="81">
        <v>0</v>
      </c>
      <c r="AM555" s="81">
        <v>2906365.5515657542</v>
      </c>
      <c r="AN555" s="81">
        <v>0</v>
      </c>
      <c r="AO555" s="81">
        <v>0</v>
      </c>
      <c r="AP555" s="82"/>
      <c r="AQ555" s="81">
        <v>67</v>
      </c>
      <c r="AR555" s="81">
        <v>16</v>
      </c>
      <c r="AS555" s="81">
        <v>0</v>
      </c>
      <c r="AT555" s="81">
        <v>0</v>
      </c>
      <c r="AU555" s="81">
        <v>0</v>
      </c>
      <c r="AV555" s="81">
        <v>0</v>
      </c>
      <c r="AW555" s="81" t="s">
        <v>564</v>
      </c>
      <c r="AX555" s="82"/>
      <c r="AY555" s="81">
        <v>268</v>
      </c>
      <c r="AZ555" s="81">
        <v>1657</v>
      </c>
      <c r="BA555" s="81">
        <v>0</v>
      </c>
      <c r="BB555" s="81">
        <v>0</v>
      </c>
      <c r="BC555" s="81">
        <v>0</v>
      </c>
      <c r="BD555" s="81">
        <v>0</v>
      </c>
      <c r="BE555" s="81" t="s">
        <v>564</v>
      </c>
      <c r="BF555" s="82"/>
      <c r="BG555" s="81">
        <v>0</v>
      </c>
      <c r="BH555" s="81">
        <v>0</v>
      </c>
      <c r="BI555" s="81">
        <v>14.852</v>
      </c>
      <c r="BJ555" s="81">
        <v>0</v>
      </c>
      <c r="BK555" s="81">
        <v>0</v>
      </c>
      <c r="BL555" s="81">
        <v>0</v>
      </c>
      <c r="BM555" s="82"/>
      <c r="BN555" s="81">
        <v>0</v>
      </c>
      <c r="BO555" s="81">
        <v>0</v>
      </c>
      <c r="BP555" s="81">
        <v>3</v>
      </c>
      <c r="BQ555" s="81">
        <v>0</v>
      </c>
      <c r="BR555" s="81">
        <v>0</v>
      </c>
      <c r="BS555" s="81">
        <v>0</v>
      </c>
      <c r="BT555"/>
      <c r="BU555" s="80">
        <v>14.852</v>
      </c>
      <c r="BV555" s="80">
        <v>0</v>
      </c>
      <c r="BW555" s="80">
        <v>0</v>
      </c>
      <c r="BX555" s="80">
        <v>0</v>
      </c>
      <c r="BY555" s="80">
        <v>0</v>
      </c>
      <c r="BZ555" s="80">
        <v>0</v>
      </c>
      <c r="CA555" s="80">
        <v>0</v>
      </c>
      <c r="CB555" s="80">
        <v>0</v>
      </c>
      <c r="CC555" s="80">
        <v>0</v>
      </c>
    </row>
    <row r="556" spans="1:81">
      <c r="A556" s="80" t="s">
        <v>2271</v>
      </c>
      <c r="B556" s="80">
        <v>441</v>
      </c>
      <c r="C556" s="80">
        <v>16</v>
      </c>
      <c r="D556" s="80">
        <v>26</v>
      </c>
      <c r="E556" s="80">
        <v>2019</v>
      </c>
      <c r="F556" s="80" t="s">
        <v>73</v>
      </c>
      <c r="G556" s="80" t="s">
        <v>2255</v>
      </c>
      <c r="H556" s="80" t="s">
        <v>2256</v>
      </c>
      <c r="I556" s="177"/>
      <c r="J556" s="81">
        <v>31.858627525894136</v>
      </c>
      <c r="K556" s="81">
        <v>2.0994461511857008</v>
      </c>
      <c r="L556" s="81">
        <v>9.7081221725446589</v>
      </c>
      <c r="M556" s="81">
        <v>26.372680586095335</v>
      </c>
      <c r="N556" s="81">
        <v>28.883373157296223</v>
      </c>
      <c r="O556" s="81">
        <v>21.532786783758564</v>
      </c>
      <c r="P556" s="81">
        <v>31.57805134480893</v>
      </c>
      <c r="Q556" s="81">
        <v>1.2804573908564267</v>
      </c>
      <c r="R556" s="81">
        <v>0</v>
      </c>
      <c r="S556" s="81">
        <v>2.4435788536002785</v>
      </c>
      <c r="T556" s="82"/>
      <c r="U556" s="81">
        <v>7749069</v>
      </c>
      <c r="V556" s="81">
        <v>1100</v>
      </c>
      <c r="W556" s="81">
        <v>390</v>
      </c>
      <c r="X556" s="81">
        <v>7101</v>
      </c>
      <c r="Y556" s="81">
        <v>8081</v>
      </c>
      <c r="Z556" s="81">
        <v>13481</v>
      </c>
      <c r="AA556" s="81">
        <v>6557</v>
      </c>
      <c r="AB556" s="81">
        <v>20750</v>
      </c>
      <c r="AC556" s="81">
        <v>0</v>
      </c>
      <c r="AD556" s="81">
        <v>2.443578853600278</v>
      </c>
      <c r="AE556" s="82"/>
      <c r="AF556" s="81">
        <v>51748861.665799402</v>
      </c>
      <c r="AG556" s="81">
        <v>1584320.331567876</v>
      </c>
      <c r="AH556" s="81">
        <v>2302378.8094120692</v>
      </c>
      <c r="AI556" s="81">
        <v>43493479.402752213</v>
      </c>
      <c r="AJ556" s="81">
        <v>36489084.395317696</v>
      </c>
      <c r="AK556" s="81">
        <v>0</v>
      </c>
      <c r="AL556" s="81">
        <v>0</v>
      </c>
      <c r="AM556" s="81">
        <v>2825993.7940836321</v>
      </c>
      <c r="AN556" s="81">
        <v>0</v>
      </c>
      <c r="AO556" s="81">
        <v>0</v>
      </c>
      <c r="AP556" s="82"/>
      <c r="AQ556" s="81">
        <v>71</v>
      </c>
      <c r="AR556" s="81">
        <v>17</v>
      </c>
      <c r="AS556" s="81">
        <v>0</v>
      </c>
      <c r="AT556" s="81">
        <v>0</v>
      </c>
      <c r="AU556" s="81">
        <v>0</v>
      </c>
      <c r="AV556" s="81">
        <v>0</v>
      </c>
      <c r="AW556" s="81" t="s">
        <v>564</v>
      </c>
      <c r="AX556" s="82"/>
      <c r="AY556" s="81">
        <v>295.89999999999998</v>
      </c>
      <c r="AZ556" s="81">
        <v>1706.6</v>
      </c>
      <c r="BA556" s="81">
        <v>0</v>
      </c>
      <c r="BB556" s="81">
        <v>0</v>
      </c>
      <c r="BC556" s="81">
        <v>0</v>
      </c>
      <c r="BD556" s="81">
        <v>0</v>
      </c>
      <c r="BE556" s="81" t="s">
        <v>564</v>
      </c>
      <c r="BF556" s="82"/>
      <c r="BG556" s="81">
        <v>0</v>
      </c>
      <c r="BH556" s="81">
        <v>0</v>
      </c>
      <c r="BI556" s="81">
        <v>14.196999999999999</v>
      </c>
      <c r="BJ556" s="81">
        <v>0</v>
      </c>
      <c r="BK556" s="81">
        <v>0</v>
      </c>
      <c r="BL556" s="81">
        <v>0</v>
      </c>
      <c r="BM556" s="82"/>
      <c r="BN556" s="81">
        <v>0</v>
      </c>
      <c r="BO556" s="81">
        <v>0</v>
      </c>
      <c r="BP556" s="81">
        <v>3</v>
      </c>
      <c r="BQ556" s="81">
        <v>0</v>
      </c>
      <c r="BR556" s="81">
        <v>0</v>
      </c>
      <c r="BS556" s="81">
        <v>0</v>
      </c>
      <c r="BT556"/>
      <c r="BU556" s="80">
        <v>14.196999999999999</v>
      </c>
      <c r="BV556" s="80">
        <v>0</v>
      </c>
      <c r="BW556" s="80">
        <v>0</v>
      </c>
      <c r="BX556" s="80">
        <v>0</v>
      </c>
      <c r="BY556" s="80">
        <v>0</v>
      </c>
      <c r="BZ556" s="80">
        <v>0</v>
      </c>
      <c r="CA556" s="80">
        <v>0</v>
      </c>
      <c r="CB556" s="80">
        <v>0</v>
      </c>
      <c r="CC556" s="80">
        <v>0</v>
      </c>
    </row>
    <row r="557" spans="1:81">
      <c r="A557" s="80" t="s">
        <v>2272</v>
      </c>
      <c r="B557" s="80">
        <v>442</v>
      </c>
      <c r="C557" s="80">
        <v>17</v>
      </c>
      <c r="D557" s="80">
        <v>26</v>
      </c>
      <c r="E557" s="80">
        <v>2020</v>
      </c>
      <c r="F557" s="80" t="s">
        <v>218</v>
      </c>
      <c r="G557" s="80" t="s">
        <v>2255</v>
      </c>
      <c r="H557" s="80" t="s">
        <v>2256</v>
      </c>
      <c r="I557" s="177"/>
      <c r="J557" s="81">
        <v>38.861920607080911</v>
      </c>
      <c r="K557" s="81">
        <v>2.379944354788619</v>
      </c>
      <c r="L557" s="81">
        <v>10.475126187238693</v>
      </c>
      <c r="M557" s="81">
        <v>20.673763913857201</v>
      </c>
      <c r="N557" s="81">
        <v>28.021563866701079</v>
      </c>
      <c r="O557" s="81">
        <v>18.7314224919905</v>
      </c>
      <c r="P557" s="81">
        <v>30.664630136567826</v>
      </c>
      <c r="Q557" s="81">
        <v>1.1988391938332907</v>
      </c>
      <c r="R557" s="81">
        <v>0</v>
      </c>
      <c r="S557" s="81">
        <v>1.8829740225746141</v>
      </c>
      <c r="T557" s="82"/>
      <c r="U557" s="81">
        <v>9617048</v>
      </c>
      <c r="V557" s="81">
        <v>1091</v>
      </c>
      <c r="W557" s="81">
        <v>471</v>
      </c>
      <c r="X557" s="81">
        <v>6185</v>
      </c>
      <c r="Y557" s="81">
        <v>7997</v>
      </c>
      <c r="Z557" s="81">
        <v>13385</v>
      </c>
      <c r="AA557" s="81">
        <v>6918</v>
      </c>
      <c r="AB557" s="81">
        <v>20332</v>
      </c>
      <c r="AC557" s="81">
        <v>0</v>
      </c>
      <c r="AD557" s="81">
        <v>1.8829740225746141</v>
      </c>
      <c r="AE557" s="82"/>
      <c r="AF557" s="81">
        <v>64834154.349799849</v>
      </c>
      <c r="AG557" s="81">
        <v>1716128.9430993672</v>
      </c>
      <c r="AH557" s="81">
        <v>2695376.7276369496</v>
      </c>
      <c r="AI557" s="81">
        <v>35738595.766678907</v>
      </c>
      <c r="AJ557" s="81">
        <v>36488376.676044121</v>
      </c>
      <c r="AK557" s="81"/>
      <c r="AL557" s="81"/>
      <c r="AM557" s="81">
        <v>2653551.8932314655</v>
      </c>
      <c r="AN557" s="81"/>
      <c r="AO557" s="81"/>
      <c r="AP557" s="82"/>
      <c r="AQ557" s="81">
        <v>73</v>
      </c>
      <c r="AR557" s="81">
        <v>17</v>
      </c>
      <c r="AS557" s="81">
        <v>0</v>
      </c>
      <c r="AT557" s="81">
        <v>0</v>
      </c>
      <c r="AU557" s="81">
        <v>0</v>
      </c>
      <c r="AV557" s="81">
        <v>0</v>
      </c>
      <c r="AW557" s="81">
        <v>0</v>
      </c>
      <c r="AX557" s="82"/>
      <c r="AY557" s="81">
        <v>309.7</v>
      </c>
      <c r="AZ557" s="81">
        <v>1706.6</v>
      </c>
      <c r="BA557" s="81">
        <v>0</v>
      </c>
      <c r="BB557" s="81">
        <v>0</v>
      </c>
      <c r="BC557" s="81">
        <v>0</v>
      </c>
      <c r="BD557" s="81">
        <v>0</v>
      </c>
      <c r="BE557" s="81">
        <v>0</v>
      </c>
      <c r="BF557" s="82"/>
      <c r="BG557" s="81">
        <v>0</v>
      </c>
      <c r="BH557" s="81">
        <v>0</v>
      </c>
      <c r="BI557" s="81">
        <v>13.189</v>
      </c>
      <c r="BJ557" s="81">
        <v>0</v>
      </c>
      <c r="BK557" s="81">
        <v>0</v>
      </c>
      <c r="BL557" s="81">
        <v>0</v>
      </c>
      <c r="BM557" s="82"/>
      <c r="BN557" s="81">
        <v>0</v>
      </c>
      <c r="BO557" s="81">
        <v>0</v>
      </c>
      <c r="BP557" s="81">
        <v>3</v>
      </c>
      <c r="BQ557" s="81">
        <v>0</v>
      </c>
      <c r="BR557" s="81">
        <v>0</v>
      </c>
      <c r="BS557" s="81">
        <v>0</v>
      </c>
      <c r="BT557"/>
      <c r="BU557" s="80">
        <v>13.189</v>
      </c>
      <c r="BV557" s="80">
        <v>0</v>
      </c>
      <c r="BW557" s="80">
        <v>0</v>
      </c>
      <c r="BX557" s="80">
        <v>0</v>
      </c>
      <c r="BY557" s="80">
        <v>0</v>
      </c>
      <c r="BZ557" s="80">
        <v>0</v>
      </c>
      <c r="CA557" s="80">
        <v>0</v>
      </c>
      <c r="CB557" s="80">
        <v>0</v>
      </c>
      <c r="CC557" s="80">
        <v>0</v>
      </c>
    </row>
    <row r="558" spans="1:81">
      <c r="A558" s="80" t="s">
        <v>2273</v>
      </c>
      <c r="B558" s="80">
        <v>442</v>
      </c>
      <c r="C558" s="80">
        <v>18</v>
      </c>
      <c r="D558" s="80">
        <v>26</v>
      </c>
      <c r="E558" s="80">
        <v>2021</v>
      </c>
      <c r="F558" s="80" t="s">
        <v>75</v>
      </c>
      <c r="G558" s="174" t="s">
        <v>2255</v>
      </c>
      <c r="H558" s="80" t="s">
        <v>2256</v>
      </c>
      <c r="I558" s="177"/>
      <c r="J558" s="81">
        <v>36.121585885780995</v>
      </c>
      <c r="K558" s="81">
        <v>2.5520471072978479</v>
      </c>
      <c r="L558" s="81">
        <v>13.742538148107066</v>
      </c>
      <c r="M558" s="81">
        <v>25.680402437314971</v>
      </c>
      <c r="N558" s="81">
        <v>29.828083509729364</v>
      </c>
      <c r="O558" s="81">
        <v>18.009287309223367</v>
      </c>
      <c r="P558" s="81">
        <v>31.053434341285165</v>
      </c>
      <c r="Q558" s="81">
        <v>1.196936114196665</v>
      </c>
      <c r="R558" s="81">
        <v>0</v>
      </c>
      <c r="S558" s="81">
        <v>2.225584843127649</v>
      </c>
      <c r="T558" s="82"/>
      <c r="U558" s="81">
        <v>9454702</v>
      </c>
      <c r="V558" s="81">
        <v>1091</v>
      </c>
      <c r="W558" s="81">
        <v>471</v>
      </c>
      <c r="X558" s="81">
        <v>6185</v>
      </c>
      <c r="Y558" s="81">
        <v>8003</v>
      </c>
      <c r="Z558" s="81">
        <v>13251</v>
      </c>
      <c r="AA558" s="81">
        <v>6832</v>
      </c>
      <c r="AB558" s="81">
        <v>20059</v>
      </c>
      <c r="AC558" s="81">
        <v>0</v>
      </c>
      <c r="AD558" s="81">
        <v>2.225584843127649</v>
      </c>
      <c r="AE558" s="82"/>
      <c r="AF558" s="81">
        <v>57052055.999166809</v>
      </c>
      <c r="AG558" s="81">
        <v>1767257.7407164399</v>
      </c>
      <c r="AH558" s="81">
        <v>3228689.0746855498</v>
      </c>
      <c r="AI558" s="81">
        <v>41665677.709492452</v>
      </c>
      <c r="AJ558" s="81">
        <v>37020987.608050048</v>
      </c>
      <c r="AK558" s="81">
        <v>0</v>
      </c>
      <c r="AL558" s="81">
        <v>0</v>
      </c>
      <c r="AM558" s="81">
        <v>2633022.3255367191</v>
      </c>
      <c r="AN558" s="81">
        <v>0</v>
      </c>
      <c r="AO558" s="81">
        <v>0</v>
      </c>
      <c r="AP558" s="82"/>
      <c r="AQ558" s="81">
        <v>79</v>
      </c>
      <c r="AR558" s="81">
        <v>17</v>
      </c>
      <c r="AS558" s="81">
        <v>0</v>
      </c>
      <c r="AT558" s="81">
        <v>0</v>
      </c>
      <c r="AU558" s="81">
        <v>0</v>
      </c>
      <c r="AV558" s="81">
        <v>0</v>
      </c>
      <c r="AW558" s="81"/>
      <c r="AX558" s="82"/>
      <c r="AY558" s="81">
        <v>353</v>
      </c>
      <c r="AZ558" s="81">
        <v>1706.6</v>
      </c>
      <c r="BA558" s="81">
        <v>0</v>
      </c>
      <c r="BB558" s="81">
        <v>0</v>
      </c>
      <c r="BC558" s="81">
        <v>0</v>
      </c>
      <c r="BD558" s="81">
        <v>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2274</v>
      </c>
      <c r="B559" s="80">
        <v>442</v>
      </c>
      <c r="C559" s="80">
        <v>19</v>
      </c>
      <c r="D559" s="80">
        <v>26</v>
      </c>
      <c r="E559" s="80">
        <v>2022</v>
      </c>
      <c r="F559" s="80" t="s">
        <v>568</v>
      </c>
      <c r="G559" s="174" t="s">
        <v>2255</v>
      </c>
      <c r="H559" s="80" t="s">
        <v>2256</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80</v>
      </c>
      <c r="AR559" s="81">
        <v>23</v>
      </c>
      <c r="AS559" s="81">
        <v>0</v>
      </c>
      <c r="AT559" s="81">
        <v>0</v>
      </c>
      <c r="AU559" s="81">
        <v>0</v>
      </c>
      <c r="AV559" s="81">
        <v>0</v>
      </c>
      <c r="AW559" s="81"/>
      <c r="AX559" s="82"/>
      <c r="AY559" s="81">
        <v>355.90000000000009</v>
      </c>
      <c r="AZ559" s="81">
        <v>1976.1000000000001</v>
      </c>
      <c r="BA559" s="81">
        <v>0</v>
      </c>
      <c r="BB559" s="81">
        <v>0</v>
      </c>
      <c r="BC559" s="81">
        <v>0</v>
      </c>
      <c r="BD559" s="81">
        <v>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2343</v>
      </c>
      <c r="B560" s="80">
        <v>511</v>
      </c>
      <c r="C560" s="80">
        <v>1</v>
      </c>
      <c r="D560" s="80">
        <v>31</v>
      </c>
      <c r="E560" s="80">
        <v>1990</v>
      </c>
      <c r="F560" s="80" t="s">
        <v>562</v>
      </c>
      <c r="G560" s="80" t="s">
        <v>2344</v>
      </c>
      <c r="H560" s="80" t="s">
        <v>2345</v>
      </c>
      <c r="I560" s="177"/>
      <c r="J560" s="81">
        <v>981.09472076805241</v>
      </c>
      <c r="K560" s="81">
        <v>274.95003368059122</v>
      </c>
      <c r="L560" s="81">
        <v>1199.5859851661492</v>
      </c>
      <c r="M560" s="81">
        <v>1074.7034778700099</v>
      </c>
      <c r="N560" s="81">
        <v>1213.4498583109578</v>
      </c>
      <c r="O560" s="81">
        <v>878.97817032851208</v>
      </c>
      <c r="P560" s="81">
        <v>1191.1688050613038</v>
      </c>
      <c r="Q560" s="81">
        <v>96.261452029905897</v>
      </c>
      <c r="R560" s="81">
        <v>481.22432358991568</v>
      </c>
      <c r="S560" s="81">
        <v>112.49651</v>
      </c>
      <c r="T560" s="82"/>
      <c r="U560" s="81">
        <v>134187263</v>
      </c>
      <c r="V560" s="81">
        <v>62499</v>
      </c>
      <c r="W560" s="81">
        <v>11011</v>
      </c>
      <c r="X560" s="81">
        <v>431555</v>
      </c>
      <c r="Y560" s="81">
        <v>503741</v>
      </c>
      <c r="Z560" s="81">
        <v>361534</v>
      </c>
      <c r="AA560" s="81">
        <v>289229</v>
      </c>
      <c r="AB560" s="81">
        <v>1562959</v>
      </c>
      <c r="AC560" s="81">
        <v>83348919</v>
      </c>
      <c r="AD560" s="81">
        <v>112.49651000000001</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2346</v>
      </c>
      <c r="B561" s="80">
        <v>512</v>
      </c>
      <c r="C561" s="80">
        <v>2</v>
      </c>
      <c r="D561" s="80">
        <v>31</v>
      </c>
      <c r="E561" s="80">
        <v>2005</v>
      </c>
      <c r="F561" s="80" t="s">
        <v>565</v>
      </c>
      <c r="G561" s="80" t="s">
        <v>2344</v>
      </c>
      <c r="H561" s="80" t="s">
        <v>2345</v>
      </c>
      <c r="I561" s="177"/>
      <c r="J561" s="81">
        <v>1000.7382206768979</v>
      </c>
      <c r="K561" s="81">
        <v>125.77485109523525</v>
      </c>
      <c r="L561" s="81">
        <v>740.30782710514995</v>
      </c>
      <c r="M561" s="81">
        <v>1798.6674095543417</v>
      </c>
      <c r="N561" s="81">
        <v>1631.4328238473611</v>
      </c>
      <c r="O561" s="81">
        <v>1362.540445499367</v>
      </c>
      <c r="P561" s="81">
        <v>1206.4618628570465</v>
      </c>
      <c r="Q561" s="81">
        <v>88.070501634730277</v>
      </c>
      <c r="R561" s="81">
        <v>378.8937423265221</v>
      </c>
      <c r="S561" s="81">
        <v>127.46839447324999</v>
      </c>
      <c r="T561" s="82"/>
      <c r="U561" s="81">
        <v>149183318</v>
      </c>
      <c r="V561" s="81">
        <v>54935</v>
      </c>
      <c r="W561" s="81">
        <v>6178</v>
      </c>
      <c r="X561" s="81">
        <v>393212</v>
      </c>
      <c r="Y561" s="81">
        <v>599335</v>
      </c>
      <c r="Z561" s="81">
        <v>648523</v>
      </c>
      <c r="AA561" s="81">
        <v>239917</v>
      </c>
      <c r="AB561" s="81">
        <v>1494879</v>
      </c>
      <c r="AC561" s="81">
        <v>66999513</v>
      </c>
      <c r="AD561" s="81">
        <v>127.46839447324999</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2347</v>
      </c>
      <c r="B562" s="80">
        <v>513</v>
      </c>
      <c r="C562" s="80">
        <v>3</v>
      </c>
      <c r="D562" s="80">
        <v>31</v>
      </c>
      <c r="E562" s="80">
        <v>2006</v>
      </c>
      <c r="F562" s="80" t="s">
        <v>566</v>
      </c>
      <c r="G562" s="80" t="s">
        <v>2344</v>
      </c>
      <c r="H562" s="80" t="s">
        <v>2345</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2348</v>
      </c>
      <c r="B563" s="80">
        <v>514</v>
      </c>
      <c r="C563" s="80">
        <v>4</v>
      </c>
      <c r="D563" s="80">
        <v>31</v>
      </c>
      <c r="E563" s="80">
        <v>2007</v>
      </c>
      <c r="F563" s="80" t="s">
        <v>567</v>
      </c>
      <c r="G563" s="80" t="s">
        <v>2344</v>
      </c>
      <c r="H563" s="80" t="s">
        <v>2345</v>
      </c>
      <c r="I563" s="177"/>
      <c r="J563" s="81">
        <v>960.84878550136773</v>
      </c>
      <c r="K563" s="81">
        <v>118.20661635457013</v>
      </c>
      <c r="L563" s="81">
        <v>695.03597092219252</v>
      </c>
      <c r="M563" s="81">
        <v>1787.2243775415436</v>
      </c>
      <c r="N563" s="81">
        <v>1685.8779805527142</v>
      </c>
      <c r="O563" s="81">
        <v>1325.4578781187336</v>
      </c>
      <c r="P563" s="81">
        <v>1177.4468822043946</v>
      </c>
      <c r="Q563" s="81">
        <v>91.390674554043102</v>
      </c>
      <c r="R563" s="81">
        <v>366.18614204010333</v>
      </c>
      <c r="S563" s="81">
        <v>136.32890593888251</v>
      </c>
      <c r="T563" s="82"/>
      <c r="U563" s="81">
        <v>192820983</v>
      </c>
      <c r="V563" s="81">
        <v>48304</v>
      </c>
      <c r="W563" s="81">
        <v>6220</v>
      </c>
      <c r="X563" s="81">
        <v>473841</v>
      </c>
      <c r="Y563" s="81">
        <v>606559</v>
      </c>
      <c r="Z563" s="81">
        <v>655825</v>
      </c>
      <c r="AA563" s="81">
        <v>230578</v>
      </c>
      <c r="AB563" s="81">
        <v>1469197</v>
      </c>
      <c r="AC563" s="81">
        <v>66610351</v>
      </c>
      <c r="AD563" s="81">
        <v>136.32890593888251</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2349</v>
      </c>
      <c r="B564" s="80">
        <v>515</v>
      </c>
      <c r="C564" s="80">
        <v>5</v>
      </c>
      <c r="D564" s="80">
        <v>31</v>
      </c>
      <c r="E564" s="80">
        <v>2008</v>
      </c>
      <c r="F564" s="80" t="s">
        <v>84</v>
      </c>
      <c r="G564" s="80" t="s">
        <v>2344</v>
      </c>
      <c r="H564" s="80" t="s">
        <v>2345</v>
      </c>
      <c r="I564" s="177"/>
      <c r="J564" s="81">
        <v>852.92347548586167</v>
      </c>
      <c r="K564" s="81">
        <v>86.893602390975204</v>
      </c>
      <c r="L564" s="81">
        <v>575.93130598303753</v>
      </c>
      <c r="M564" s="81">
        <v>1901.009361617985</v>
      </c>
      <c r="N564" s="81">
        <v>1654.2897457923464</v>
      </c>
      <c r="O564" s="81">
        <v>1285.6531213288099</v>
      </c>
      <c r="P564" s="81">
        <v>1147.8115252720399</v>
      </c>
      <c r="Q564" s="81">
        <v>89.25268646011358</v>
      </c>
      <c r="R564" s="81">
        <v>337.26848330291978</v>
      </c>
      <c r="S564" s="81">
        <v>134.68900987990702</v>
      </c>
      <c r="T564" s="82"/>
      <c r="U564" s="81">
        <v>182341747</v>
      </c>
      <c r="V564" s="81">
        <v>48304</v>
      </c>
      <c r="W564" s="81">
        <v>6220</v>
      </c>
      <c r="X564" s="81">
        <v>473841</v>
      </c>
      <c r="Y564" s="81">
        <v>607465</v>
      </c>
      <c r="Z564" s="81">
        <v>658457</v>
      </c>
      <c r="AA564" s="81">
        <v>225031</v>
      </c>
      <c r="AB564" s="81">
        <v>1458404</v>
      </c>
      <c r="AC564" s="81">
        <v>63705376</v>
      </c>
      <c r="AD564" s="81">
        <v>134.68900987990699</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2350</v>
      </c>
      <c r="B565" s="80">
        <v>516</v>
      </c>
      <c r="C565" s="80">
        <v>6</v>
      </c>
      <c r="D565" s="80">
        <v>31</v>
      </c>
      <c r="E565" s="80">
        <v>2009</v>
      </c>
      <c r="F565" s="80" t="s">
        <v>85</v>
      </c>
      <c r="G565" s="80" t="s">
        <v>2344</v>
      </c>
      <c r="H565" s="80" t="s">
        <v>2345</v>
      </c>
      <c r="I565" s="177"/>
      <c r="J565" s="81">
        <v>906.67366103117661</v>
      </c>
      <c r="K565" s="81">
        <v>88.170574229791555</v>
      </c>
      <c r="L565" s="81">
        <v>662.22287745138817</v>
      </c>
      <c r="M565" s="81">
        <v>1909.0522422360045</v>
      </c>
      <c r="N565" s="81">
        <v>1514.6028808589467</v>
      </c>
      <c r="O565" s="81">
        <v>1312.6368744640429</v>
      </c>
      <c r="P565" s="81">
        <v>1097.477471408253</v>
      </c>
      <c r="Q565" s="81">
        <v>84.533989655606035</v>
      </c>
      <c r="R565" s="81">
        <v>329.54307900497946</v>
      </c>
      <c r="S565" s="81">
        <v>133.07516253822749</v>
      </c>
      <c r="T565" s="82"/>
      <c r="U565" s="81">
        <v>167555452</v>
      </c>
      <c r="V565" s="81">
        <v>46620</v>
      </c>
      <c r="W565" s="81">
        <v>7736</v>
      </c>
      <c r="X565" s="81">
        <v>497790</v>
      </c>
      <c r="Y565" s="81">
        <v>611343</v>
      </c>
      <c r="Z565" s="81">
        <v>663570</v>
      </c>
      <c r="AA565" s="81">
        <v>220889</v>
      </c>
      <c r="AB565" s="81">
        <v>1450027</v>
      </c>
      <c r="AC565" s="81">
        <v>60726112</v>
      </c>
      <c r="AD565" s="81">
        <v>133.07516253822749</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0</v>
      </c>
      <c r="BH565" s="81">
        <v>0</v>
      </c>
      <c r="BI565" s="81">
        <v>786.07899999999995</v>
      </c>
      <c r="BJ565" s="81">
        <v>1164.7339999999999</v>
      </c>
      <c r="BK565" s="81">
        <v>220.46100000000001</v>
      </c>
      <c r="BL565" s="81">
        <v>0</v>
      </c>
      <c r="BM565" s="82"/>
      <c r="BN565" s="81">
        <v>0</v>
      </c>
      <c r="BO565" s="81">
        <v>0</v>
      </c>
      <c r="BP565" s="81">
        <v>39</v>
      </c>
      <c r="BQ565" s="81">
        <v>8</v>
      </c>
      <c r="BR565" s="81">
        <v>41</v>
      </c>
      <c r="BS565" s="81">
        <v>0</v>
      </c>
      <c r="BT565"/>
      <c r="BU565" s="80"/>
      <c r="BV565" s="80"/>
      <c r="BW565" s="80"/>
      <c r="BX565" s="80"/>
      <c r="BY565" s="80"/>
      <c r="BZ565" s="80"/>
      <c r="CA565" s="80"/>
      <c r="CB565" s="80"/>
      <c r="CC565" s="80"/>
    </row>
    <row r="566" spans="1:81">
      <c r="A566" s="80" t="s">
        <v>2351</v>
      </c>
      <c r="B566" s="80">
        <v>517</v>
      </c>
      <c r="C566" s="80">
        <v>7</v>
      </c>
      <c r="D566" s="80">
        <v>31</v>
      </c>
      <c r="E566" s="80">
        <v>2010</v>
      </c>
      <c r="F566" s="80" t="s">
        <v>86</v>
      </c>
      <c r="G566" s="80" t="s">
        <v>2344</v>
      </c>
      <c r="H566" s="80" t="s">
        <v>2345</v>
      </c>
      <c r="I566" s="177"/>
      <c r="J566" s="81">
        <v>788.23304472988502</v>
      </c>
      <c r="K566" s="81">
        <v>95.621372888314923</v>
      </c>
      <c r="L566" s="81">
        <v>596.81845777421552</v>
      </c>
      <c r="M566" s="81">
        <v>2047.4318477166896</v>
      </c>
      <c r="N566" s="81">
        <v>1723.3724499881814</v>
      </c>
      <c r="O566" s="81">
        <v>1316.6526840209858</v>
      </c>
      <c r="P566" s="81">
        <v>1104.4148465417152</v>
      </c>
      <c r="Q566" s="81">
        <v>87.663331562288448</v>
      </c>
      <c r="R566" s="81">
        <v>355.55811663876761</v>
      </c>
      <c r="S566" s="81">
        <v>135.37425997643999</v>
      </c>
      <c r="T566" s="82"/>
      <c r="U566" s="81">
        <v>174008143</v>
      </c>
      <c r="V566" s="81">
        <v>46620</v>
      </c>
      <c r="W566" s="81">
        <v>7736</v>
      </c>
      <c r="X566" s="81">
        <v>497790</v>
      </c>
      <c r="Y566" s="81">
        <v>613611</v>
      </c>
      <c r="Z566" s="81">
        <v>668693</v>
      </c>
      <c r="AA566" s="81">
        <v>216734</v>
      </c>
      <c r="AB566" s="81">
        <v>1440853</v>
      </c>
      <c r="AC566" s="81">
        <v>62090604</v>
      </c>
      <c r="AD566" s="81">
        <v>135.37425997643999</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0</v>
      </c>
      <c r="BH566" s="81">
        <v>0</v>
      </c>
      <c r="BI566" s="81">
        <v>795.87599999999998</v>
      </c>
      <c r="BJ566" s="81">
        <v>1191.9659999999999</v>
      </c>
      <c r="BK566" s="81">
        <v>207.453</v>
      </c>
      <c r="BL566" s="81">
        <v>0</v>
      </c>
      <c r="BM566" s="82"/>
      <c r="BN566" s="81">
        <v>0</v>
      </c>
      <c r="BO566" s="81">
        <v>0</v>
      </c>
      <c r="BP566" s="81">
        <v>41</v>
      </c>
      <c r="BQ566" s="81">
        <v>8</v>
      </c>
      <c r="BR566" s="81">
        <v>38</v>
      </c>
      <c r="BS566" s="81">
        <v>0</v>
      </c>
      <c r="BT566"/>
      <c r="BU566" s="80">
        <v>2100.0590000000002</v>
      </c>
      <c r="BV566" s="80">
        <v>46.241999999999997</v>
      </c>
      <c r="BW566" s="80">
        <v>0</v>
      </c>
      <c r="BX566" s="80">
        <v>0</v>
      </c>
      <c r="BY566" s="80">
        <v>39.023000000000003</v>
      </c>
      <c r="BZ566" s="80">
        <v>0</v>
      </c>
      <c r="CA566" s="80">
        <v>9.9710000000000001</v>
      </c>
      <c r="CB566" s="80">
        <v>0</v>
      </c>
      <c r="CC566" s="80">
        <v>0</v>
      </c>
    </row>
    <row r="567" spans="1:81">
      <c r="A567" s="80" t="s">
        <v>2352</v>
      </c>
      <c r="B567" s="80">
        <v>518</v>
      </c>
      <c r="C567" s="80">
        <v>8</v>
      </c>
      <c r="D567" s="80">
        <v>31</v>
      </c>
      <c r="E567" s="80">
        <v>2011</v>
      </c>
      <c r="F567" s="80" t="s">
        <v>87</v>
      </c>
      <c r="G567" s="80" t="s">
        <v>2344</v>
      </c>
      <c r="H567" s="80" t="s">
        <v>2345</v>
      </c>
      <c r="I567" s="177"/>
      <c r="J567" s="81">
        <v>1080.0538236114107</v>
      </c>
      <c r="K567" s="81">
        <v>127.77952634972112</v>
      </c>
      <c r="L567" s="81">
        <v>549.17124065304245</v>
      </c>
      <c r="M567" s="81">
        <v>2372.8328875265074</v>
      </c>
      <c r="N567" s="81">
        <v>2000.862845378756</v>
      </c>
      <c r="O567" s="81">
        <v>1305.9063316359156</v>
      </c>
      <c r="P567" s="81">
        <v>1059.6923762566594</v>
      </c>
      <c r="Q567" s="81">
        <v>100.45920635158308</v>
      </c>
      <c r="R567" s="81">
        <v>356.11095181357314</v>
      </c>
      <c r="S567" s="81">
        <v>122.26113959835999</v>
      </c>
      <c r="T567" s="82"/>
      <c r="U567" s="81">
        <v>165398096</v>
      </c>
      <c r="V567" s="81">
        <v>46620</v>
      </c>
      <c r="W567" s="81">
        <v>7736</v>
      </c>
      <c r="X567" s="81">
        <v>497790</v>
      </c>
      <c r="Y567" s="81">
        <v>616491</v>
      </c>
      <c r="Z567" s="81">
        <v>677644</v>
      </c>
      <c r="AA567" s="81">
        <v>214146</v>
      </c>
      <c r="AB567" s="81">
        <v>1431485</v>
      </c>
      <c r="AC567" s="81">
        <v>62084295</v>
      </c>
      <c r="AD567" s="81">
        <v>122.26113959836</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0</v>
      </c>
      <c r="BH567" s="81">
        <v>0</v>
      </c>
      <c r="BI567" s="81">
        <v>806.48</v>
      </c>
      <c r="BJ567" s="81">
        <v>1352.818</v>
      </c>
      <c r="BK567" s="81">
        <v>200.15099999999998</v>
      </c>
      <c r="BL567" s="81">
        <v>0</v>
      </c>
      <c r="BM567" s="82"/>
      <c r="BN567" s="81">
        <v>0</v>
      </c>
      <c r="BO567" s="81">
        <v>0</v>
      </c>
      <c r="BP567" s="81">
        <v>41</v>
      </c>
      <c r="BQ567" s="81">
        <v>9</v>
      </c>
      <c r="BR567" s="81">
        <v>37</v>
      </c>
      <c r="BS567" s="81">
        <v>0</v>
      </c>
      <c r="BT567"/>
      <c r="BU567" s="80">
        <v>2267.8870000000002</v>
      </c>
      <c r="BV567" s="80">
        <v>32.729999999999997</v>
      </c>
      <c r="BW567" s="80">
        <v>0</v>
      </c>
      <c r="BX567" s="80">
        <v>0</v>
      </c>
      <c r="BY567" s="80">
        <v>44.79</v>
      </c>
      <c r="BZ567" s="80">
        <v>0</v>
      </c>
      <c r="CA567" s="80">
        <v>10.891999999999999</v>
      </c>
      <c r="CB567" s="80">
        <v>3.15</v>
      </c>
      <c r="CC567" s="80">
        <v>0</v>
      </c>
    </row>
    <row r="568" spans="1:81">
      <c r="A568" s="80" t="s">
        <v>2353</v>
      </c>
      <c r="B568" s="80">
        <v>519</v>
      </c>
      <c r="C568" s="80">
        <v>9</v>
      </c>
      <c r="D568" s="80">
        <v>31</v>
      </c>
      <c r="E568" s="80">
        <v>2012</v>
      </c>
      <c r="F568" s="80" t="s">
        <v>88</v>
      </c>
      <c r="G568" s="80" t="s">
        <v>2344</v>
      </c>
      <c r="H568" s="80" t="s">
        <v>2345</v>
      </c>
      <c r="I568" s="177"/>
      <c r="J568" s="81">
        <v>1294.3037319751597</v>
      </c>
      <c r="K568" s="81">
        <v>123.49970709042887</v>
      </c>
      <c r="L568" s="81">
        <v>532.45074394178926</v>
      </c>
      <c r="M568" s="81">
        <v>2570.5937180997316</v>
      </c>
      <c r="N568" s="81">
        <v>2337.8182744086757</v>
      </c>
      <c r="O568" s="81">
        <v>1314.7629123741194</v>
      </c>
      <c r="P568" s="81">
        <v>1047.8008472494823</v>
      </c>
      <c r="Q568" s="81">
        <v>108.81469931799256</v>
      </c>
      <c r="R568" s="81">
        <v>354.30081217241315</v>
      </c>
      <c r="S568" s="81">
        <v>138.90513986717102</v>
      </c>
      <c r="T568" s="82"/>
      <c r="U568" s="81">
        <v>177500690</v>
      </c>
      <c r="V568" s="81">
        <v>46620</v>
      </c>
      <c r="W568" s="81">
        <v>7736</v>
      </c>
      <c r="X568" s="81">
        <v>497790</v>
      </c>
      <c r="Y568" s="81">
        <v>622522</v>
      </c>
      <c r="Z568" s="81">
        <v>687651</v>
      </c>
      <c r="AA568" s="81">
        <v>210545</v>
      </c>
      <c r="AB568" s="81">
        <v>1427133</v>
      </c>
      <c r="AC568" s="81">
        <v>60168856</v>
      </c>
      <c r="AD568" s="81">
        <v>138.90513986717102</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0</v>
      </c>
      <c r="BH568" s="81">
        <v>2.4910000000000001</v>
      </c>
      <c r="BI568" s="81">
        <v>971.56200000000001</v>
      </c>
      <c r="BJ568" s="81">
        <v>1339.5940000000001</v>
      </c>
      <c r="BK568" s="81">
        <v>214.006</v>
      </c>
      <c r="BL568" s="81">
        <v>5.851</v>
      </c>
      <c r="BM568" s="82"/>
      <c r="BN568" s="81">
        <v>0</v>
      </c>
      <c r="BO568" s="81">
        <v>1</v>
      </c>
      <c r="BP568" s="81">
        <v>43</v>
      </c>
      <c r="BQ568" s="81">
        <v>11</v>
      </c>
      <c r="BR568" s="81">
        <v>40</v>
      </c>
      <c r="BS568" s="81">
        <v>1</v>
      </c>
      <c r="BT568"/>
      <c r="BU568" s="80">
        <v>2468.4490000000001</v>
      </c>
      <c r="BV568" s="80">
        <v>4.6980000000000004</v>
      </c>
      <c r="BW568" s="80">
        <v>0</v>
      </c>
      <c r="BX568" s="80">
        <v>0</v>
      </c>
      <c r="BY568" s="80">
        <v>42.746000000000002</v>
      </c>
      <c r="BZ568" s="80">
        <v>0</v>
      </c>
      <c r="CA568" s="80">
        <v>13.063000000000001</v>
      </c>
      <c r="CB568" s="80">
        <v>4.548</v>
      </c>
      <c r="CC568" s="80">
        <v>0</v>
      </c>
    </row>
    <row r="569" spans="1:81">
      <c r="A569" s="80" t="s">
        <v>2354</v>
      </c>
      <c r="B569" s="80">
        <v>520</v>
      </c>
      <c r="C569" s="80">
        <v>10</v>
      </c>
      <c r="D569" s="80">
        <v>31</v>
      </c>
      <c r="E569" s="80">
        <v>2013</v>
      </c>
      <c r="F569" s="80" t="s">
        <v>89</v>
      </c>
      <c r="G569" s="80" t="s">
        <v>2344</v>
      </c>
      <c r="H569" s="80" t="s">
        <v>2345</v>
      </c>
      <c r="I569" s="177"/>
      <c r="J569" s="81">
        <v>1596.1113881118838</v>
      </c>
      <c r="K569" s="81">
        <v>116.64605616575489</v>
      </c>
      <c r="L569" s="81">
        <v>540.30177153452064</v>
      </c>
      <c r="M569" s="81">
        <v>2603.6229097109644</v>
      </c>
      <c r="N569" s="81">
        <v>2278.5614226124458</v>
      </c>
      <c r="O569" s="81">
        <v>1275.2728926455882</v>
      </c>
      <c r="P569" s="81">
        <v>1038.8008654583025</v>
      </c>
      <c r="Q569" s="81">
        <v>110.19648192123621</v>
      </c>
      <c r="R569" s="81">
        <v>347.08058682932938</v>
      </c>
      <c r="S569" s="81">
        <v>119.21464490139969</v>
      </c>
      <c r="T569" s="82"/>
      <c r="U569" s="81">
        <v>162782008</v>
      </c>
      <c r="V569" s="81">
        <v>46620</v>
      </c>
      <c r="W569" s="81">
        <v>7736</v>
      </c>
      <c r="X569" s="81">
        <v>497790</v>
      </c>
      <c r="Y569" s="81">
        <v>626316</v>
      </c>
      <c r="Z569" s="81">
        <v>696777</v>
      </c>
      <c r="AA569" s="81">
        <v>207953</v>
      </c>
      <c r="AB569" s="81">
        <v>1424533</v>
      </c>
      <c r="AC569" s="81">
        <v>57536177</v>
      </c>
      <c r="AD569" s="81">
        <v>119.21464490139971</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0</v>
      </c>
      <c r="BH569" s="81">
        <v>2.306</v>
      </c>
      <c r="BI569" s="81">
        <v>1052.03</v>
      </c>
      <c r="BJ569" s="81">
        <v>1405.3869999999999</v>
      </c>
      <c r="BK569" s="81">
        <v>220.089</v>
      </c>
      <c r="BL569" s="81">
        <v>2.754</v>
      </c>
      <c r="BM569" s="82"/>
      <c r="BN569" s="81">
        <v>0</v>
      </c>
      <c r="BO569" s="81">
        <v>1</v>
      </c>
      <c r="BP569" s="81">
        <v>44</v>
      </c>
      <c r="BQ569" s="81">
        <v>11</v>
      </c>
      <c r="BR569" s="81">
        <v>36</v>
      </c>
      <c r="BS569" s="81">
        <v>1</v>
      </c>
      <c r="BT569"/>
      <c r="BU569" s="80">
        <v>2619.7179999999998</v>
      </c>
      <c r="BV569" s="80">
        <v>3.6589999999999998</v>
      </c>
      <c r="BW569" s="80">
        <v>0</v>
      </c>
      <c r="BX569" s="80">
        <v>0</v>
      </c>
      <c r="BY569" s="80">
        <v>45.896000000000001</v>
      </c>
      <c r="BZ569" s="80">
        <v>0</v>
      </c>
      <c r="CA569" s="80">
        <v>9.4640000000000004</v>
      </c>
      <c r="CB569" s="80">
        <v>3.8290000000000002</v>
      </c>
      <c r="CC569" s="80">
        <v>0</v>
      </c>
    </row>
    <row r="570" spans="1:81">
      <c r="A570" s="80" t="s">
        <v>2355</v>
      </c>
      <c r="B570" s="80">
        <v>521</v>
      </c>
      <c r="C570" s="80">
        <v>11</v>
      </c>
      <c r="D570" s="80">
        <v>31</v>
      </c>
      <c r="E570" s="80">
        <v>2014</v>
      </c>
      <c r="F570" s="80" t="s">
        <v>90</v>
      </c>
      <c r="G570" s="80" t="s">
        <v>2344</v>
      </c>
      <c r="H570" s="80" t="s">
        <v>2345</v>
      </c>
      <c r="I570" s="177"/>
      <c r="J570" s="81">
        <v>1358.2031421532283</v>
      </c>
      <c r="K570" s="81">
        <v>115.77477212325414</v>
      </c>
      <c r="L570" s="81">
        <v>533.91619169700027</v>
      </c>
      <c r="M570" s="81">
        <v>2583.1541428879436</v>
      </c>
      <c r="N570" s="81">
        <v>2124.7369013303696</v>
      </c>
      <c r="O570" s="81">
        <v>1223.8514782441732</v>
      </c>
      <c r="P570" s="81">
        <v>1035.3812537552701</v>
      </c>
      <c r="Q570" s="81">
        <v>104.88407555991414</v>
      </c>
      <c r="R570" s="81">
        <v>344.88699972122498</v>
      </c>
      <c r="S570" s="81">
        <v>124.00209464352001</v>
      </c>
      <c r="T570" s="82"/>
      <c r="U570" s="81">
        <v>156249421</v>
      </c>
      <c r="V570" s="81">
        <v>41497</v>
      </c>
      <c r="W570" s="81">
        <v>6907</v>
      </c>
      <c r="X570" s="81">
        <v>497097</v>
      </c>
      <c r="Y570" s="81">
        <v>628227</v>
      </c>
      <c r="Z570" s="81">
        <v>704263</v>
      </c>
      <c r="AA570" s="81">
        <v>206196</v>
      </c>
      <c r="AB570" s="81">
        <v>1413155</v>
      </c>
      <c r="AC570" s="81">
        <v>57352314</v>
      </c>
      <c r="AD570" s="81">
        <v>124.00209464352</v>
      </c>
      <c r="AE570" s="82"/>
      <c r="AF570" s="81">
        <v>1898960463.358886</v>
      </c>
      <c r="AG570" s="81">
        <v>86437371.79463762</v>
      </c>
      <c r="AH570" s="81">
        <v>71580355.514919177</v>
      </c>
      <c r="AI570" s="81">
        <v>3125680862.1636281</v>
      </c>
      <c r="AJ570" s="81">
        <v>2948014123.1301107</v>
      </c>
      <c r="AK570" s="81">
        <v>0</v>
      </c>
      <c r="AL570" s="81">
        <v>0</v>
      </c>
      <c r="AM570" s="81">
        <v>194005064.42105255</v>
      </c>
      <c r="AN570" s="81">
        <v>0</v>
      </c>
      <c r="AO570" s="81">
        <v>0</v>
      </c>
      <c r="AP570" s="82"/>
      <c r="AQ570" s="81">
        <v>29182</v>
      </c>
      <c r="AR570" s="81">
        <v>6114</v>
      </c>
      <c r="AS570" s="81">
        <v>19</v>
      </c>
      <c r="AT570" s="81">
        <v>0</v>
      </c>
      <c r="AU570" s="81">
        <v>0</v>
      </c>
      <c r="AV570" s="81">
        <v>5</v>
      </c>
      <c r="AW570" s="81" t="s">
        <v>564</v>
      </c>
      <c r="AX570" s="82"/>
      <c r="AY570" s="81">
        <v>129324.06099999994</v>
      </c>
      <c r="AZ570" s="81">
        <v>311153.45500000002</v>
      </c>
      <c r="BA570" s="81">
        <v>106070</v>
      </c>
      <c r="BB570" s="81">
        <v>0</v>
      </c>
      <c r="BC570" s="81">
        <v>0</v>
      </c>
      <c r="BD570" s="81">
        <v>9206</v>
      </c>
      <c r="BE570" s="81" t="s">
        <v>564</v>
      </c>
      <c r="BF570" s="82"/>
      <c r="BG570" s="81">
        <v>0</v>
      </c>
      <c r="BH570" s="81">
        <v>2.5289999999999999</v>
      </c>
      <c r="BI570" s="81">
        <v>1074.1869999999999</v>
      </c>
      <c r="BJ570" s="81">
        <v>1222.864</v>
      </c>
      <c r="BK570" s="81">
        <v>217.75200000000001</v>
      </c>
      <c r="BL570" s="81">
        <v>2.7010000000000001</v>
      </c>
      <c r="BM570" s="82"/>
      <c r="BN570" s="81">
        <v>0</v>
      </c>
      <c r="BO570" s="81">
        <v>1</v>
      </c>
      <c r="BP570" s="81">
        <v>44</v>
      </c>
      <c r="BQ570" s="81">
        <v>11</v>
      </c>
      <c r="BR570" s="81">
        <v>33</v>
      </c>
      <c r="BS570" s="81">
        <v>1</v>
      </c>
      <c r="BT570"/>
      <c r="BU570" s="80">
        <v>2432.9560000000001</v>
      </c>
      <c r="BV570" s="80">
        <v>3.996</v>
      </c>
      <c r="BW570" s="80">
        <v>0</v>
      </c>
      <c r="BX570" s="80">
        <v>0</v>
      </c>
      <c r="BY570" s="80">
        <v>67.286000000000001</v>
      </c>
      <c r="BZ570" s="80">
        <v>0</v>
      </c>
      <c r="CA570" s="80">
        <v>9.4030000000000005</v>
      </c>
      <c r="CB570" s="80">
        <v>6.3920000000000003</v>
      </c>
      <c r="CC570" s="80">
        <v>0</v>
      </c>
    </row>
    <row r="571" spans="1:81">
      <c r="A571" s="80" t="s">
        <v>2356</v>
      </c>
      <c r="B571" s="80">
        <v>522</v>
      </c>
      <c r="C571" s="80">
        <v>12</v>
      </c>
      <c r="D571" s="80">
        <v>31</v>
      </c>
      <c r="E571" s="80">
        <v>2015</v>
      </c>
      <c r="F571" s="80" t="s">
        <v>91</v>
      </c>
      <c r="G571" s="80" t="s">
        <v>2344</v>
      </c>
      <c r="H571" s="80" t="s">
        <v>2345</v>
      </c>
      <c r="I571" s="177"/>
      <c r="J571" s="81">
        <v>1091.5873336221121</v>
      </c>
      <c r="K571" s="81">
        <v>96.936461064367634</v>
      </c>
      <c r="L571" s="81">
        <v>606.93111350547758</v>
      </c>
      <c r="M571" s="81">
        <v>2185.8228506310679</v>
      </c>
      <c r="N571" s="81">
        <v>1867.408071646425</v>
      </c>
      <c r="O571" s="81">
        <v>1217.6458798557389</v>
      </c>
      <c r="P571" s="81">
        <v>1025.2759411559753</v>
      </c>
      <c r="Q571" s="81">
        <v>102.01860751524859</v>
      </c>
      <c r="R571" s="81">
        <v>347.72433864765151</v>
      </c>
      <c r="S571" s="81">
        <v>130.22352832866278</v>
      </c>
      <c r="T571" s="82"/>
      <c r="U571" s="81">
        <v>159316223</v>
      </c>
      <c r="V571" s="81">
        <v>41497</v>
      </c>
      <c r="W571" s="81">
        <v>6907</v>
      </c>
      <c r="X571" s="81">
        <v>497097</v>
      </c>
      <c r="Y571" s="81">
        <v>633084</v>
      </c>
      <c r="Z571" s="81">
        <v>707443</v>
      </c>
      <c r="AA571" s="81">
        <v>204023</v>
      </c>
      <c r="AB571" s="81">
        <v>1404103</v>
      </c>
      <c r="AC571" s="81">
        <v>59566151</v>
      </c>
      <c r="AD571" s="81">
        <v>130.22352832866278</v>
      </c>
      <c r="AE571" s="82"/>
      <c r="AF571" s="81">
        <v>1701237528.4037449</v>
      </c>
      <c r="AG571" s="81">
        <v>74265726.090949103</v>
      </c>
      <c r="AH571" s="81">
        <v>75440332.150900558</v>
      </c>
      <c r="AI571" s="81">
        <v>3053716819.3386598</v>
      </c>
      <c r="AJ571" s="81">
        <v>2860759296.9024167</v>
      </c>
      <c r="AK571" s="81">
        <v>0</v>
      </c>
      <c r="AL571" s="81">
        <v>0</v>
      </c>
      <c r="AM571" s="81">
        <v>192426426.15944177</v>
      </c>
      <c r="AN571" s="81">
        <v>0</v>
      </c>
      <c r="AO571" s="81">
        <v>0</v>
      </c>
      <c r="AP571" s="82"/>
      <c r="AQ571" s="81">
        <v>31447</v>
      </c>
      <c r="AR571" s="81">
        <v>7361</v>
      </c>
      <c r="AS571" s="81">
        <v>20</v>
      </c>
      <c r="AT571" s="81">
        <v>0</v>
      </c>
      <c r="AU571" s="81">
        <v>1</v>
      </c>
      <c r="AV571" s="81">
        <v>5</v>
      </c>
      <c r="AW571" s="81" t="s">
        <v>564</v>
      </c>
      <c r="AX571" s="82"/>
      <c r="AY571" s="81">
        <v>142873.761</v>
      </c>
      <c r="AZ571" s="81">
        <v>463184.69500000007</v>
      </c>
      <c r="BA571" s="81">
        <v>107570</v>
      </c>
      <c r="BB571" s="81">
        <v>0</v>
      </c>
      <c r="BC571" s="81">
        <v>115</v>
      </c>
      <c r="BD571" s="81">
        <v>9206</v>
      </c>
      <c r="BE571" s="81" t="s">
        <v>564</v>
      </c>
      <c r="BF571" s="82"/>
      <c r="BG571" s="81">
        <v>0</v>
      </c>
      <c r="BH571" s="81">
        <v>0</v>
      </c>
      <c r="BI571" s="81">
        <v>1109.665</v>
      </c>
      <c r="BJ571" s="81">
        <v>1282.0070000000001</v>
      </c>
      <c r="BK571" s="81">
        <v>214.36299999999997</v>
      </c>
      <c r="BL571" s="81">
        <v>2.8119999999999998</v>
      </c>
      <c r="BM571" s="82"/>
      <c r="BN571" s="81">
        <v>0</v>
      </c>
      <c r="BO571" s="81">
        <v>0</v>
      </c>
      <c r="BP571" s="81">
        <v>43</v>
      </c>
      <c r="BQ571" s="81">
        <v>8</v>
      </c>
      <c r="BR571" s="81">
        <v>34</v>
      </c>
      <c r="BS571" s="81">
        <v>1</v>
      </c>
      <c r="BT571"/>
      <c r="BU571" s="80">
        <v>2465.163</v>
      </c>
      <c r="BV571" s="80">
        <v>9.702</v>
      </c>
      <c r="BW571" s="80">
        <v>0</v>
      </c>
      <c r="BX571" s="80">
        <v>0</v>
      </c>
      <c r="BY571" s="80">
        <v>70.25</v>
      </c>
      <c r="BZ571" s="80">
        <v>0</v>
      </c>
      <c r="CA571" s="80">
        <v>25.591000000000001</v>
      </c>
      <c r="CB571" s="80">
        <v>10.163</v>
      </c>
      <c r="CC571" s="80">
        <v>27.978000000000002</v>
      </c>
    </row>
    <row r="572" spans="1:81">
      <c r="A572" s="80" t="s">
        <v>2357</v>
      </c>
      <c r="B572" s="80">
        <v>523</v>
      </c>
      <c r="C572" s="80">
        <v>13</v>
      </c>
      <c r="D572" s="80">
        <v>31</v>
      </c>
      <c r="E572" s="80">
        <v>2016</v>
      </c>
      <c r="F572" s="80" t="s">
        <v>92</v>
      </c>
      <c r="G572" s="80" t="s">
        <v>2344</v>
      </c>
      <c r="H572" s="80" t="s">
        <v>2345</v>
      </c>
      <c r="I572" s="177"/>
      <c r="J572" s="81">
        <v>1061.9327863835842</v>
      </c>
      <c r="K572" s="81">
        <v>97.569213371620165</v>
      </c>
      <c r="L572" s="81">
        <v>578.64239524612515</v>
      </c>
      <c r="M572" s="81">
        <v>1821.5843618158999</v>
      </c>
      <c r="N572" s="81">
        <v>1719.518969876455</v>
      </c>
      <c r="O572" s="81">
        <v>1212.163458102601</v>
      </c>
      <c r="P572" s="81">
        <v>998.60340166363153</v>
      </c>
      <c r="Q572" s="81">
        <v>98.386883195476784</v>
      </c>
      <c r="R572" s="81">
        <v>339.13200074463879</v>
      </c>
      <c r="S572" s="81">
        <v>162.26593561797998</v>
      </c>
      <c r="T572" s="82"/>
      <c r="U572" s="81">
        <v>170029516</v>
      </c>
      <c r="V572" s="81">
        <v>41497</v>
      </c>
      <c r="W572" s="81">
        <v>6907</v>
      </c>
      <c r="X572" s="81">
        <v>497097</v>
      </c>
      <c r="Y572" s="81">
        <v>635020</v>
      </c>
      <c r="Z572" s="81">
        <v>712915</v>
      </c>
      <c r="AA572" s="81">
        <v>205528</v>
      </c>
      <c r="AB572" s="81">
        <v>1392950</v>
      </c>
      <c r="AC572" s="81">
        <v>57920407.488101549</v>
      </c>
      <c r="AD572" s="81">
        <v>162.26593561798001</v>
      </c>
      <c r="AE572" s="82"/>
      <c r="AF572" s="81">
        <v>1761221523.1609581</v>
      </c>
      <c r="AG572" s="81">
        <v>72724786.196004853</v>
      </c>
      <c r="AH572" s="81">
        <v>66922723.166883327</v>
      </c>
      <c r="AI572" s="81">
        <v>2878659332.0378842</v>
      </c>
      <c r="AJ572" s="81">
        <v>2663456719.814898</v>
      </c>
      <c r="AK572" s="81"/>
      <c r="AL572" s="81"/>
      <c r="AM572" s="81">
        <v>191046263.2742646</v>
      </c>
      <c r="AN572" s="81"/>
      <c r="AO572" s="81"/>
      <c r="AP572" s="82"/>
      <c r="AQ572" s="81">
        <v>33639</v>
      </c>
      <c r="AR572" s="81">
        <v>8178</v>
      </c>
      <c r="AS572" s="81">
        <v>33</v>
      </c>
      <c r="AT572" s="81">
        <v>0</v>
      </c>
      <c r="AU572" s="81">
        <v>1</v>
      </c>
      <c r="AV572" s="81">
        <v>5</v>
      </c>
      <c r="AW572" s="81" t="s">
        <v>564</v>
      </c>
      <c r="AX572" s="82"/>
      <c r="AY572" s="81">
        <v>155313.481</v>
      </c>
      <c r="AZ572" s="81">
        <v>552186.59499999986</v>
      </c>
      <c r="BA572" s="81">
        <v>109383.8</v>
      </c>
      <c r="BB572" s="81">
        <v>0</v>
      </c>
      <c r="BC572" s="81">
        <v>115</v>
      </c>
      <c r="BD572" s="81">
        <v>10199.200000000001</v>
      </c>
      <c r="BE572" s="81" t="s">
        <v>564</v>
      </c>
      <c r="BF572" s="82"/>
      <c r="BG572" s="81">
        <v>0</v>
      </c>
      <c r="BH572" s="81">
        <v>0</v>
      </c>
      <c r="BI572" s="81">
        <v>1060.1400000000001</v>
      </c>
      <c r="BJ572" s="81">
        <v>1262.441</v>
      </c>
      <c r="BK572" s="81">
        <v>253.84800000000001</v>
      </c>
      <c r="BL572" s="81">
        <v>3.82</v>
      </c>
      <c r="BM572" s="82"/>
      <c r="BN572" s="81">
        <v>0</v>
      </c>
      <c r="BO572" s="81">
        <v>0</v>
      </c>
      <c r="BP572" s="81">
        <v>45</v>
      </c>
      <c r="BQ572" s="81">
        <v>8</v>
      </c>
      <c r="BR572" s="81">
        <v>37</v>
      </c>
      <c r="BS572" s="81">
        <v>1</v>
      </c>
      <c r="BT572"/>
      <c r="BU572" s="80">
        <v>2403.395</v>
      </c>
      <c r="BV572" s="80">
        <v>64.430000000000007</v>
      </c>
      <c r="BW572" s="80">
        <v>0</v>
      </c>
      <c r="BX572" s="80">
        <v>0</v>
      </c>
      <c r="BY572" s="80">
        <v>69.227000000000004</v>
      </c>
      <c r="BZ572" s="80">
        <v>3.3079999999999998</v>
      </c>
      <c r="CA572" s="80">
        <v>34.69</v>
      </c>
      <c r="CB572" s="80">
        <v>5.1989999999999998</v>
      </c>
      <c r="CC572" s="80">
        <v>0</v>
      </c>
    </row>
    <row r="573" spans="1:81">
      <c r="A573" s="80" t="s">
        <v>2358</v>
      </c>
      <c r="B573" s="80">
        <v>524</v>
      </c>
      <c r="C573" s="80">
        <v>14</v>
      </c>
      <c r="D573" s="80">
        <v>31</v>
      </c>
      <c r="E573" s="80">
        <v>2017</v>
      </c>
      <c r="F573" s="80" t="s">
        <v>71</v>
      </c>
      <c r="G573" s="80" t="s">
        <v>2344</v>
      </c>
      <c r="H573" s="80" t="s">
        <v>2345</v>
      </c>
      <c r="I573" s="177"/>
      <c r="J573" s="81">
        <v>928.09221515126603</v>
      </c>
      <c r="K573" s="81">
        <v>93.481297420883848</v>
      </c>
      <c r="L573" s="81">
        <v>502.30053762862235</v>
      </c>
      <c r="M573" s="81">
        <v>1749.1182948291287</v>
      </c>
      <c r="N573" s="81">
        <v>1730.2262303288453</v>
      </c>
      <c r="O573" s="81">
        <v>1198.383264801359</v>
      </c>
      <c r="P573" s="81">
        <v>985.79367735958567</v>
      </c>
      <c r="Q573" s="81">
        <v>94.186813477431699</v>
      </c>
      <c r="R573" s="81">
        <v>337.26643719833476</v>
      </c>
      <c r="S573" s="81">
        <v>162.42860268583797</v>
      </c>
      <c r="T573" s="82"/>
      <c r="U573" s="81">
        <v>178836142</v>
      </c>
      <c r="V573" s="81">
        <v>41497</v>
      </c>
      <c r="W573" s="81">
        <v>6907</v>
      </c>
      <c r="X573" s="81">
        <v>497097</v>
      </c>
      <c r="Y573" s="81">
        <v>633972</v>
      </c>
      <c r="Z573" s="81">
        <v>716502</v>
      </c>
      <c r="AA573" s="81">
        <v>204185</v>
      </c>
      <c r="AB573" s="81">
        <v>1379003</v>
      </c>
      <c r="AC573" s="81">
        <v>58744726.999999993</v>
      </c>
      <c r="AD573" s="81">
        <v>162.428602685838</v>
      </c>
      <c r="AE573" s="82"/>
      <c r="AF573" s="81">
        <v>1647150697.6949339</v>
      </c>
      <c r="AG573" s="81">
        <v>71558155.192647696</v>
      </c>
      <c r="AH573" s="81">
        <v>78622897.518761948</v>
      </c>
      <c r="AI573" s="81">
        <v>2896083622.4695411</v>
      </c>
      <c r="AJ573" s="81">
        <v>3001150947.4755549</v>
      </c>
      <c r="AK573" s="81"/>
      <c r="AL573" s="81"/>
      <c r="AM573" s="81">
        <v>189429342.62056321</v>
      </c>
      <c r="AN573" s="81"/>
      <c r="AO573" s="81"/>
      <c r="AP573" s="82"/>
      <c r="AQ573" s="81">
        <v>35120</v>
      </c>
      <c r="AR573" s="81">
        <v>8723</v>
      </c>
      <c r="AS573" s="81">
        <v>55</v>
      </c>
      <c r="AT573" s="81">
        <v>0</v>
      </c>
      <c r="AU573" s="81">
        <v>1</v>
      </c>
      <c r="AV573" s="81">
        <v>5</v>
      </c>
      <c r="AW573" s="81" t="s">
        <v>564</v>
      </c>
      <c r="AX573" s="82"/>
      <c r="AY573" s="81">
        <v>163806.867</v>
      </c>
      <c r="AZ573" s="81">
        <v>594495.29499999958</v>
      </c>
      <c r="BA573" s="81">
        <v>109770.8</v>
      </c>
      <c r="BB573" s="81">
        <v>0</v>
      </c>
      <c r="BC573" s="81">
        <v>115</v>
      </c>
      <c r="BD573" s="81">
        <v>10199.15</v>
      </c>
      <c r="BE573" s="81" t="s">
        <v>564</v>
      </c>
      <c r="BF573" s="82"/>
      <c r="BG573" s="81">
        <v>0</v>
      </c>
      <c r="BH573" s="81">
        <v>0</v>
      </c>
      <c r="BI573" s="81">
        <v>968.745</v>
      </c>
      <c r="BJ573" s="81">
        <v>1234.3779999999999</v>
      </c>
      <c r="BK573" s="81">
        <v>257.988</v>
      </c>
      <c r="BL573" s="81">
        <v>5.2880000000000003</v>
      </c>
      <c r="BM573" s="82"/>
      <c r="BN573" s="81">
        <v>0</v>
      </c>
      <c r="BO573" s="81">
        <v>0</v>
      </c>
      <c r="BP573" s="81">
        <v>46</v>
      </c>
      <c r="BQ573" s="81">
        <v>8</v>
      </c>
      <c r="BR573" s="81">
        <v>38</v>
      </c>
      <c r="BS573" s="81">
        <v>1</v>
      </c>
      <c r="BT573"/>
      <c r="BU573" s="80">
        <v>2301.893</v>
      </c>
      <c r="BV573" s="80">
        <v>77.191999999999993</v>
      </c>
      <c r="BW573" s="80">
        <v>0</v>
      </c>
      <c r="BX573" s="80">
        <v>0</v>
      </c>
      <c r="BY573" s="80">
        <v>68.576999999999998</v>
      </c>
      <c r="BZ573" s="80">
        <v>0</v>
      </c>
      <c r="CA573" s="80">
        <v>18.736999999999998</v>
      </c>
      <c r="CB573" s="80">
        <v>0</v>
      </c>
      <c r="CC573" s="80">
        <v>0</v>
      </c>
    </row>
    <row r="574" spans="1:81">
      <c r="A574" s="80" t="s">
        <v>2359</v>
      </c>
      <c r="B574" s="80">
        <v>525</v>
      </c>
      <c r="C574" s="80">
        <v>15</v>
      </c>
      <c r="D574" s="80">
        <v>31</v>
      </c>
      <c r="E574" s="80">
        <v>2018</v>
      </c>
      <c r="F574" s="80" t="s">
        <v>93</v>
      </c>
      <c r="G574" s="80" t="s">
        <v>2344</v>
      </c>
      <c r="H574" s="80" t="s">
        <v>2345</v>
      </c>
      <c r="I574" s="177"/>
      <c r="J574" s="81">
        <v>668.20402536268705</v>
      </c>
      <c r="K574" s="81">
        <v>81.977056533337887</v>
      </c>
      <c r="L574" s="81">
        <v>452.94799720459304</v>
      </c>
      <c r="M574" s="81">
        <v>1580.8338109516005</v>
      </c>
      <c r="N574" s="81">
        <v>1296.6793791588523</v>
      </c>
      <c r="O574" s="81">
        <v>1180.3698603765627</v>
      </c>
      <c r="P574" s="81">
        <v>973.48575305231407</v>
      </c>
      <c r="Q574" s="81">
        <v>86.537887053583333</v>
      </c>
      <c r="R574" s="81">
        <v>328.86709505372806</v>
      </c>
      <c r="S574" s="81">
        <v>193.37538107033848</v>
      </c>
      <c r="T574" s="82"/>
      <c r="U574" s="81">
        <v>175283250</v>
      </c>
      <c r="V574" s="81">
        <v>41497</v>
      </c>
      <c r="W574" s="81">
        <v>6907</v>
      </c>
      <c r="X574" s="81">
        <v>497097</v>
      </c>
      <c r="Y574" s="81">
        <v>634001</v>
      </c>
      <c r="Z574" s="81">
        <v>719245</v>
      </c>
      <c r="AA574" s="81">
        <v>203663</v>
      </c>
      <c r="AB574" s="81">
        <v>1365391</v>
      </c>
      <c r="AC574" s="81">
        <v>57057243</v>
      </c>
      <c r="AD574" s="81">
        <v>193.37538107033851</v>
      </c>
      <c r="AE574" s="82"/>
      <c r="AF574" s="81">
        <v>1466906305.892349</v>
      </c>
      <c r="AG574" s="81">
        <v>63887914.410810597</v>
      </c>
      <c r="AH574" s="81">
        <v>68078506.460670561</v>
      </c>
      <c r="AI574" s="81">
        <v>3013222632.370039</v>
      </c>
      <c r="AJ574" s="81">
        <v>2896159222.464972</v>
      </c>
      <c r="AK574" s="81"/>
      <c r="AL574" s="81"/>
      <c r="AM574" s="81">
        <v>187947587.70568901</v>
      </c>
      <c r="AN574" s="81"/>
      <c r="AO574" s="81"/>
      <c r="AP574" s="82"/>
      <c r="AQ574" s="81">
        <v>36809</v>
      </c>
      <c r="AR574" s="81">
        <v>9190</v>
      </c>
      <c r="AS574" s="81">
        <v>78</v>
      </c>
      <c r="AT574" s="81">
        <v>1</v>
      </c>
      <c r="AU574" s="81">
        <v>1</v>
      </c>
      <c r="AV574" s="81">
        <v>5</v>
      </c>
      <c r="AW574" s="81" t="s">
        <v>564</v>
      </c>
      <c r="AX574" s="82"/>
      <c r="AY574" s="81">
        <v>173709.95099999991</v>
      </c>
      <c r="AZ574" s="81">
        <v>634253.60499999998</v>
      </c>
      <c r="BA574" s="81">
        <v>117092</v>
      </c>
      <c r="BB574" s="81">
        <v>50</v>
      </c>
      <c r="BC574" s="81">
        <v>115</v>
      </c>
      <c r="BD574" s="81">
        <v>12839.65</v>
      </c>
      <c r="BE574" s="81" t="s">
        <v>564</v>
      </c>
      <c r="BF574" s="82"/>
      <c r="BG574" s="81">
        <v>0</v>
      </c>
      <c r="BH574" s="81">
        <v>0</v>
      </c>
      <c r="BI574" s="81">
        <v>911.54100000000005</v>
      </c>
      <c r="BJ574" s="81">
        <v>1271.239</v>
      </c>
      <c r="BK574" s="81">
        <v>244.28399999999999</v>
      </c>
      <c r="BL574" s="81">
        <v>2.2069999999999999</v>
      </c>
      <c r="BM574" s="82"/>
      <c r="BN574" s="81">
        <v>0</v>
      </c>
      <c r="BO574" s="81">
        <v>0</v>
      </c>
      <c r="BP574" s="81">
        <v>43</v>
      </c>
      <c r="BQ574" s="81">
        <v>7</v>
      </c>
      <c r="BR574" s="81">
        <v>35</v>
      </c>
      <c r="BS574" s="81">
        <v>1</v>
      </c>
      <c r="BT574"/>
      <c r="BU574" s="80">
        <v>2265.7829999999999</v>
      </c>
      <c r="BV574" s="80">
        <v>76.233000000000004</v>
      </c>
      <c r="BW574" s="80">
        <v>0</v>
      </c>
      <c r="BX574" s="80">
        <v>0</v>
      </c>
      <c r="BY574" s="80">
        <v>72.363</v>
      </c>
      <c r="BZ574" s="80">
        <v>0</v>
      </c>
      <c r="CA574" s="80">
        <v>14.891999999999999</v>
      </c>
      <c r="CB574" s="80">
        <v>0</v>
      </c>
      <c r="CC574" s="80">
        <v>0</v>
      </c>
    </row>
    <row r="575" spans="1:81">
      <c r="A575" s="80" t="s">
        <v>2360</v>
      </c>
      <c r="B575" s="80">
        <v>526</v>
      </c>
      <c r="C575" s="80">
        <v>16</v>
      </c>
      <c r="D575" s="80">
        <v>31</v>
      </c>
      <c r="E575" s="80">
        <v>2019</v>
      </c>
      <c r="F575" s="80" t="s">
        <v>73</v>
      </c>
      <c r="G575" s="80" t="s">
        <v>2344</v>
      </c>
      <c r="H575" s="80" t="s">
        <v>2345</v>
      </c>
      <c r="I575" s="177"/>
      <c r="J575" s="81">
        <v>768.63746739376302</v>
      </c>
      <c r="K575" s="81">
        <v>76.863282138203516</v>
      </c>
      <c r="L575" s="81">
        <v>461.07923389897229</v>
      </c>
      <c r="M575" s="81">
        <v>1612.5018488542371</v>
      </c>
      <c r="N575" s="81">
        <v>1386.0643069930074</v>
      </c>
      <c r="O575" s="81">
        <v>1149.6505166885295</v>
      </c>
      <c r="P575" s="81">
        <v>964.19729445542123</v>
      </c>
      <c r="Q575" s="81">
        <v>83.35432045251784</v>
      </c>
      <c r="R575" s="81">
        <v>333.78442055656075</v>
      </c>
      <c r="S575" s="81">
        <v>145.87004644452452</v>
      </c>
      <c r="T575" s="82"/>
      <c r="U575" s="81">
        <v>170511106</v>
      </c>
      <c r="V575" s="81">
        <v>41497</v>
      </c>
      <c r="W575" s="81">
        <v>6907</v>
      </c>
      <c r="X575" s="81">
        <v>497097</v>
      </c>
      <c r="Y575" s="81">
        <v>633853</v>
      </c>
      <c r="Z575" s="81">
        <v>719760</v>
      </c>
      <c r="AA575" s="81">
        <v>200210</v>
      </c>
      <c r="AB575" s="81">
        <v>1350769</v>
      </c>
      <c r="AC575" s="81">
        <v>58858884</v>
      </c>
      <c r="AD575" s="81">
        <v>145.8700464445246</v>
      </c>
      <c r="AE575" s="82"/>
      <c r="AF575" s="81">
        <v>1702286858.5076518</v>
      </c>
      <c r="AG575" s="81">
        <v>61813515.905779734</v>
      </c>
      <c r="AH575" s="81">
        <v>81226938.423909873</v>
      </c>
      <c r="AI575" s="81">
        <v>2849269015.3028159</v>
      </c>
      <c r="AJ575" s="81">
        <v>2909264492.6093578</v>
      </c>
      <c r="AK575" s="81">
        <v>0</v>
      </c>
      <c r="AL575" s="81">
        <v>0</v>
      </c>
      <c r="AM575" s="81">
        <v>183964569.21641222</v>
      </c>
      <c r="AN575" s="81">
        <v>0</v>
      </c>
      <c r="AO575" s="81">
        <v>0</v>
      </c>
      <c r="AP575" s="82"/>
      <c r="AQ575" s="81">
        <v>38570</v>
      </c>
      <c r="AR575" s="81">
        <v>9720</v>
      </c>
      <c r="AS575" s="81">
        <v>106</v>
      </c>
      <c r="AT575" s="81">
        <v>1</v>
      </c>
      <c r="AU575" s="81">
        <v>1</v>
      </c>
      <c r="AV575" s="81">
        <v>5</v>
      </c>
      <c r="AW575" s="81" t="s">
        <v>564</v>
      </c>
      <c r="AX575" s="82"/>
      <c r="AY575" s="81">
        <v>183921.0509999998</v>
      </c>
      <c r="AZ575" s="81">
        <v>706199.40499999991</v>
      </c>
      <c r="BA575" s="81">
        <v>120395.72</v>
      </c>
      <c r="BB575" s="81">
        <v>49.9</v>
      </c>
      <c r="BC575" s="81">
        <v>115</v>
      </c>
      <c r="BD575" s="81">
        <v>12839.15</v>
      </c>
      <c r="BE575" s="81" t="s">
        <v>564</v>
      </c>
      <c r="BF575" s="82"/>
      <c r="BG575" s="81">
        <v>0</v>
      </c>
      <c r="BH575" s="81">
        <v>0</v>
      </c>
      <c r="BI575" s="81">
        <v>728.52700000000004</v>
      </c>
      <c r="BJ575" s="81">
        <v>1289.2249999999999</v>
      </c>
      <c r="BK575" s="81">
        <v>203.05500000000001</v>
      </c>
      <c r="BL575" s="81">
        <v>1.825</v>
      </c>
      <c r="BM575" s="82"/>
      <c r="BN575" s="81">
        <v>0</v>
      </c>
      <c r="BO575" s="81">
        <v>0</v>
      </c>
      <c r="BP575" s="81">
        <v>41</v>
      </c>
      <c r="BQ575" s="81">
        <v>7</v>
      </c>
      <c r="BR575" s="81">
        <v>35</v>
      </c>
      <c r="BS575" s="81">
        <v>1</v>
      </c>
      <c r="BT575"/>
      <c r="BU575" s="80">
        <v>2056.681</v>
      </c>
      <c r="BV575" s="80">
        <v>75.658000000000001</v>
      </c>
      <c r="BW575" s="80">
        <v>0</v>
      </c>
      <c r="BX575" s="80">
        <v>0</v>
      </c>
      <c r="BY575" s="80">
        <v>75.289000000000001</v>
      </c>
      <c r="BZ575" s="80">
        <v>0</v>
      </c>
      <c r="CA575" s="80">
        <v>15.004</v>
      </c>
      <c r="CB575" s="80">
        <v>0</v>
      </c>
      <c r="CC575" s="80">
        <v>0</v>
      </c>
    </row>
    <row r="576" spans="1:81">
      <c r="A576" s="80" t="s">
        <v>2361</v>
      </c>
      <c r="B576" s="80">
        <v>527</v>
      </c>
      <c r="C576" s="80">
        <v>17</v>
      </c>
      <c r="D576" s="80">
        <v>31</v>
      </c>
      <c r="E576" s="80">
        <v>2020</v>
      </c>
      <c r="F576" s="80" t="s">
        <v>218</v>
      </c>
      <c r="G576" s="80" t="s">
        <v>2344</v>
      </c>
      <c r="H576" s="80" t="s">
        <v>2345</v>
      </c>
      <c r="I576" s="177"/>
      <c r="J576" s="81">
        <v>794.34193318504674</v>
      </c>
      <c r="K576" s="81">
        <v>85.275787835219191</v>
      </c>
      <c r="L576" s="81">
        <v>661.94356122447857</v>
      </c>
      <c r="M576" s="81">
        <v>1578.1935072975741</v>
      </c>
      <c r="N576" s="81">
        <v>1379.8426907066141</v>
      </c>
      <c r="O576" s="81">
        <v>1010.2877036946383</v>
      </c>
      <c r="P576" s="81">
        <v>899.88588490972177</v>
      </c>
      <c r="Q576" s="81">
        <v>78.776152678670783</v>
      </c>
      <c r="R576" s="81">
        <v>310.17263184157855</v>
      </c>
      <c r="S576" s="81">
        <v>136.33553334178282</v>
      </c>
      <c r="T576" s="82"/>
      <c r="U576" s="81">
        <v>162292976</v>
      </c>
      <c r="V576" s="81">
        <v>41069</v>
      </c>
      <c r="W576" s="81">
        <v>8952</v>
      </c>
      <c r="X576" s="81">
        <v>474458</v>
      </c>
      <c r="Y576" s="81">
        <v>633550</v>
      </c>
      <c r="Z576" s="81">
        <v>721926</v>
      </c>
      <c r="AA576" s="81">
        <v>203016</v>
      </c>
      <c r="AB576" s="81">
        <v>1336023</v>
      </c>
      <c r="AC576" s="81">
        <v>54980569</v>
      </c>
      <c r="AD576" s="81">
        <v>136.33553334178282</v>
      </c>
      <c r="AE576" s="82"/>
      <c r="AF576" s="81">
        <v>1680541690.621093</v>
      </c>
      <c r="AG576" s="81">
        <v>63638655.255746208</v>
      </c>
      <c r="AH576" s="81">
        <v>133546094.52092659</v>
      </c>
      <c r="AI576" s="81">
        <v>2672810782.2771239</v>
      </c>
      <c r="AJ576" s="81">
        <v>2766223526.8471007</v>
      </c>
      <c r="AK576" s="81">
        <v>0</v>
      </c>
      <c r="AL576" s="81">
        <v>0</v>
      </c>
      <c r="AM576" s="81">
        <v>174365845.02512205</v>
      </c>
      <c r="AN576" s="81">
        <v>0</v>
      </c>
      <c r="AO576" s="81">
        <v>0</v>
      </c>
      <c r="AP576" s="82"/>
      <c r="AQ576" s="81">
        <v>40043</v>
      </c>
      <c r="AR576" s="81">
        <v>10162</v>
      </c>
      <c r="AS576" s="81">
        <v>106</v>
      </c>
      <c r="AT576" s="81">
        <v>1</v>
      </c>
      <c r="AU576" s="81">
        <v>1</v>
      </c>
      <c r="AV576" s="81">
        <v>6</v>
      </c>
      <c r="AW576" s="81">
        <v>105</v>
      </c>
      <c r="AX576" s="82"/>
      <c r="AY576" s="81">
        <v>192440.117</v>
      </c>
      <c r="AZ576" s="81">
        <v>759633.125</v>
      </c>
      <c r="BA576" s="81">
        <v>119634.12</v>
      </c>
      <c r="BB576" s="81">
        <v>49.9</v>
      </c>
      <c r="BC576" s="81">
        <v>115</v>
      </c>
      <c r="BD576" s="81">
        <v>14103.624</v>
      </c>
      <c r="BE576" s="81">
        <v>117644.12</v>
      </c>
      <c r="BF576" s="82"/>
      <c r="BG576" s="81">
        <v>0</v>
      </c>
      <c r="BH576" s="81">
        <v>0</v>
      </c>
      <c r="BI576" s="81">
        <v>757.154</v>
      </c>
      <c r="BJ576" s="81">
        <v>1370.0360000000001</v>
      </c>
      <c r="BK576" s="81">
        <v>199.506</v>
      </c>
      <c r="BL576" s="81">
        <v>1.9690000000000001</v>
      </c>
      <c r="BM576" s="82"/>
      <c r="BN576" s="81">
        <v>0</v>
      </c>
      <c r="BO576" s="81">
        <v>0</v>
      </c>
      <c r="BP576" s="81">
        <v>38</v>
      </c>
      <c r="BQ576" s="81">
        <v>7</v>
      </c>
      <c r="BR576" s="81">
        <v>32</v>
      </c>
      <c r="BS576" s="81">
        <v>1</v>
      </c>
      <c r="BT576"/>
      <c r="BU576" s="80">
        <v>2159.3069999999998</v>
      </c>
      <c r="BV576" s="80">
        <v>77.932000000000002</v>
      </c>
      <c r="BW576" s="80">
        <v>0</v>
      </c>
      <c r="BX576" s="80">
        <v>0</v>
      </c>
      <c r="BY576" s="80">
        <v>73.64</v>
      </c>
      <c r="BZ576" s="80">
        <v>0</v>
      </c>
      <c r="CA576" s="80">
        <v>17.786000000000001</v>
      </c>
      <c r="CB576" s="80">
        <v>0</v>
      </c>
      <c r="CC576" s="80">
        <v>0</v>
      </c>
    </row>
    <row r="577" spans="1:81">
      <c r="A577" s="80" t="s">
        <v>2362</v>
      </c>
      <c r="B577" s="80">
        <v>527</v>
      </c>
      <c r="C577" s="80">
        <v>18</v>
      </c>
      <c r="D577" s="80">
        <v>31</v>
      </c>
      <c r="E577" s="80">
        <v>2021</v>
      </c>
      <c r="F577" s="80" t="s">
        <v>75</v>
      </c>
      <c r="G577" s="174" t="s">
        <v>2344</v>
      </c>
      <c r="H577" s="80" t="s">
        <v>2345</v>
      </c>
      <c r="I577" s="177"/>
      <c r="J577" s="81">
        <v>714.28067464910384</v>
      </c>
      <c r="K577" s="81">
        <v>86.132185414818991</v>
      </c>
      <c r="L577" s="81">
        <v>608.46188876009785</v>
      </c>
      <c r="M577" s="81">
        <v>1421.4781964092929</v>
      </c>
      <c r="N577" s="81">
        <v>1156.3409960282906</v>
      </c>
      <c r="O577" s="81">
        <v>979.62857700653421</v>
      </c>
      <c r="P577" s="81">
        <v>923.34423483484966</v>
      </c>
      <c r="Q577" s="81">
        <v>78.768707424391962</v>
      </c>
      <c r="R577" s="81">
        <v>322.63456747495786</v>
      </c>
      <c r="S577" s="81">
        <v>139.62054140749606</v>
      </c>
      <c r="T577" s="82"/>
      <c r="U577" s="81">
        <v>151765660</v>
      </c>
      <c r="V577" s="81">
        <v>41069</v>
      </c>
      <c r="W577" s="81">
        <v>8952</v>
      </c>
      <c r="X577" s="81">
        <v>474458</v>
      </c>
      <c r="Y577" s="81">
        <v>632206</v>
      </c>
      <c r="Z577" s="81">
        <v>720798</v>
      </c>
      <c r="AA577" s="81">
        <v>203143</v>
      </c>
      <c r="AB577" s="81">
        <v>1320055</v>
      </c>
      <c r="AC577" s="81">
        <v>55431756</v>
      </c>
      <c r="AD577" s="81">
        <v>139.62054140749606</v>
      </c>
      <c r="AE577" s="82"/>
      <c r="AF577" s="81">
        <v>1736360682.6649699</v>
      </c>
      <c r="AG577" s="81">
        <v>66207758.769713737</v>
      </c>
      <c r="AH577" s="81">
        <v>128374481.20062581</v>
      </c>
      <c r="AI577" s="81">
        <v>2807939742.3431978</v>
      </c>
      <c r="AJ577" s="81">
        <v>2650351245.0046778</v>
      </c>
      <c r="AK577" s="81">
        <v>0</v>
      </c>
      <c r="AL577" s="81">
        <v>0</v>
      </c>
      <c r="AM577" s="81">
        <v>173275551.4201293</v>
      </c>
      <c r="AN577" s="81">
        <v>0</v>
      </c>
      <c r="AO577" s="81">
        <v>0</v>
      </c>
      <c r="AP577" s="82"/>
      <c r="AQ577" s="81">
        <v>41607</v>
      </c>
      <c r="AR577" s="81">
        <v>10398</v>
      </c>
      <c r="AS577" s="81">
        <v>107</v>
      </c>
      <c r="AT577" s="81">
        <v>2</v>
      </c>
      <c r="AU577" s="81">
        <v>1</v>
      </c>
      <c r="AV577" s="81">
        <v>6</v>
      </c>
      <c r="AW577" s="81"/>
      <c r="AX577" s="82"/>
      <c r="AY577" s="81">
        <v>201671.2119999956</v>
      </c>
      <c r="AZ577" s="81">
        <v>791691.34999999346</v>
      </c>
      <c r="BA577" s="81">
        <v>119854.72</v>
      </c>
      <c r="BB577" s="81">
        <v>378.9</v>
      </c>
      <c r="BC577" s="81">
        <v>115</v>
      </c>
      <c r="BD577" s="81">
        <v>14083.624</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2363</v>
      </c>
      <c r="B578" s="80">
        <v>527</v>
      </c>
      <c r="C578" s="80">
        <v>19</v>
      </c>
      <c r="D578" s="80">
        <v>31</v>
      </c>
      <c r="E578" s="80">
        <v>2022</v>
      </c>
      <c r="F578" s="80" t="s">
        <v>568</v>
      </c>
      <c r="G578" s="174" t="s">
        <v>2344</v>
      </c>
      <c r="H578" s="80" t="s">
        <v>2345</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43847</v>
      </c>
      <c r="AR578" s="81">
        <v>10538</v>
      </c>
      <c r="AS578" s="81">
        <v>107</v>
      </c>
      <c r="AT578" s="81">
        <v>2</v>
      </c>
      <c r="AU578" s="81">
        <v>1</v>
      </c>
      <c r="AV578" s="81">
        <v>6</v>
      </c>
      <c r="AW578" s="81"/>
      <c r="AX578" s="82"/>
      <c r="AY578" s="81">
        <v>214670.67199999277</v>
      </c>
      <c r="AZ578" s="81">
        <v>802544.94999999355</v>
      </c>
      <c r="BA578" s="81">
        <v>119854.72</v>
      </c>
      <c r="BB578" s="81">
        <v>378.9</v>
      </c>
      <c r="BC578" s="81">
        <v>115</v>
      </c>
      <c r="BD578" s="81">
        <v>14083.624</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1742</v>
      </c>
      <c r="B9" s="80">
        <v>1</v>
      </c>
      <c r="C9" s="80">
        <v>1</v>
      </c>
      <c r="D9" s="80">
        <v>1</v>
      </c>
      <c r="E9" s="80">
        <v>1990</v>
      </c>
      <c r="F9" s="80" t="s">
        <v>562</v>
      </c>
      <c r="G9" s="182" t="s">
        <v>1743</v>
      </c>
      <c r="H9" s="80" t="s">
        <v>1744</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1745</v>
      </c>
      <c r="B10" s="80">
        <v>2</v>
      </c>
      <c r="C10" s="80">
        <v>2</v>
      </c>
      <c r="D10" s="80">
        <v>1</v>
      </c>
      <c r="E10" s="80">
        <v>2005</v>
      </c>
      <c r="F10" s="80" t="s">
        <v>565</v>
      </c>
      <c r="G10" s="182" t="s">
        <v>1743</v>
      </c>
      <c r="H10" s="80" t="s">
        <v>1744</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1746</v>
      </c>
      <c r="B11" s="80">
        <v>3</v>
      </c>
      <c r="C11" s="80">
        <v>3</v>
      </c>
      <c r="D11" s="80">
        <v>1</v>
      </c>
      <c r="E11" s="80">
        <v>2006</v>
      </c>
      <c r="F11" s="80" t="s">
        <v>566</v>
      </c>
      <c r="G11" s="182" t="s">
        <v>1743</v>
      </c>
      <c r="H11" s="80" t="s">
        <v>1744</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1747</v>
      </c>
      <c r="B12" s="80">
        <v>4</v>
      </c>
      <c r="C12" s="80">
        <v>4</v>
      </c>
      <c r="D12" s="80">
        <v>1</v>
      </c>
      <c r="E12" s="80">
        <v>2007</v>
      </c>
      <c r="F12" s="80" t="s">
        <v>567</v>
      </c>
      <c r="G12" s="182" t="s">
        <v>1743</v>
      </c>
      <c r="H12" s="80" t="s">
        <v>1744</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1748</v>
      </c>
      <c r="B13" s="80">
        <v>5</v>
      </c>
      <c r="C13" s="80">
        <v>5</v>
      </c>
      <c r="D13" s="80">
        <v>1</v>
      </c>
      <c r="E13" s="80">
        <v>2008</v>
      </c>
      <c r="F13" s="80" t="s">
        <v>84</v>
      </c>
      <c r="G13" s="182" t="s">
        <v>1743</v>
      </c>
      <c r="H13" s="80" t="s">
        <v>1744</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1749</v>
      </c>
      <c r="B14" s="80">
        <v>6</v>
      </c>
      <c r="C14" s="80">
        <v>6</v>
      </c>
      <c r="D14" s="80">
        <v>1</v>
      </c>
      <c r="E14" s="80">
        <v>2009</v>
      </c>
      <c r="F14" s="80" t="s">
        <v>85</v>
      </c>
      <c r="G14" s="182" t="s">
        <v>1743</v>
      </c>
      <c r="H14" s="80" t="s">
        <v>1744</v>
      </c>
      <c r="I14" s="173"/>
      <c r="J14" s="83">
        <v>0</v>
      </c>
      <c r="K14" s="83">
        <v>0</v>
      </c>
      <c r="L14" s="83">
        <v>0</v>
      </c>
      <c r="M14" s="83">
        <v>0</v>
      </c>
      <c r="N14" s="83">
        <v>0</v>
      </c>
      <c r="O14" s="83">
        <v>0</v>
      </c>
      <c r="P14" s="83">
        <v>0</v>
      </c>
      <c r="Q14" s="83">
        <v>0</v>
      </c>
      <c r="R14" s="83">
        <v>0</v>
      </c>
      <c r="S14" s="83">
        <v>5.73</v>
      </c>
      <c r="T14" s="83">
        <v>2.62</v>
      </c>
      <c r="U14" s="83">
        <v>0</v>
      </c>
      <c r="V14" s="83">
        <v>0</v>
      </c>
      <c r="W14" s="83">
        <v>0</v>
      </c>
      <c r="X14" s="83">
        <v>0</v>
      </c>
      <c r="Y14" s="83">
        <v>0</v>
      </c>
      <c r="Z14" s="83">
        <v>0</v>
      </c>
      <c r="AA14" s="83">
        <v>0</v>
      </c>
      <c r="AB14" s="83">
        <v>0</v>
      </c>
      <c r="AC14" s="83">
        <v>0</v>
      </c>
      <c r="AD14" s="83">
        <v>0</v>
      </c>
      <c r="AE14" s="83">
        <v>7.5</v>
      </c>
      <c r="AF14" s="83">
        <v>0</v>
      </c>
      <c r="AG14" s="83">
        <v>0</v>
      </c>
      <c r="AH14" s="83">
        <v>0</v>
      </c>
      <c r="AI14" s="83">
        <v>4.72</v>
      </c>
      <c r="AJ14" s="83">
        <v>0</v>
      </c>
      <c r="AK14" s="83">
        <v>0</v>
      </c>
      <c r="AL14" s="83">
        <v>0</v>
      </c>
      <c r="AM14" s="83">
        <v>0</v>
      </c>
      <c r="AN14" s="83">
        <v>3.72</v>
      </c>
      <c r="AO14" s="83">
        <v>5.0590000000000002</v>
      </c>
      <c r="AP14" s="83">
        <v>860.71100000000001</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0</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0</v>
      </c>
      <c r="CL14" s="83">
        <v>0</v>
      </c>
      <c r="CM14" s="83">
        <v>0</v>
      </c>
      <c r="CN14" s="83">
        <v>0</v>
      </c>
      <c r="CO14" s="83">
        <v>0</v>
      </c>
      <c r="CP14" s="83">
        <v>0</v>
      </c>
      <c r="CQ14" s="83">
        <v>0</v>
      </c>
      <c r="CR14" s="83">
        <v>0</v>
      </c>
      <c r="CS14" s="83">
        <v>0</v>
      </c>
      <c r="CT14" s="83">
        <v>0</v>
      </c>
      <c r="CU14" s="83">
        <v>0</v>
      </c>
      <c r="CV14" s="83">
        <v>0</v>
      </c>
      <c r="CW14" s="83">
        <v>0</v>
      </c>
      <c r="CX14" s="83">
        <v>0</v>
      </c>
      <c r="CY14" s="83">
        <v>0</v>
      </c>
      <c r="CZ14" s="83">
        <v>0</v>
      </c>
      <c r="DA14" s="83">
        <v>0</v>
      </c>
      <c r="DB14" s="83">
        <v>0</v>
      </c>
      <c r="DC14" s="83">
        <v>0</v>
      </c>
      <c r="DD14" s="83">
        <v>0</v>
      </c>
      <c r="DE14" s="83">
        <v>0</v>
      </c>
      <c r="DF14" s="83">
        <v>0</v>
      </c>
      <c r="DG14" s="83">
        <v>860.71100000000001</v>
      </c>
      <c r="DH14" s="83">
        <v>0</v>
      </c>
      <c r="DI14" s="83">
        <v>0</v>
      </c>
      <c r="DJ14" s="83">
        <v>0</v>
      </c>
      <c r="DK14" s="83">
        <v>0</v>
      </c>
      <c r="DL14" s="83">
        <v>0</v>
      </c>
      <c r="DM14" s="83">
        <v>0</v>
      </c>
      <c r="DN14" s="83">
        <v>0</v>
      </c>
      <c r="DO14" s="83">
        <v>0</v>
      </c>
      <c r="DP14" s="83">
        <v>0</v>
      </c>
      <c r="DQ14" s="83">
        <v>0</v>
      </c>
      <c r="DR14" s="83">
        <v>0</v>
      </c>
      <c r="DS14" s="83">
        <v>0</v>
      </c>
      <c r="DT14" s="83">
        <v>5.73</v>
      </c>
      <c r="DU14" s="83">
        <v>2.62</v>
      </c>
      <c r="DV14" s="83">
        <v>0</v>
      </c>
      <c r="DW14" s="83">
        <v>0</v>
      </c>
      <c r="DX14" s="83">
        <v>0</v>
      </c>
      <c r="DY14" s="83">
        <v>0</v>
      </c>
      <c r="DZ14" s="83">
        <v>0</v>
      </c>
      <c r="EA14" s="83">
        <v>0</v>
      </c>
      <c r="EB14" s="83">
        <v>0</v>
      </c>
      <c r="EC14" s="83">
        <v>0</v>
      </c>
      <c r="ED14" s="83">
        <v>0</v>
      </c>
      <c r="EE14" s="83">
        <v>0</v>
      </c>
      <c r="EF14" s="83">
        <v>7.5</v>
      </c>
      <c r="EG14" s="83">
        <v>0</v>
      </c>
      <c r="EH14" s="83">
        <v>0</v>
      </c>
      <c r="EI14" s="83">
        <v>0</v>
      </c>
      <c r="EJ14" s="83">
        <v>4.72</v>
      </c>
      <c r="EK14" s="83">
        <v>0</v>
      </c>
      <c r="EL14" s="83">
        <v>0</v>
      </c>
      <c r="EM14" s="83">
        <v>0</v>
      </c>
      <c r="EN14" s="83">
        <v>0</v>
      </c>
      <c r="EO14" s="83">
        <v>3.72</v>
      </c>
      <c r="EP14" s="83">
        <v>5.0590000000000002</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0</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0</v>
      </c>
      <c r="GM14" s="83">
        <v>0</v>
      </c>
      <c r="GN14" s="83">
        <v>0</v>
      </c>
      <c r="GO14" s="83">
        <v>0</v>
      </c>
      <c r="GP14" s="83">
        <v>0</v>
      </c>
      <c r="GQ14" s="83">
        <v>0</v>
      </c>
      <c r="GR14" s="83">
        <v>0</v>
      </c>
      <c r="GS14" s="83">
        <v>0</v>
      </c>
      <c r="GT14" s="83">
        <v>0</v>
      </c>
      <c r="GU14" s="83">
        <v>0</v>
      </c>
      <c r="GV14" s="83">
        <v>0</v>
      </c>
      <c r="GW14" s="83">
        <v>0</v>
      </c>
      <c r="GX14" s="83">
        <v>0</v>
      </c>
      <c r="GY14" s="83">
        <v>0</v>
      </c>
      <c r="GZ14" s="83">
        <v>0</v>
      </c>
      <c r="HA14" s="83">
        <v>0</v>
      </c>
      <c r="HB14" s="83">
        <v>0</v>
      </c>
      <c r="HC14" s="83">
        <v>0</v>
      </c>
      <c r="HD14" s="83">
        <v>0</v>
      </c>
      <c r="HE14" s="83">
        <v>0</v>
      </c>
      <c r="HF14" s="83">
        <v>860.71100000000001</v>
      </c>
      <c r="HG14" s="83">
        <v>0</v>
      </c>
      <c r="HH14" s="83">
        <v>0</v>
      </c>
      <c r="HI14" s="83">
        <v>0</v>
      </c>
      <c r="HJ14" s="83">
        <v>0</v>
      </c>
      <c r="HK14" s="83">
        <v>29.349</v>
      </c>
      <c r="HL14" s="83">
        <v>0</v>
      </c>
      <c r="HM14" s="83">
        <v>0</v>
      </c>
      <c r="HN14" s="83">
        <v>0</v>
      </c>
      <c r="HO14" s="83">
        <v>0</v>
      </c>
      <c r="HP14" s="83">
        <v>0</v>
      </c>
      <c r="HQ14" s="83">
        <v>0</v>
      </c>
      <c r="HR14" s="83">
        <v>0</v>
      </c>
      <c r="HS14" s="83">
        <v>0</v>
      </c>
      <c r="HT14" s="83">
        <v>0</v>
      </c>
      <c r="HU14" s="83">
        <v>0</v>
      </c>
      <c r="HV14" s="83">
        <v>0</v>
      </c>
      <c r="HW14" s="83">
        <v>0</v>
      </c>
      <c r="HX14" s="83">
        <v>0</v>
      </c>
      <c r="HY14" s="83">
        <v>0</v>
      </c>
      <c r="HZ14" s="83">
        <v>0</v>
      </c>
      <c r="IA14" s="83">
        <v>860.71100000000001</v>
      </c>
      <c r="IB14" s="83">
        <v>0</v>
      </c>
      <c r="IC14" s="83">
        <v>0</v>
      </c>
      <c r="ID14" s="83">
        <v>0</v>
      </c>
      <c r="IE14" s="83">
        <v>0</v>
      </c>
      <c r="IF14" s="83">
        <v>29.349</v>
      </c>
      <c r="IG14" s="83">
        <v>860.71100000000001</v>
      </c>
      <c r="IH14" s="83">
        <v>0</v>
      </c>
      <c r="II14" s="83">
        <v>0</v>
      </c>
      <c r="IJ14" s="83">
        <v>0</v>
      </c>
      <c r="IK14" s="83">
        <v>0</v>
      </c>
      <c r="IL14" s="83">
        <v>0</v>
      </c>
      <c r="IM14" s="83">
        <v>0</v>
      </c>
      <c r="IN14" s="83">
        <v>0</v>
      </c>
      <c r="IO14" s="83">
        <v>0</v>
      </c>
      <c r="IP14" s="83">
        <v>0</v>
      </c>
      <c r="IQ14" s="83">
        <v>0</v>
      </c>
      <c r="IR14" s="83">
        <v>0</v>
      </c>
      <c r="IS14" s="83">
        <v>0</v>
      </c>
      <c r="IT14" s="83">
        <v>0</v>
      </c>
      <c r="IU14" s="83">
        <v>0</v>
      </c>
      <c r="IV14" s="84"/>
      <c r="IW14" s="81">
        <v>0</v>
      </c>
      <c r="IX14" s="81">
        <v>0</v>
      </c>
      <c r="IY14" s="81">
        <v>0</v>
      </c>
      <c r="IZ14" s="81">
        <v>0</v>
      </c>
      <c r="JA14" s="81">
        <v>0</v>
      </c>
      <c r="JB14" s="81">
        <v>0</v>
      </c>
      <c r="JC14" s="81">
        <v>0</v>
      </c>
      <c r="JD14" s="81">
        <v>0</v>
      </c>
      <c r="JE14" s="81">
        <v>0</v>
      </c>
      <c r="JF14" s="81">
        <v>2</v>
      </c>
      <c r="JG14" s="81">
        <v>1</v>
      </c>
      <c r="JH14" s="81">
        <v>0</v>
      </c>
      <c r="JI14" s="81">
        <v>0</v>
      </c>
      <c r="JJ14" s="81">
        <v>0</v>
      </c>
      <c r="JK14" s="81">
        <v>0</v>
      </c>
      <c r="JL14" s="81">
        <v>0</v>
      </c>
      <c r="JM14" s="81">
        <v>0</v>
      </c>
      <c r="JN14" s="81">
        <v>0</v>
      </c>
      <c r="JO14" s="81">
        <v>0</v>
      </c>
      <c r="JP14" s="81">
        <v>0</v>
      </c>
      <c r="JQ14" s="81">
        <v>0</v>
      </c>
      <c r="JR14" s="81">
        <v>1</v>
      </c>
      <c r="JS14" s="81">
        <v>0</v>
      </c>
      <c r="JT14" s="81">
        <v>0</v>
      </c>
      <c r="JU14" s="81">
        <v>0</v>
      </c>
      <c r="JV14" s="81">
        <v>1</v>
      </c>
      <c r="JW14" s="81">
        <v>0</v>
      </c>
      <c r="JX14" s="81">
        <v>0</v>
      </c>
      <c r="JY14" s="81">
        <v>0</v>
      </c>
      <c r="JZ14" s="81">
        <v>0</v>
      </c>
      <c r="KA14" s="81">
        <v>1</v>
      </c>
      <c r="KB14" s="81">
        <v>1</v>
      </c>
      <c r="KC14" s="81">
        <v>2</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0</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0</v>
      </c>
      <c r="LZ14" s="81">
        <v>0</v>
      </c>
      <c r="MA14" s="81">
        <v>0</v>
      </c>
      <c r="MB14" s="81">
        <v>0</v>
      </c>
      <c r="MC14" s="81">
        <v>0</v>
      </c>
      <c r="MD14" s="81">
        <v>0</v>
      </c>
      <c r="ME14" s="81">
        <v>0</v>
      </c>
      <c r="MF14" s="81">
        <v>0</v>
      </c>
      <c r="MG14" s="81">
        <v>0</v>
      </c>
      <c r="MH14" s="81">
        <v>0</v>
      </c>
      <c r="MI14" s="81">
        <v>0</v>
      </c>
      <c r="MJ14" s="81">
        <v>0</v>
      </c>
      <c r="MK14" s="81">
        <v>0</v>
      </c>
      <c r="ML14" s="81">
        <v>0</v>
      </c>
      <c r="MM14" s="81">
        <v>0</v>
      </c>
      <c r="MN14" s="81">
        <v>0</v>
      </c>
      <c r="MO14" s="81">
        <v>0</v>
      </c>
      <c r="MP14" s="81">
        <v>0</v>
      </c>
      <c r="MQ14" s="81">
        <v>0</v>
      </c>
      <c r="MR14" s="81">
        <v>0</v>
      </c>
      <c r="MS14" s="81">
        <v>0</v>
      </c>
      <c r="MT14" s="81">
        <v>2</v>
      </c>
      <c r="MU14" s="81">
        <v>0</v>
      </c>
      <c r="MV14" s="81">
        <v>0</v>
      </c>
      <c r="MW14" s="81">
        <v>0</v>
      </c>
      <c r="MX14" s="81">
        <v>0</v>
      </c>
      <c r="MY14" s="81">
        <v>0</v>
      </c>
      <c r="MZ14" s="81">
        <v>0</v>
      </c>
      <c r="NA14" s="81">
        <v>0</v>
      </c>
      <c r="NB14" s="81">
        <v>0</v>
      </c>
      <c r="NC14" s="81">
        <v>0</v>
      </c>
      <c r="ND14" s="81">
        <v>0</v>
      </c>
      <c r="NE14" s="81">
        <v>0</v>
      </c>
      <c r="NF14" s="81">
        <v>0</v>
      </c>
      <c r="NG14" s="81">
        <v>2</v>
      </c>
      <c r="NH14" s="81">
        <v>1</v>
      </c>
      <c r="NI14" s="81">
        <v>0</v>
      </c>
      <c r="NJ14" s="81">
        <v>0</v>
      </c>
      <c r="NK14" s="81">
        <v>0</v>
      </c>
      <c r="NL14" s="81">
        <v>0</v>
      </c>
      <c r="NM14" s="81">
        <v>0</v>
      </c>
      <c r="NN14" s="81">
        <v>0</v>
      </c>
      <c r="NO14" s="81">
        <v>0</v>
      </c>
      <c r="NP14" s="81">
        <v>0</v>
      </c>
      <c r="NQ14" s="81">
        <v>0</v>
      </c>
      <c r="NR14" s="81">
        <v>0</v>
      </c>
      <c r="NS14" s="81">
        <v>1</v>
      </c>
      <c r="NT14" s="81">
        <v>0</v>
      </c>
      <c r="NU14" s="81">
        <v>0</v>
      </c>
      <c r="NV14" s="81">
        <v>0</v>
      </c>
      <c r="NW14" s="81">
        <v>1</v>
      </c>
      <c r="NX14" s="81">
        <v>0</v>
      </c>
      <c r="NY14" s="81">
        <v>0</v>
      </c>
      <c r="NZ14" s="81">
        <v>0</v>
      </c>
      <c r="OA14" s="81">
        <v>0</v>
      </c>
      <c r="OB14" s="81">
        <v>1</v>
      </c>
      <c r="OC14" s="81">
        <v>1</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0</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0</v>
      </c>
      <c r="PZ14" s="81">
        <v>0</v>
      </c>
      <c r="QA14" s="81">
        <v>0</v>
      </c>
      <c r="QB14" s="81">
        <v>0</v>
      </c>
      <c r="QC14" s="81">
        <v>0</v>
      </c>
      <c r="QD14" s="81">
        <v>0</v>
      </c>
      <c r="QE14" s="81">
        <v>0</v>
      </c>
      <c r="QF14" s="81">
        <v>0</v>
      </c>
      <c r="QG14" s="81">
        <v>0</v>
      </c>
      <c r="QH14" s="81">
        <v>0</v>
      </c>
      <c r="QI14" s="81">
        <v>0</v>
      </c>
      <c r="QJ14" s="81">
        <v>0</v>
      </c>
      <c r="QK14" s="81">
        <v>0</v>
      </c>
      <c r="QL14" s="81">
        <v>0</v>
      </c>
      <c r="QM14" s="81">
        <v>0</v>
      </c>
      <c r="QN14" s="81">
        <v>0</v>
      </c>
      <c r="QO14" s="81">
        <v>0</v>
      </c>
      <c r="QP14" s="81">
        <v>0</v>
      </c>
      <c r="QQ14" s="81">
        <v>0</v>
      </c>
      <c r="QR14" s="81">
        <v>0</v>
      </c>
      <c r="QS14" s="81">
        <v>2</v>
      </c>
      <c r="QT14" s="81">
        <v>0</v>
      </c>
      <c r="QU14" s="81">
        <v>0</v>
      </c>
      <c r="QV14" s="81">
        <v>0</v>
      </c>
      <c r="QW14" s="81">
        <v>0</v>
      </c>
      <c r="QX14" s="81">
        <v>7</v>
      </c>
      <c r="QY14" s="81">
        <v>0</v>
      </c>
      <c r="QZ14" s="81">
        <v>0</v>
      </c>
      <c r="RA14" s="81">
        <v>0</v>
      </c>
      <c r="RB14" s="81">
        <v>0</v>
      </c>
      <c r="RC14" s="81">
        <v>0</v>
      </c>
      <c r="RD14" s="81">
        <v>0</v>
      </c>
      <c r="RE14" s="81">
        <v>0</v>
      </c>
      <c r="RF14" s="81">
        <v>0</v>
      </c>
      <c r="RG14" s="81">
        <v>0</v>
      </c>
      <c r="RH14" s="81">
        <v>0</v>
      </c>
      <c r="RI14" s="81">
        <v>0</v>
      </c>
      <c r="RJ14" s="81">
        <v>0</v>
      </c>
      <c r="RK14" s="81">
        <v>0</v>
      </c>
      <c r="RL14" s="81">
        <v>0</v>
      </c>
      <c r="RM14" s="81">
        <v>0</v>
      </c>
      <c r="RN14" s="81">
        <v>2</v>
      </c>
      <c r="RO14" s="81">
        <v>0</v>
      </c>
      <c r="RP14" s="81">
        <v>0</v>
      </c>
      <c r="RQ14" s="81">
        <v>0</v>
      </c>
      <c r="RR14" s="81">
        <v>0</v>
      </c>
      <c r="RS14" s="81">
        <v>7</v>
      </c>
      <c r="RT14" s="81">
        <v>2</v>
      </c>
      <c r="RU14" s="81">
        <v>0</v>
      </c>
      <c r="RV14" s="81">
        <v>0</v>
      </c>
      <c r="RW14" s="81">
        <v>0</v>
      </c>
      <c r="RX14" s="81">
        <v>0</v>
      </c>
      <c r="RY14" s="81">
        <v>0</v>
      </c>
      <c r="RZ14" s="81">
        <v>0</v>
      </c>
      <c r="SA14" s="81">
        <v>0</v>
      </c>
      <c r="SB14" s="81">
        <v>0</v>
      </c>
      <c r="SC14" s="81">
        <v>0</v>
      </c>
      <c r="SD14" s="81">
        <v>0</v>
      </c>
      <c r="SE14" s="81">
        <v>0</v>
      </c>
      <c r="SF14" s="81">
        <v>0</v>
      </c>
      <c r="SG14" s="81">
        <v>0</v>
      </c>
      <c r="SH14" s="81">
        <v>0</v>
      </c>
    </row>
    <row r="15" spans="1:503">
      <c r="A15" s="18" t="s">
        <v>1750</v>
      </c>
      <c r="B15" s="80">
        <v>7</v>
      </c>
      <c r="C15" s="80">
        <v>7</v>
      </c>
      <c r="D15" s="80">
        <v>1</v>
      </c>
      <c r="E15" s="80">
        <v>2010</v>
      </c>
      <c r="F15" s="80" t="s">
        <v>86</v>
      </c>
      <c r="G15" s="182" t="s">
        <v>1743</v>
      </c>
      <c r="H15" s="80" t="s">
        <v>1744</v>
      </c>
      <c r="I15" s="173"/>
      <c r="J15" s="83">
        <v>0</v>
      </c>
      <c r="K15" s="83">
        <v>0</v>
      </c>
      <c r="L15" s="83">
        <v>0</v>
      </c>
      <c r="M15" s="83">
        <v>0</v>
      </c>
      <c r="N15" s="83">
        <v>0</v>
      </c>
      <c r="O15" s="83">
        <v>0</v>
      </c>
      <c r="P15" s="83">
        <v>0</v>
      </c>
      <c r="Q15" s="83">
        <v>0</v>
      </c>
      <c r="R15" s="83">
        <v>0</v>
      </c>
      <c r="S15" s="83">
        <v>5.7489999999999997</v>
      </c>
      <c r="T15" s="83">
        <v>3.2730000000000001</v>
      </c>
      <c r="U15" s="83">
        <v>0</v>
      </c>
      <c r="V15" s="83">
        <v>0</v>
      </c>
      <c r="W15" s="83">
        <v>0</v>
      </c>
      <c r="X15" s="83">
        <v>0</v>
      </c>
      <c r="Y15" s="83">
        <v>0</v>
      </c>
      <c r="Z15" s="83">
        <v>0</v>
      </c>
      <c r="AA15" s="83">
        <v>0</v>
      </c>
      <c r="AB15" s="83">
        <v>0</v>
      </c>
      <c r="AC15" s="83">
        <v>0</v>
      </c>
      <c r="AD15" s="83">
        <v>0</v>
      </c>
      <c r="AE15" s="83">
        <v>8.52</v>
      </c>
      <c r="AF15" s="83">
        <v>0</v>
      </c>
      <c r="AG15" s="83">
        <v>0</v>
      </c>
      <c r="AH15" s="83">
        <v>0</v>
      </c>
      <c r="AI15" s="83">
        <v>4.3010000000000002</v>
      </c>
      <c r="AJ15" s="83">
        <v>0</v>
      </c>
      <c r="AK15" s="83">
        <v>0</v>
      </c>
      <c r="AL15" s="83">
        <v>0</v>
      </c>
      <c r="AM15" s="83">
        <v>0</v>
      </c>
      <c r="AN15" s="83">
        <v>5.3890000000000002</v>
      </c>
      <c r="AO15" s="83">
        <v>6.5949999999999998</v>
      </c>
      <c r="AP15" s="83">
        <v>819.61900000000003</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0</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0</v>
      </c>
      <c r="CM15" s="83">
        <v>0</v>
      </c>
      <c r="CN15" s="83">
        <v>0</v>
      </c>
      <c r="CO15" s="83">
        <v>0</v>
      </c>
      <c r="CP15" s="83">
        <v>0</v>
      </c>
      <c r="CQ15" s="83">
        <v>0</v>
      </c>
      <c r="CR15" s="83">
        <v>0</v>
      </c>
      <c r="CS15" s="83">
        <v>0</v>
      </c>
      <c r="CT15" s="83">
        <v>0</v>
      </c>
      <c r="CU15" s="83">
        <v>0</v>
      </c>
      <c r="CV15" s="83">
        <v>0</v>
      </c>
      <c r="CW15" s="83">
        <v>0</v>
      </c>
      <c r="CX15" s="83">
        <v>0</v>
      </c>
      <c r="CY15" s="83">
        <v>0</v>
      </c>
      <c r="CZ15" s="83">
        <v>0</v>
      </c>
      <c r="DA15" s="83">
        <v>0</v>
      </c>
      <c r="DB15" s="83">
        <v>0</v>
      </c>
      <c r="DC15" s="83">
        <v>0</v>
      </c>
      <c r="DD15" s="83">
        <v>0</v>
      </c>
      <c r="DE15" s="83">
        <v>0</v>
      </c>
      <c r="DF15" s="83">
        <v>0</v>
      </c>
      <c r="DG15" s="83">
        <v>819.61900000000003</v>
      </c>
      <c r="DH15" s="83">
        <v>0</v>
      </c>
      <c r="DI15" s="83">
        <v>0</v>
      </c>
      <c r="DJ15" s="83">
        <v>0</v>
      </c>
      <c r="DK15" s="83">
        <v>0</v>
      </c>
      <c r="DL15" s="83">
        <v>0</v>
      </c>
      <c r="DM15" s="83">
        <v>0</v>
      </c>
      <c r="DN15" s="83">
        <v>0</v>
      </c>
      <c r="DO15" s="83">
        <v>0</v>
      </c>
      <c r="DP15" s="83">
        <v>0</v>
      </c>
      <c r="DQ15" s="83">
        <v>0</v>
      </c>
      <c r="DR15" s="83">
        <v>0</v>
      </c>
      <c r="DS15" s="83">
        <v>0</v>
      </c>
      <c r="DT15" s="83">
        <v>5.7489999999999997</v>
      </c>
      <c r="DU15" s="83">
        <v>3.2730000000000001</v>
      </c>
      <c r="DV15" s="83">
        <v>0</v>
      </c>
      <c r="DW15" s="83">
        <v>0</v>
      </c>
      <c r="DX15" s="83">
        <v>0</v>
      </c>
      <c r="DY15" s="83">
        <v>0</v>
      </c>
      <c r="DZ15" s="83">
        <v>0</v>
      </c>
      <c r="EA15" s="83">
        <v>0</v>
      </c>
      <c r="EB15" s="83">
        <v>0</v>
      </c>
      <c r="EC15" s="83">
        <v>0</v>
      </c>
      <c r="ED15" s="83">
        <v>0</v>
      </c>
      <c r="EE15" s="83">
        <v>0</v>
      </c>
      <c r="EF15" s="83">
        <v>8.52</v>
      </c>
      <c r="EG15" s="83">
        <v>0</v>
      </c>
      <c r="EH15" s="83">
        <v>0</v>
      </c>
      <c r="EI15" s="83">
        <v>0</v>
      </c>
      <c r="EJ15" s="83">
        <v>4.3010000000000002</v>
      </c>
      <c r="EK15" s="83">
        <v>0</v>
      </c>
      <c r="EL15" s="83">
        <v>0</v>
      </c>
      <c r="EM15" s="83">
        <v>0</v>
      </c>
      <c r="EN15" s="83">
        <v>0</v>
      </c>
      <c r="EO15" s="83">
        <v>5.3890000000000002</v>
      </c>
      <c r="EP15" s="83">
        <v>6.5949999999999998</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0</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0</v>
      </c>
      <c r="GM15" s="83">
        <v>0</v>
      </c>
      <c r="GN15" s="83">
        <v>0</v>
      </c>
      <c r="GO15" s="83">
        <v>0</v>
      </c>
      <c r="GP15" s="83">
        <v>0</v>
      </c>
      <c r="GQ15" s="83">
        <v>0</v>
      </c>
      <c r="GR15" s="83">
        <v>0</v>
      </c>
      <c r="GS15" s="83">
        <v>0</v>
      </c>
      <c r="GT15" s="83">
        <v>0</v>
      </c>
      <c r="GU15" s="83">
        <v>0</v>
      </c>
      <c r="GV15" s="83">
        <v>0</v>
      </c>
      <c r="GW15" s="83">
        <v>0</v>
      </c>
      <c r="GX15" s="83">
        <v>0</v>
      </c>
      <c r="GY15" s="83">
        <v>0</v>
      </c>
      <c r="GZ15" s="83">
        <v>0</v>
      </c>
      <c r="HA15" s="83">
        <v>0</v>
      </c>
      <c r="HB15" s="83">
        <v>0</v>
      </c>
      <c r="HC15" s="83">
        <v>0</v>
      </c>
      <c r="HD15" s="83">
        <v>0</v>
      </c>
      <c r="HE15" s="83">
        <v>0</v>
      </c>
      <c r="HF15" s="83">
        <v>819.61900000000003</v>
      </c>
      <c r="HG15" s="83">
        <v>0</v>
      </c>
      <c r="HH15" s="83">
        <v>0</v>
      </c>
      <c r="HI15" s="83">
        <v>0</v>
      </c>
      <c r="HJ15" s="83">
        <v>0</v>
      </c>
      <c r="HK15" s="83">
        <v>33.826999999999998</v>
      </c>
      <c r="HL15" s="83">
        <v>0</v>
      </c>
      <c r="HM15" s="83">
        <v>0</v>
      </c>
      <c r="HN15" s="83">
        <v>0</v>
      </c>
      <c r="HO15" s="83">
        <v>0</v>
      </c>
      <c r="HP15" s="83">
        <v>0</v>
      </c>
      <c r="HQ15" s="83">
        <v>0</v>
      </c>
      <c r="HR15" s="83">
        <v>0</v>
      </c>
      <c r="HS15" s="83">
        <v>0</v>
      </c>
      <c r="HT15" s="83">
        <v>0</v>
      </c>
      <c r="HU15" s="83">
        <v>0</v>
      </c>
      <c r="HV15" s="83">
        <v>0</v>
      </c>
      <c r="HW15" s="83">
        <v>0</v>
      </c>
      <c r="HX15" s="83">
        <v>0</v>
      </c>
      <c r="HY15" s="83">
        <v>0</v>
      </c>
      <c r="HZ15" s="83">
        <v>0</v>
      </c>
      <c r="IA15" s="83">
        <v>819.61900000000003</v>
      </c>
      <c r="IB15" s="83">
        <v>0</v>
      </c>
      <c r="IC15" s="83">
        <v>0</v>
      </c>
      <c r="ID15" s="83">
        <v>0</v>
      </c>
      <c r="IE15" s="83">
        <v>0</v>
      </c>
      <c r="IF15" s="83">
        <v>33.826999999999998</v>
      </c>
      <c r="IG15" s="83">
        <v>819.61900000000003</v>
      </c>
      <c r="IH15" s="83">
        <v>0</v>
      </c>
      <c r="II15" s="83">
        <v>0</v>
      </c>
      <c r="IJ15" s="83">
        <v>0</v>
      </c>
      <c r="IK15" s="83">
        <v>0</v>
      </c>
      <c r="IL15" s="83">
        <v>0</v>
      </c>
      <c r="IM15" s="83">
        <v>0</v>
      </c>
      <c r="IN15" s="83">
        <v>0</v>
      </c>
      <c r="IO15" s="83">
        <v>0</v>
      </c>
      <c r="IP15" s="83">
        <v>0</v>
      </c>
      <c r="IQ15" s="83">
        <v>0</v>
      </c>
      <c r="IR15" s="83">
        <v>0</v>
      </c>
      <c r="IS15" s="83">
        <v>0</v>
      </c>
      <c r="IT15" s="83">
        <v>0</v>
      </c>
      <c r="IU15" s="83">
        <v>0</v>
      </c>
      <c r="IV15" s="84">
        <v>0</v>
      </c>
      <c r="IW15" s="81">
        <v>0</v>
      </c>
      <c r="IX15" s="81">
        <v>0</v>
      </c>
      <c r="IY15" s="81">
        <v>0</v>
      </c>
      <c r="IZ15" s="81">
        <v>0</v>
      </c>
      <c r="JA15" s="81">
        <v>0</v>
      </c>
      <c r="JB15" s="81">
        <v>0</v>
      </c>
      <c r="JC15" s="81">
        <v>0</v>
      </c>
      <c r="JD15" s="81">
        <v>0</v>
      </c>
      <c r="JE15" s="81">
        <v>0</v>
      </c>
      <c r="JF15" s="81">
        <v>2</v>
      </c>
      <c r="JG15" s="81">
        <v>1</v>
      </c>
      <c r="JH15" s="81">
        <v>0</v>
      </c>
      <c r="JI15" s="81">
        <v>0</v>
      </c>
      <c r="JJ15" s="81">
        <v>0</v>
      </c>
      <c r="JK15" s="81">
        <v>0</v>
      </c>
      <c r="JL15" s="81">
        <v>0</v>
      </c>
      <c r="JM15" s="81">
        <v>0</v>
      </c>
      <c r="JN15" s="81">
        <v>0</v>
      </c>
      <c r="JO15" s="81">
        <v>0</v>
      </c>
      <c r="JP15" s="81">
        <v>0</v>
      </c>
      <c r="JQ15" s="81">
        <v>0</v>
      </c>
      <c r="JR15" s="81">
        <v>1</v>
      </c>
      <c r="JS15" s="81">
        <v>0</v>
      </c>
      <c r="JT15" s="81">
        <v>0</v>
      </c>
      <c r="JU15" s="81">
        <v>0</v>
      </c>
      <c r="JV15" s="81">
        <v>1</v>
      </c>
      <c r="JW15" s="81">
        <v>0</v>
      </c>
      <c r="JX15" s="81">
        <v>0</v>
      </c>
      <c r="JY15" s="81">
        <v>0</v>
      </c>
      <c r="JZ15" s="81">
        <v>0</v>
      </c>
      <c r="KA15" s="81">
        <v>1</v>
      </c>
      <c r="KB15" s="81">
        <v>1</v>
      </c>
      <c r="KC15" s="81">
        <v>2</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0</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0</v>
      </c>
      <c r="LZ15" s="81">
        <v>0</v>
      </c>
      <c r="MA15" s="81">
        <v>0</v>
      </c>
      <c r="MB15" s="81">
        <v>0</v>
      </c>
      <c r="MC15" s="81">
        <v>0</v>
      </c>
      <c r="MD15" s="81">
        <v>0</v>
      </c>
      <c r="ME15" s="81">
        <v>0</v>
      </c>
      <c r="MF15" s="81">
        <v>0</v>
      </c>
      <c r="MG15" s="81">
        <v>0</v>
      </c>
      <c r="MH15" s="81">
        <v>0</v>
      </c>
      <c r="MI15" s="81">
        <v>0</v>
      </c>
      <c r="MJ15" s="81">
        <v>0</v>
      </c>
      <c r="MK15" s="81">
        <v>0</v>
      </c>
      <c r="ML15" s="81">
        <v>0</v>
      </c>
      <c r="MM15" s="81">
        <v>0</v>
      </c>
      <c r="MN15" s="81">
        <v>0</v>
      </c>
      <c r="MO15" s="81">
        <v>0</v>
      </c>
      <c r="MP15" s="81">
        <v>0</v>
      </c>
      <c r="MQ15" s="81">
        <v>0</v>
      </c>
      <c r="MR15" s="81">
        <v>0</v>
      </c>
      <c r="MS15" s="81">
        <v>0</v>
      </c>
      <c r="MT15" s="81">
        <v>2</v>
      </c>
      <c r="MU15" s="81">
        <v>0</v>
      </c>
      <c r="MV15" s="81">
        <v>0</v>
      </c>
      <c r="MW15" s="81">
        <v>0</v>
      </c>
      <c r="MX15" s="81">
        <v>0</v>
      </c>
      <c r="MY15" s="81">
        <v>0</v>
      </c>
      <c r="MZ15" s="81">
        <v>0</v>
      </c>
      <c r="NA15" s="81">
        <v>0</v>
      </c>
      <c r="NB15" s="81">
        <v>0</v>
      </c>
      <c r="NC15" s="81">
        <v>0</v>
      </c>
      <c r="ND15" s="81">
        <v>0</v>
      </c>
      <c r="NE15" s="81">
        <v>0</v>
      </c>
      <c r="NF15" s="81">
        <v>0</v>
      </c>
      <c r="NG15" s="81">
        <v>2</v>
      </c>
      <c r="NH15" s="81">
        <v>1</v>
      </c>
      <c r="NI15" s="81">
        <v>0</v>
      </c>
      <c r="NJ15" s="81">
        <v>0</v>
      </c>
      <c r="NK15" s="81">
        <v>0</v>
      </c>
      <c r="NL15" s="81">
        <v>0</v>
      </c>
      <c r="NM15" s="81">
        <v>0</v>
      </c>
      <c r="NN15" s="81">
        <v>0</v>
      </c>
      <c r="NO15" s="81">
        <v>0</v>
      </c>
      <c r="NP15" s="81">
        <v>0</v>
      </c>
      <c r="NQ15" s="81">
        <v>0</v>
      </c>
      <c r="NR15" s="81">
        <v>0</v>
      </c>
      <c r="NS15" s="81">
        <v>1</v>
      </c>
      <c r="NT15" s="81">
        <v>0</v>
      </c>
      <c r="NU15" s="81">
        <v>0</v>
      </c>
      <c r="NV15" s="81">
        <v>0</v>
      </c>
      <c r="NW15" s="81">
        <v>1</v>
      </c>
      <c r="NX15" s="81">
        <v>0</v>
      </c>
      <c r="NY15" s="81">
        <v>0</v>
      </c>
      <c r="NZ15" s="81">
        <v>0</v>
      </c>
      <c r="OA15" s="81">
        <v>0</v>
      </c>
      <c r="OB15" s="81">
        <v>1</v>
      </c>
      <c r="OC15" s="81">
        <v>1</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0</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0</v>
      </c>
      <c r="PZ15" s="81">
        <v>0</v>
      </c>
      <c r="QA15" s="81">
        <v>0</v>
      </c>
      <c r="QB15" s="81">
        <v>0</v>
      </c>
      <c r="QC15" s="81">
        <v>0</v>
      </c>
      <c r="QD15" s="81">
        <v>0</v>
      </c>
      <c r="QE15" s="81">
        <v>0</v>
      </c>
      <c r="QF15" s="81">
        <v>0</v>
      </c>
      <c r="QG15" s="81">
        <v>0</v>
      </c>
      <c r="QH15" s="81">
        <v>0</v>
      </c>
      <c r="QI15" s="81">
        <v>0</v>
      </c>
      <c r="QJ15" s="81">
        <v>0</v>
      </c>
      <c r="QK15" s="81">
        <v>0</v>
      </c>
      <c r="QL15" s="81">
        <v>0</v>
      </c>
      <c r="QM15" s="81">
        <v>0</v>
      </c>
      <c r="QN15" s="81">
        <v>0</v>
      </c>
      <c r="QO15" s="81">
        <v>0</v>
      </c>
      <c r="QP15" s="81">
        <v>0</v>
      </c>
      <c r="QQ15" s="81">
        <v>0</v>
      </c>
      <c r="QR15" s="81">
        <v>0</v>
      </c>
      <c r="QS15" s="81">
        <v>2</v>
      </c>
      <c r="QT15" s="81">
        <v>0</v>
      </c>
      <c r="QU15" s="81">
        <v>0</v>
      </c>
      <c r="QV15" s="81">
        <v>0</v>
      </c>
      <c r="QW15" s="81">
        <v>0</v>
      </c>
      <c r="QX15" s="81">
        <v>7</v>
      </c>
      <c r="QY15" s="81">
        <v>0</v>
      </c>
      <c r="QZ15" s="81">
        <v>0</v>
      </c>
      <c r="RA15" s="81">
        <v>0</v>
      </c>
      <c r="RB15" s="81">
        <v>0</v>
      </c>
      <c r="RC15" s="81">
        <v>0</v>
      </c>
      <c r="RD15" s="81">
        <v>0</v>
      </c>
      <c r="RE15" s="81">
        <v>0</v>
      </c>
      <c r="RF15" s="81">
        <v>0</v>
      </c>
      <c r="RG15" s="81">
        <v>0</v>
      </c>
      <c r="RH15" s="81">
        <v>0</v>
      </c>
      <c r="RI15" s="81">
        <v>0</v>
      </c>
      <c r="RJ15" s="81">
        <v>0</v>
      </c>
      <c r="RK15" s="81">
        <v>0</v>
      </c>
      <c r="RL15" s="81">
        <v>0</v>
      </c>
      <c r="RM15" s="81">
        <v>0</v>
      </c>
      <c r="RN15" s="81">
        <v>2</v>
      </c>
      <c r="RO15" s="81">
        <v>0</v>
      </c>
      <c r="RP15" s="81">
        <v>0</v>
      </c>
      <c r="RQ15" s="81">
        <v>0</v>
      </c>
      <c r="RR15" s="81">
        <v>0</v>
      </c>
      <c r="RS15" s="81">
        <v>7</v>
      </c>
      <c r="RT15" s="81">
        <v>2</v>
      </c>
      <c r="RU15" s="81">
        <v>0</v>
      </c>
      <c r="RV15" s="81">
        <v>0</v>
      </c>
      <c r="RW15" s="81">
        <v>0</v>
      </c>
      <c r="RX15" s="81">
        <v>0</v>
      </c>
      <c r="RY15" s="81">
        <v>0</v>
      </c>
      <c r="RZ15" s="81">
        <v>0</v>
      </c>
      <c r="SA15" s="81">
        <v>0</v>
      </c>
      <c r="SB15" s="81">
        <v>0</v>
      </c>
      <c r="SC15" s="81">
        <v>0</v>
      </c>
      <c r="SD15" s="81">
        <v>0</v>
      </c>
      <c r="SE15" s="81">
        <v>0</v>
      </c>
      <c r="SF15" s="81">
        <v>0</v>
      </c>
      <c r="SG15" s="81">
        <v>0</v>
      </c>
      <c r="SH15" s="81">
        <v>0</v>
      </c>
    </row>
    <row r="16" spans="1:503">
      <c r="A16" s="18" t="s">
        <v>1751</v>
      </c>
      <c r="B16" s="80">
        <v>8</v>
      </c>
      <c r="C16" s="80">
        <v>8</v>
      </c>
      <c r="D16" s="80">
        <v>1</v>
      </c>
      <c r="E16" s="80">
        <v>2011</v>
      </c>
      <c r="F16" s="80" t="s">
        <v>87</v>
      </c>
      <c r="G16" s="182" t="s">
        <v>1743</v>
      </c>
      <c r="H16" s="80" t="s">
        <v>1744</v>
      </c>
      <c r="I16" s="173"/>
      <c r="J16" s="83">
        <v>0</v>
      </c>
      <c r="K16" s="83">
        <v>0</v>
      </c>
      <c r="L16" s="83">
        <v>0</v>
      </c>
      <c r="M16" s="83">
        <v>0</v>
      </c>
      <c r="N16" s="83">
        <v>0</v>
      </c>
      <c r="O16" s="83">
        <v>0</v>
      </c>
      <c r="P16" s="83">
        <v>0</v>
      </c>
      <c r="Q16" s="83">
        <v>0</v>
      </c>
      <c r="R16" s="83">
        <v>0</v>
      </c>
      <c r="S16" s="83">
        <v>6.56</v>
      </c>
      <c r="T16" s="83">
        <v>3.7210000000000001</v>
      </c>
      <c r="U16" s="83">
        <v>0</v>
      </c>
      <c r="V16" s="83">
        <v>0</v>
      </c>
      <c r="W16" s="83">
        <v>0</v>
      </c>
      <c r="X16" s="83">
        <v>0</v>
      </c>
      <c r="Y16" s="83">
        <v>0</v>
      </c>
      <c r="Z16" s="83">
        <v>0</v>
      </c>
      <c r="AA16" s="83">
        <v>0</v>
      </c>
      <c r="AB16" s="83">
        <v>0</v>
      </c>
      <c r="AC16" s="83">
        <v>0</v>
      </c>
      <c r="AD16" s="83">
        <v>0</v>
      </c>
      <c r="AE16" s="83">
        <v>8.9540000000000006</v>
      </c>
      <c r="AF16" s="83">
        <v>0</v>
      </c>
      <c r="AG16" s="83">
        <v>0</v>
      </c>
      <c r="AH16" s="83">
        <v>0</v>
      </c>
      <c r="AI16" s="83">
        <v>4.165</v>
      </c>
      <c r="AJ16" s="83">
        <v>0</v>
      </c>
      <c r="AK16" s="83">
        <v>0</v>
      </c>
      <c r="AL16" s="83">
        <v>0</v>
      </c>
      <c r="AM16" s="83">
        <v>0</v>
      </c>
      <c r="AN16" s="83">
        <v>6.2949999999999999</v>
      </c>
      <c r="AO16" s="83">
        <v>5.5880000000000001</v>
      </c>
      <c r="AP16" s="83">
        <v>942.86199999999997</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0</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0</v>
      </c>
      <c r="CM16" s="83">
        <v>0</v>
      </c>
      <c r="CN16" s="83">
        <v>0</v>
      </c>
      <c r="CO16" s="83">
        <v>0</v>
      </c>
      <c r="CP16" s="83">
        <v>0</v>
      </c>
      <c r="CQ16" s="83">
        <v>0</v>
      </c>
      <c r="CR16" s="83">
        <v>0</v>
      </c>
      <c r="CS16" s="83">
        <v>0</v>
      </c>
      <c r="CT16" s="83">
        <v>0</v>
      </c>
      <c r="CU16" s="83">
        <v>0</v>
      </c>
      <c r="CV16" s="83">
        <v>0</v>
      </c>
      <c r="CW16" s="83">
        <v>0</v>
      </c>
      <c r="CX16" s="83">
        <v>0</v>
      </c>
      <c r="CY16" s="83">
        <v>0</v>
      </c>
      <c r="CZ16" s="83">
        <v>0</v>
      </c>
      <c r="DA16" s="83">
        <v>0</v>
      </c>
      <c r="DB16" s="83">
        <v>0</v>
      </c>
      <c r="DC16" s="83">
        <v>0</v>
      </c>
      <c r="DD16" s="83">
        <v>0</v>
      </c>
      <c r="DE16" s="83">
        <v>0</v>
      </c>
      <c r="DF16" s="83">
        <v>0</v>
      </c>
      <c r="DG16" s="83">
        <v>942.86199999999997</v>
      </c>
      <c r="DH16" s="83">
        <v>0</v>
      </c>
      <c r="DI16" s="83">
        <v>0</v>
      </c>
      <c r="DJ16" s="83">
        <v>0</v>
      </c>
      <c r="DK16" s="83">
        <v>0</v>
      </c>
      <c r="DL16" s="83">
        <v>0</v>
      </c>
      <c r="DM16" s="83">
        <v>0</v>
      </c>
      <c r="DN16" s="83">
        <v>0</v>
      </c>
      <c r="DO16" s="83">
        <v>0</v>
      </c>
      <c r="DP16" s="83">
        <v>0</v>
      </c>
      <c r="DQ16" s="83">
        <v>0</v>
      </c>
      <c r="DR16" s="83">
        <v>0</v>
      </c>
      <c r="DS16" s="83">
        <v>0</v>
      </c>
      <c r="DT16" s="83">
        <v>6.56</v>
      </c>
      <c r="DU16" s="83">
        <v>3.7210000000000001</v>
      </c>
      <c r="DV16" s="83">
        <v>0</v>
      </c>
      <c r="DW16" s="83">
        <v>0</v>
      </c>
      <c r="DX16" s="83">
        <v>0</v>
      </c>
      <c r="DY16" s="83">
        <v>0</v>
      </c>
      <c r="DZ16" s="83">
        <v>0</v>
      </c>
      <c r="EA16" s="83">
        <v>0</v>
      </c>
      <c r="EB16" s="83">
        <v>0</v>
      </c>
      <c r="EC16" s="83">
        <v>0</v>
      </c>
      <c r="ED16" s="83">
        <v>0</v>
      </c>
      <c r="EE16" s="83">
        <v>0</v>
      </c>
      <c r="EF16" s="83">
        <v>8.9540000000000006</v>
      </c>
      <c r="EG16" s="83">
        <v>0</v>
      </c>
      <c r="EH16" s="83">
        <v>0</v>
      </c>
      <c r="EI16" s="83">
        <v>0</v>
      </c>
      <c r="EJ16" s="83">
        <v>4.165</v>
      </c>
      <c r="EK16" s="83">
        <v>0</v>
      </c>
      <c r="EL16" s="83">
        <v>0</v>
      </c>
      <c r="EM16" s="83">
        <v>0</v>
      </c>
      <c r="EN16" s="83">
        <v>0</v>
      </c>
      <c r="EO16" s="83">
        <v>6.2949999999999999</v>
      </c>
      <c r="EP16" s="83">
        <v>5.5880000000000001</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0</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0</v>
      </c>
      <c r="GM16" s="83">
        <v>0</v>
      </c>
      <c r="GN16" s="83">
        <v>0</v>
      </c>
      <c r="GO16" s="83">
        <v>0</v>
      </c>
      <c r="GP16" s="83">
        <v>0</v>
      </c>
      <c r="GQ16" s="83">
        <v>0</v>
      </c>
      <c r="GR16" s="83">
        <v>0</v>
      </c>
      <c r="GS16" s="83">
        <v>0</v>
      </c>
      <c r="GT16" s="83">
        <v>0</v>
      </c>
      <c r="GU16" s="83">
        <v>0</v>
      </c>
      <c r="GV16" s="83">
        <v>0</v>
      </c>
      <c r="GW16" s="83">
        <v>0</v>
      </c>
      <c r="GX16" s="83">
        <v>0</v>
      </c>
      <c r="GY16" s="83">
        <v>0</v>
      </c>
      <c r="GZ16" s="83">
        <v>0</v>
      </c>
      <c r="HA16" s="83">
        <v>0</v>
      </c>
      <c r="HB16" s="83">
        <v>0</v>
      </c>
      <c r="HC16" s="83">
        <v>0</v>
      </c>
      <c r="HD16" s="83">
        <v>0</v>
      </c>
      <c r="HE16" s="83">
        <v>0</v>
      </c>
      <c r="HF16" s="83">
        <v>942.86199999999997</v>
      </c>
      <c r="HG16" s="83">
        <v>0</v>
      </c>
      <c r="HH16" s="83">
        <v>0</v>
      </c>
      <c r="HI16" s="83">
        <v>0</v>
      </c>
      <c r="HJ16" s="83">
        <v>0</v>
      </c>
      <c r="HK16" s="83">
        <v>35.283000000000001</v>
      </c>
      <c r="HL16" s="83">
        <v>0</v>
      </c>
      <c r="HM16" s="83">
        <v>0</v>
      </c>
      <c r="HN16" s="83">
        <v>0</v>
      </c>
      <c r="HO16" s="83">
        <v>0</v>
      </c>
      <c r="HP16" s="83">
        <v>0</v>
      </c>
      <c r="HQ16" s="83">
        <v>0</v>
      </c>
      <c r="HR16" s="83">
        <v>0</v>
      </c>
      <c r="HS16" s="83">
        <v>0</v>
      </c>
      <c r="HT16" s="83">
        <v>0</v>
      </c>
      <c r="HU16" s="83">
        <v>0</v>
      </c>
      <c r="HV16" s="83">
        <v>0</v>
      </c>
      <c r="HW16" s="83">
        <v>0</v>
      </c>
      <c r="HX16" s="83">
        <v>0</v>
      </c>
      <c r="HY16" s="83">
        <v>0</v>
      </c>
      <c r="HZ16" s="83">
        <v>0</v>
      </c>
      <c r="IA16" s="83">
        <v>942.86199999999997</v>
      </c>
      <c r="IB16" s="83">
        <v>0</v>
      </c>
      <c r="IC16" s="83">
        <v>0</v>
      </c>
      <c r="ID16" s="83">
        <v>0</v>
      </c>
      <c r="IE16" s="83">
        <v>0</v>
      </c>
      <c r="IF16" s="83">
        <v>35.283000000000001</v>
      </c>
      <c r="IG16" s="83">
        <v>942.86199999999997</v>
      </c>
      <c r="IH16" s="83">
        <v>0</v>
      </c>
      <c r="II16" s="83">
        <v>0</v>
      </c>
      <c r="IJ16" s="83">
        <v>0</v>
      </c>
      <c r="IK16" s="83">
        <v>0</v>
      </c>
      <c r="IL16" s="83">
        <v>0</v>
      </c>
      <c r="IM16" s="83">
        <v>0</v>
      </c>
      <c r="IN16" s="83">
        <v>0</v>
      </c>
      <c r="IO16" s="83">
        <v>0</v>
      </c>
      <c r="IP16" s="83">
        <v>0</v>
      </c>
      <c r="IQ16" s="83">
        <v>0</v>
      </c>
      <c r="IR16" s="83">
        <v>0</v>
      </c>
      <c r="IS16" s="83">
        <v>0</v>
      </c>
      <c r="IT16" s="83">
        <v>0</v>
      </c>
      <c r="IU16" s="83">
        <v>0</v>
      </c>
      <c r="IV16" s="84">
        <v>0</v>
      </c>
      <c r="IW16" s="81">
        <v>0</v>
      </c>
      <c r="IX16" s="81">
        <v>0</v>
      </c>
      <c r="IY16" s="81">
        <v>0</v>
      </c>
      <c r="IZ16" s="81">
        <v>0</v>
      </c>
      <c r="JA16" s="81">
        <v>0</v>
      </c>
      <c r="JB16" s="81">
        <v>0</v>
      </c>
      <c r="JC16" s="81">
        <v>0</v>
      </c>
      <c r="JD16" s="81">
        <v>0</v>
      </c>
      <c r="JE16" s="81">
        <v>0</v>
      </c>
      <c r="JF16" s="81">
        <v>2</v>
      </c>
      <c r="JG16" s="81">
        <v>1</v>
      </c>
      <c r="JH16" s="81">
        <v>0</v>
      </c>
      <c r="JI16" s="81">
        <v>0</v>
      </c>
      <c r="JJ16" s="81">
        <v>0</v>
      </c>
      <c r="JK16" s="81">
        <v>0</v>
      </c>
      <c r="JL16" s="81">
        <v>0</v>
      </c>
      <c r="JM16" s="81">
        <v>0</v>
      </c>
      <c r="JN16" s="81">
        <v>0</v>
      </c>
      <c r="JO16" s="81">
        <v>0</v>
      </c>
      <c r="JP16" s="81">
        <v>0</v>
      </c>
      <c r="JQ16" s="81">
        <v>0</v>
      </c>
      <c r="JR16" s="81">
        <v>1</v>
      </c>
      <c r="JS16" s="81">
        <v>0</v>
      </c>
      <c r="JT16" s="81">
        <v>0</v>
      </c>
      <c r="JU16" s="81">
        <v>0</v>
      </c>
      <c r="JV16" s="81">
        <v>1</v>
      </c>
      <c r="JW16" s="81">
        <v>0</v>
      </c>
      <c r="JX16" s="81">
        <v>0</v>
      </c>
      <c r="JY16" s="81">
        <v>0</v>
      </c>
      <c r="JZ16" s="81">
        <v>0</v>
      </c>
      <c r="KA16" s="81">
        <v>1</v>
      </c>
      <c r="KB16" s="81">
        <v>1</v>
      </c>
      <c r="KC16" s="81">
        <v>2</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0</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0</v>
      </c>
      <c r="LZ16" s="81">
        <v>0</v>
      </c>
      <c r="MA16" s="81">
        <v>0</v>
      </c>
      <c r="MB16" s="81">
        <v>0</v>
      </c>
      <c r="MC16" s="81">
        <v>0</v>
      </c>
      <c r="MD16" s="81">
        <v>0</v>
      </c>
      <c r="ME16" s="81">
        <v>0</v>
      </c>
      <c r="MF16" s="81">
        <v>0</v>
      </c>
      <c r="MG16" s="81">
        <v>0</v>
      </c>
      <c r="MH16" s="81">
        <v>0</v>
      </c>
      <c r="MI16" s="81">
        <v>0</v>
      </c>
      <c r="MJ16" s="81">
        <v>0</v>
      </c>
      <c r="MK16" s="81">
        <v>0</v>
      </c>
      <c r="ML16" s="81">
        <v>0</v>
      </c>
      <c r="MM16" s="81">
        <v>0</v>
      </c>
      <c r="MN16" s="81">
        <v>0</v>
      </c>
      <c r="MO16" s="81">
        <v>0</v>
      </c>
      <c r="MP16" s="81">
        <v>0</v>
      </c>
      <c r="MQ16" s="81">
        <v>0</v>
      </c>
      <c r="MR16" s="81">
        <v>0</v>
      </c>
      <c r="MS16" s="81">
        <v>0</v>
      </c>
      <c r="MT16" s="81">
        <v>2</v>
      </c>
      <c r="MU16" s="81">
        <v>0</v>
      </c>
      <c r="MV16" s="81">
        <v>0</v>
      </c>
      <c r="MW16" s="81">
        <v>0</v>
      </c>
      <c r="MX16" s="81">
        <v>0</v>
      </c>
      <c r="MY16" s="81">
        <v>0</v>
      </c>
      <c r="MZ16" s="81">
        <v>0</v>
      </c>
      <c r="NA16" s="81">
        <v>0</v>
      </c>
      <c r="NB16" s="81">
        <v>0</v>
      </c>
      <c r="NC16" s="81">
        <v>0</v>
      </c>
      <c r="ND16" s="81">
        <v>0</v>
      </c>
      <c r="NE16" s="81">
        <v>0</v>
      </c>
      <c r="NF16" s="81">
        <v>0</v>
      </c>
      <c r="NG16" s="81">
        <v>2</v>
      </c>
      <c r="NH16" s="81">
        <v>1</v>
      </c>
      <c r="NI16" s="81">
        <v>0</v>
      </c>
      <c r="NJ16" s="81">
        <v>0</v>
      </c>
      <c r="NK16" s="81">
        <v>0</v>
      </c>
      <c r="NL16" s="81">
        <v>0</v>
      </c>
      <c r="NM16" s="81">
        <v>0</v>
      </c>
      <c r="NN16" s="81">
        <v>0</v>
      </c>
      <c r="NO16" s="81">
        <v>0</v>
      </c>
      <c r="NP16" s="81">
        <v>0</v>
      </c>
      <c r="NQ16" s="81">
        <v>0</v>
      </c>
      <c r="NR16" s="81">
        <v>0</v>
      </c>
      <c r="NS16" s="81">
        <v>1</v>
      </c>
      <c r="NT16" s="81">
        <v>0</v>
      </c>
      <c r="NU16" s="81">
        <v>0</v>
      </c>
      <c r="NV16" s="81">
        <v>0</v>
      </c>
      <c r="NW16" s="81">
        <v>1</v>
      </c>
      <c r="NX16" s="81">
        <v>0</v>
      </c>
      <c r="NY16" s="81">
        <v>0</v>
      </c>
      <c r="NZ16" s="81">
        <v>0</v>
      </c>
      <c r="OA16" s="81">
        <v>0</v>
      </c>
      <c r="OB16" s="81">
        <v>1</v>
      </c>
      <c r="OC16" s="81">
        <v>1</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0</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0</v>
      </c>
      <c r="PZ16" s="81">
        <v>0</v>
      </c>
      <c r="QA16" s="81">
        <v>0</v>
      </c>
      <c r="QB16" s="81">
        <v>0</v>
      </c>
      <c r="QC16" s="81">
        <v>0</v>
      </c>
      <c r="QD16" s="81">
        <v>0</v>
      </c>
      <c r="QE16" s="81">
        <v>0</v>
      </c>
      <c r="QF16" s="81">
        <v>0</v>
      </c>
      <c r="QG16" s="81">
        <v>0</v>
      </c>
      <c r="QH16" s="81">
        <v>0</v>
      </c>
      <c r="QI16" s="81">
        <v>0</v>
      </c>
      <c r="QJ16" s="81">
        <v>0</v>
      </c>
      <c r="QK16" s="81">
        <v>0</v>
      </c>
      <c r="QL16" s="81">
        <v>0</v>
      </c>
      <c r="QM16" s="81">
        <v>0</v>
      </c>
      <c r="QN16" s="81">
        <v>0</v>
      </c>
      <c r="QO16" s="81">
        <v>0</v>
      </c>
      <c r="QP16" s="81">
        <v>0</v>
      </c>
      <c r="QQ16" s="81">
        <v>0</v>
      </c>
      <c r="QR16" s="81">
        <v>0</v>
      </c>
      <c r="QS16" s="81">
        <v>2</v>
      </c>
      <c r="QT16" s="81">
        <v>0</v>
      </c>
      <c r="QU16" s="81">
        <v>0</v>
      </c>
      <c r="QV16" s="81">
        <v>0</v>
      </c>
      <c r="QW16" s="81">
        <v>0</v>
      </c>
      <c r="QX16" s="81">
        <v>7</v>
      </c>
      <c r="QY16" s="81">
        <v>0</v>
      </c>
      <c r="QZ16" s="81">
        <v>0</v>
      </c>
      <c r="RA16" s="81">
        <v>0</v>
      </c>
      <c r="RB16" s="81">
        <v>0</v>
      </c>
      <c r="RC16" s="81">
        <v>0</v>
      </c>
      <c r="RD16" s="81">
        <v>0</v>
      </c>
      <c r="RE16" s="81">
        <v>0</v>
      </c>
      <c r="RF16" s="81">
        <v>0</v>
      </c>
      <c r="RG16" s="81">
        <v>0</v>
      </c>
      <c r="RH16" s="81">
        <v>0</v>
      </c>
      <c r="RI16" s="81">
        <v>0</v>
      </c>
      <c r="RJ16" s="81">
        <v>0</v>
      </c>
      <c r="RK16" s="81">
        <v>0</v>
      </c>
      <c r="RL16" s="81">
        <v>0</v>
      </c>
      <c r="RM16" s="81">
        <v>0</v>
      </c>
      <c r="RN16" s="81">
        <v>2</v>
      </c>
      <c r="RO16" s="81">
        <v>0</v>
      </c>
      <c r="RP16" s="81">
        <v>0</v>
      </c>
      <c r="RQ16" s="81">
        <v>0</v>
      </c>
      <c r="RR16" s="81">
        <v>0</v>
      </c>
      <c r="RS16" s="81">
        <v>7</v>
      </c>
      <c r="RT16" s="81">
        <v>2</v>
      </c>
      <c r="RU16" s="81">
        <v>0</v>
      </c>
      <c r="RV16" s="81">
        <v>0</v>
      </c>
      <c r="RW16" s="81">
        <v>0</v>
      </c>
      <c r="RX16" s="81">
        <v>0</v>
      </c>
      <c r="RY16" s="81">
        <v>0</v>
      </c>
      <c r="RZ16" s="81">
        <v>0</v>
      </c>
      <c r="SA16" s="81">
        <v>0</v>
      </c>
      <c r="SB16" s="81">
        <v>0</v>
      </c>
      <c r="SC16" s="81">
        <v>0</v>
      </c>
      <c r="SD16" s="81">
        <v>0</v>
      </c>
      <c r="SE16" s="81">
        <v>0</v>
      </c>
      <c r="SF16" s="81">
        <v>0</v>
      </c>
      <c r="SG16" s="81">
        <v>0</v>
      </c>
      <c r="SH16" s="81">
        <v>0</v>
      </c>
    </row>
    <row r="17" spans="1:502">
      <c r="A17" s="18" t="s">
        <v>1752</v>
      </c>
      <c r="B17" s="80">
        <v>9</v>
      </c>
      <c r="C17" s="80">
        <v>9</v>
      </c>
      <c r="D17" s="80">
        <v>1</v>
      </c>
      <c r="E17" s="80">
        <v>2012</v>
      </c>
      <c r="F17" s="80" t="s">
        <v>88</v>
      </c>
      <c r="G17" s="182" t="s">
        <v>1743</v>
      </c>
      <c r="H17" s="80" t="s">
        <v>1744</v>
      </c>
      <c r="I17" s="173"/>
      <c r="J17" s="83">
        <v>0</v>
      </c>
      <c r="K17" s="83">
        <v>0</v>
      </c>
      <c r="L17" s="83">
        <v>0</v>
      </c>
      <c r="M17" s="83">
        <v>0</v>
      </c>
      <c r="N17" s="83">
        <v>0</v>
      </c>
      <c r="O17" s="83">
        <v>0</v>
      </c>
      <c r="P17" s="83">
        <v>0</v>
      </c>
      <c r="Q17" s="83">
        <v>0</v>
      </c>
      <c r="R17" s="83">
        <v>0</v>
      </c>
      <c r="S17" s="83">
        <v>8.0169999999999995</v>
      </c>
      <c r="T17" s="83">
        <v>4.8479999999999999</v>
      </c>
      <c r="U17" s="83">
        <v>0</v>
      </c>
      <c r="V17" s="83">
        <v>0</v>
      </c>
      <c r="W17" s="83">
        <v>0</v>
      </c>
      <c r="X17" s="83">
        <v>0</v>
      </c>
      <c r="Y17" s="83">
        <v>0</v>
      </c>
      <c r="Z17" s="83">
        <v>0</v>
      </c>
      <c r="AA17" s="83">
        <v>0</v>
      </c>
      <c r="AB17" s="83">
        <v>0</v>
      </c>
      <c r="AC17" s="83">
        <v>0</v>
      </c>
      <c r="AD17" s="83">
        <v>0</v>
      </c>
      <c r="AE17" s="83">
        <v>7.194</v>
      </c>
      <c r="AF17" s="83">
        <v>0</v>
      </c>
      <c r="AG17" s="83">
        <v>0</v>
      </c>
      <c r="AH17" s="83">
        <v>0</v>
      </c>
      <c r="AI17" s="83">
        <v>5.0270000000000001</v>
      </c>
      <c r="AJ17" s="83">
        <v>0</v>
      </c>
      <c r="AK17" s="83">
        <v>0</v>
      </c>
      <c r="AL17" s="83">
        <v>0</v>
      </c>
      <c r="AM17" s="83">
        <v>0</v>
      </c>
      <c r="AN17" s="83">
        <v>9.3260000000000005</v>
      </c>
      <c r="AO17" s="83">
        <v>6.399</v>
      </c>
      <c r="AP17" s="83">
        <v>866.94399999999996</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0</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0</v>
      </c>
      <c r="CM17" s="83">
        <v>0</v>
      </c>
      <c r="CN17" s="83">
        <v>0</v>
      </c>
      <c r="CO17" s="83">
        <v>0</v>
      </c>
      <c r="CP17" s="83">
        <v>0</v>
      </c>
      <c r="CQ17" s="83">
        <v>0</v>
      </c>
      <c r="CR17" s="83">
        <v>0</v>
      </c>
      <c r="CS17" s="83">
        <v>0</v>
      </c>
      <c r="CT17" s="83">
        <v>0</v>
      </c>
      <c r="CU17" s="83">
        <v>0</v>
      </c>
      <c r="CV17" s="83">
        <v>0</v>
      </c>
      <c r="CW17" s="83">
        <v>0</v>
      </c>
      <c r="CX17" s="83">
        <v>0</v>
      </c>
      <c r="CY17" s="83">
        <v>0</v>
      </c>
      <c r="CZ17" s="83">
        <v>0</v>
      </c>
      <c r="DA17" s="83">
        <v>0</v>
      </c>
      <c r="DB17" s="83">
        <v>0</v>
      </c>
      <c r="DC17" s="83">
        <v>0</v>
      </c>
      <c r="DD17" s="83">
        <v>0</v>
      </c>
      <c r="DE17" s="83">
        <v>0</v>
      </c>
      <c r="DF17" s="83">
        <v>0</v>
      </c>
      <c r="DG17" s="83">
        <v>866.94399999999996</v>
      </c>
      <c r="DH17" s="83">
        <v>0</v>
      </c>
      <c r="DI17" s="83">
        <v>0</v>
      </c>
      <c r="DJ17" s="83">
        <v>0</v>
      </c>
      <c r="DK17" s="83">
        <v>0</v>
      </c>
      <c r="DL17" s="83">
        <v>0</v>
      </c>
      <c r="DM17" s="83">
        <v>0</v>
      </c>
      <c r="DN17" s="83">
        <v>0</v>
      </c>
      <c r="DO17" s="83">
        <v>0</v>
      </c>
      <c r="DP17" s="83">
        <v>0</v>
      </c>
      <c r="DQ17" s="83">
        <v>0</v>
      </c>
      <c r="DR17" s="83">
        <v>0</v>
      </c>
      <c r="DS17" s="83">
        <v>0</v>
      </c>
      <c r="DT17" s="83">
        <v>8.0169999999999995</v>
      </c>
      <c r="DU17" s="83">
        <v>4.8479999999999999</v>
      </c>
      <c r="DV17" s="83">
        <v>0</v>
      </c>
      <c r="DW17" s="83">
        <v>0</v>
      </c>
      <c r="DX17" s="83">
        <v>0</v>
      </c>
      <c r="DY17" s="83">
        <v>0</v>
      </c>
      <c r="DZ17" s="83">
        <v>0</v>
      </c>
      <c r="EA17" s="83">
        <v>0</v>
      </c>
      <c r="EB17" s="83">
        <v>0</v>
      </c>
      <c r="EC17" s="83">
        <v>0</v>
      </c>
      <c r="ED17" s="83">
        <v>0</v>
      </c>
      <c r="EE17" s="83">
        <v>0</v>
      </c>
      <c r="EF17" s="83">
        <v>7.194</v>
      </c>
      <c r="EG17" s="83">
        <v>0</v>
      </c>
      <c r="EH17" s="83">
        <v>0</v>
      </c>
      <c r="EI17" s="83">
        <v>0</v>
      </c>
      <c r="EJ17" s="83">
        <v>5.0270000000000001</v>
      </c>
      <c r="EK17" s="83">
        <v>0</v>
      </c>
      <c r="EL17" s="83">
        <v>0</v>
      </c>
      <c r="EM17" s="83">
        <v>0</v>
      </c>
      <c r="EN17" s="83">
        <v>0</v>
      </c>
      <c r="EO17" s="83">
        <v>9.3260000000000005</v>
      </c>
      <c r="EP17" s="83">
        <v>6.399</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0</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0</v>
      </c>
      <c r="GM17" s="83">
        <v>0</v>
      </c>
      <c r="GN17" s="83">
        <v>0</v>
      </c>
      <c r="GO17" s="83">
        <v>0</v>
      </c>
      <c r="GP17" s="83">
        <v>0</v>
      </c>
      <c r="GQ17" s="83">
        <v>0</v>
      </c>
      <c r="GR17" s="83">
        <v>0</v>
      </c>
      <c r="GS17" s="83">
        <v>0</v>
      </c>
      <c r="GT17" s="83">
        <v>0</v>
      </c>
      <c r="GU17" s="83">
        <v>0</v>
      </c>
      <c r="GV17" s="83">
        <v>0</v>
      </c>
      <c r="GW17" s="83">
        <v>0</v>
      </c>
      <c r="GX17" s="83">
        <v>0</v>
      </c>
      <c r="GY17" s="83">
        <v>0</v>
      </c>
      <c r="GZ17" s="83">
        <v>0</v>
      </c>
      <c r="HA17" s="83">
        <v>0</v>
      </c>
      <c r="HB17" s="83">
        <v>0</v>
      </c>
      <c r="HC17" s="83">
        <v>0</v>
      </c>
      <c r="HD17" s="83">
        <v>0</v>
      </c>
      <c r="HE17" s="83">
        <v>0</v>
      </c>
      <c r="HF17" s="83">
        <v>866.94399999999996</v>
      </c>
      <c r="HG17" s="83">
        <v>0</v>
      </c>
      <c r="HH17" s="83">
        <v>0</v>
      </c>
      <c r="HI17" s="83">
        <v>0</v>
      </c>
      <c r="HJ17" s="83">
        <v>0</v>
      </c>
      <c r="HK17" s="83">
        <v>40.811</v>
      </c>
      <c r="HL17" s="83">
        <v>0</v>
      </c>
      <c r="HM17" s="83">
        <v>0</v>
      </c>
      <c r="HN17" s="83">
        <v>0</v>
      </c>
      <c r="HO17" s="83">
        <v>0</v>
      </c>
      <c r="HP17" s="83">
        <v>0</v>
      </c>
      <c r="HQ17" s="83">
        <v>0</v>
      </c>
      <c r="HR17" s="83">
        <v>0</v>
      </c>
      <c r="HS17" s="83">
        <v>0</v>
      </c>
      <c r="HT17" s="83">
        <v>0</v>
      </c>
      <c r="HU17" s="83">
        <v>0</v>
      </c>
      <c r="HV17" s="83">
        <v>0</v>
      </c>
      <c r="HW17" s="83">
        <v>0</v>
      </c>
      <c r="HX17" s="83">
        <v>0</v>
      </c>
      <c r="HY17" s="83">
        <v>0</v>
      </c>
      <c r="HZ17" s="83">
        <v>0</v>
      </c>
      <c r="IA17" s="83">
        <v>866.94399999999996</v>
      </c>
      <c r="IB17" s="83">
        <v>0</v>
      </c>
      <c r="IC17" s="83">
        <v>0</v>
      </c>
      <c r="ID17" s="83">
        <v>0</v>
      </c>
      <c r="IE17" s="83">
        <v>0</v>
      </c>
      <c r="IF17" s="83">
        <v>40.811</v>
      </c>
      <c r="IG17" s="83">
        <v>866.94399999999996</v>
      </c>
      <c r="IH17" s="83">
        <v>0</v>
      </c>
      <c r="II17" s="83">
        <v>0</v>
      </c>
      <c r="IJ17" s="83">
        <v>0</v>
      </c>
      <c r="IK17" s="83">
        <v>0</v>
      </c>
      <c r="IL17" s="83">
        <v>0</v>
      </c>
      <c r="IM17" s="83">
        <v>0</v>
      </c>
      <c r="IN17" s="83">
        <v>0</v>
      </c>
      <c r="IO17" s="83">
        <v>0</v>
      </c>
      <c r="IP17" s="83">
        <v>0</v>
      </c>
      <c r="IQ17" s="83">
        <v>0</v>
      </c>
      <c r="IR17" s="83">
        <v>0</v>
      </c>
      <c r="IS17" s="83">
        <v>0</v>
      </c>
      <c r="IT17" s="83">
        <v>0</v>
      </c>
      <c r="IU17" s="83">
        <v>0</v>
      </c>
      <c r="IV17" s="84">
        <v>0</v>
      </c>
      <c r="IW17" s="81">
        <v>0</v>
      </c>
      <c r="IX17" s="81">
        <v>0</v>
      </c>
      <c r="IY17" s="81">
        <v>0</v>
      </c>
      <c r="IZ17" s="81">
        <v>0</v>
      </c>
      <c r="JA17" s="81">
        <v>0</v>
      </c>
      <c r="JB17" s="81">
        <v>0</v>
      </c>
      <c r="JC17" s="81">
        <v>0</v>
      </c>
      <c r="JD17" s="81">
        <v>0</v>
      </c>
      <c r="JE17" s="81">
        <v>0</v>
      </c>
      <c r="JF17" s="81">
        <v>2</v>
      </c>
      <c r="JG17" s="81">
        <v>1</v>
      </c>
      <c r="JH17" s="81">
        <v>0</v>
      </c>
      <c r="JI17" s="81">
        <v>0</v>
      </c>
      <c r="JJ17" s="81">
        <v>0</v>
      </c>
      <c r="JK17" s="81">
        <v>0</v>
      </c>
      <c r="JL17" s="81">
        <v>0</v>
      </c>
      <c r="JM17" s="81">
        <v>0</v>
      </c>
      <c r="JN17" s="81">
        <v>0</v>
      </c>
      <c r="JO17" s="81">
        <v>0</v>
      </c>
      <c r="JP17" s="81">
        <v>0</v>
      </c>
      <c r="JQ17" s="81">
        <v>0</v>
      </c>
      <c r="JR17" s="81">
        <v>1</v>
      </c>
      <c r="JS17" s="81">
        <v>0</v>
      </c>
      <c r="JT17" s="81">
        <v>0</v>
      </c>
      <c r="JU17" s="81">
        <v>0</v>
      </c>
      <c r="JV17" s="81">
        <v>1</v>
      </c>
      <c r="JW17" s="81">
        <v>0</v>
      </c>
      <c r="JX17" s="81">
        <v>0</v>
      </c>
      <c r="JY17" s="81">
        <v>0</v>
      </c>
      <c r="JZ17" s="81">
        <v>0</v>
      </c>
      <c r="KA17" s="81">
        <v>1</v>
      </c>
      <c r="KB17" s="81">
        <v>1</v>
      </c>
      <c r="KC17" s="81">
        <v>2</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0</v>
      </c>
      <c r="LZ17" s="81">
        <v>0</v>
      </c>
      <c r="MA17" s="81">
        <v>0</v>
      </c>
      <c r="MB17" s="81">
        <v>0</v>
      </c>
      <c r="MC17" s="81">
        <v>0</v>
      </c>
      <c r="MD17" s="81">
        <v>0</v>
      </c>
      <c r="ME17" s="81">
        <v>0</v>
      </c>
      <c r="MF17" s="81">
        <v>0</v>
      </c>
      <c r="MG17" s="81">
        <v>0</v>
      </c>
      <c r="MH17" s="81">
        <v>0</v>
      </c>
      <c r="MI17" s="81">
        <v>0</v>
      </c>
      <c r="MJ17" s="81">
        <v>0</v>
      </c>
      <c r="MK17" s="81">
        <v>0</v>
      </c>
      <c r="ML17" s="81">
        <v>0</v>
      </c>
      <c r="MM17" s="81">
        <v>0</v>
      </c>
      <c r="MN17" s="81">
        <v>0</v>
      </c>
      <c r="MO17" s="81">
        <v>0</v>
      </c>
      <c r="MP17" s="81">
        <v>0</v>
      </c>
      <c r="MQ17" s="81">
        <v>0</v>
      </c>
      <c r="MR17" s="81">
        <v>0</v>
      </c>
      <c r="MS17" s="81">
        <v>0</v>
      </c>
      <c r="MT17" s="81">
        <v>2</v>
      </c>
      <c r="MU17" s="81">
        <v>0</v>
      </c>
      <c r="MV17" s="81">
        <v>0</v>
      </c>
      <c r="MW17" s="81">
        <v>0</v>
      </c>
      <c r="MX17" s="81">
        <v>0</v>
      </c>
      <c r="MY17" s="81">
        <v>0</v>
      </c>
      <c r="MZ17" s="81">
        <v>0</v>
      </c>
      <c r="NA17" s="81">
        <v>0</v>
      </c>
      <c r="NB17" s="81">
        <v>0</v>
      </c>
      <c r="NC17" s="81">
        <v>0</v>
      </c>
      <c r="ND17" s="81">
        <v>0</v>
      </c>
      <c r="NE17" s="81">
        <v>0</v>
      </c>
      <c r="NF17" s="81">
        <v>0</v>
      </c>
      <c r="NG17" s="81">
        <v>2</v>
      </c>
      <c r="NH17" s="81">
        <v>1</v>
      </c>
      <c r="NI17" s="81">
        <v>0</v>
      </c>
      <c r="NJ17" s="81">
        <v>0</v>
      </c>
      <c r="NK17" s="81">
        <v>0</v>
      </c>
      <c r="NL17" s="81">
        <v>0</v>
      </c>
      <c r="NM17" s="81">
        <v>0</v>
      </c>
      <c r="NN17" s="81">
        <v>0</v>
      </c>
      <c r="NO17" s="81">
        <v>0</v>
      </c>
      <c r="NP17" s="81">
        <v>0</v>
      </c>
      <c r="NQ17" s="81">
        <v>0</v>
      </c>
      <c r="NR17" s="81">
        <v>0</v>
      </c>
      <c r="NS17" s="81">
        <v>1</v>
      </c>
      <c r="NT17" s="81">
        <v>0</v>
      </c>
      <c r="NU17" s="81">
        <v>0</v>
      </c>
      <c r="NV17" s="81">
        <v>0</v>
      </c>
      <c r="NW17" s="81">
        <v>1</v>
      </c>
      <c r="NX17" s="81">
        <v>0</v>
      </c>
      <c r="NY17" s="81">
        <v>0</v>
      </c>
      <c r="NZ17" s="81">
        <v>0</v>
      </c>
      <c r="OA17" s="81">
        <v>0</v>
      </c>
      <c r="OB17" s="81">
        <v>1</v>
      </c>
      <c r="OC17" s="81">
        <v>1</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0</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0</v>
      </c>
      <c r="PZ17" s="81">
        <v>0</v>
      </c>
      <c r="QA17" s="81">
        <v>0</v>
      </c>
      <c r="QB17" s="81">
        <v>0</v>
      </c>
      <c r="QC17" s="81">
        <v>0</v>
      </c>
      <c r="QD17" s="81">
        <v>0</v>
      </c>
      <c r="QE17" s="81">
        <v>0</v>
      </c>
      <c r="QF17" s="81">
        <v>0</v>
      </c>
      <c r="QG17" s="81">
        <v>0</v>
      </c>
      <c r="QH17" s="81">
        <v>0</v>
      </c>
      <c r="QI17" s="81">
        <v>0</v>
      </c>
      <c r="QJ17" s="81">
        <v>0</v>
      </c>
      <c r="QK17" s="81">
        <v>0</v>
      </c>
      <c r="QL17" s="81">
        <v>0</v>
      </c>
      <c r="QM17" s="81">
        <v>0</v>
      </c>
      <c r="QN17" s="81">
        <v>0</v>
      </c>
      <c r="QO17" s="81">
        <v>0</v>
      </c>
      <c r="QP17" s="81">
        <v>0</v>
      </c>
      <c r="QQ17" s="81">
        <v>0</v>
      </c>
      <c r="QR17" s="81">
        <v>0</v>
      </c>
      <c r="QS17" s="81">
        <v>2</v>
      </c>
      <c r="QT17" s="81">
        <v>0</v>
      </c>
      <c r="QU17" s="81">
        <v>0</v>
      </c>
      <c r="QV17" s="81">
        <v>0</v>
      </c>
      <c r="QW17" s="81">
        <v>0</v>
      </c>
      <c r="QX17" s="81">
        <v>7</v>
      </c>
      <c r="QY17" s="81">
        <v>0</v>
      </c>
      <c r="QZ17" s="81">
        <v>0</v>
      </c>
      <c r="RA17" s="81">
        <v>0</v>
      </c>
      <c r="RB17" s="81">
        <v>0</v>
      </c>
      <c r="RC17" s="81">
        <v>0</v>
      </c>
      <c r="RD17" s="81">
        <v>0</v>
      </c>
      <c r="RE17" s="81">
        <v>0</v>
      </c>
      <c r="RF17" s="81">
        <v>0</v>
      </c>
      <c r="RG17" s="81">
        <v>0</v>
      </c>
      <c r="RH17" s="81">
        <v>0</v>
      </c>
      <c r="RI17" s="81">
        <v>0</v>
      </c>
      <c r="RJ17" s="81">
        <v>0</v>
      </c>
      <c r="RK17" s="81">
        <v>0</v>
      </c>
      <c r="RL17" s="81">
        <v>0</v>
      </c>
      <c r="RM17" s="81">
        <v>0</v>
      </c>
      <c r="RN17" s="81">
        <v>2</v>
      </c>
      <c r="RO17" s="81">
        <v>0</v>
      </c>
      <c r="RP17" s="81">
        <v>0</v>
      </c>
      <c r="RQ17" s="81">
        <v>0</v>
      </c>
      <c r="RR17" s="81">
        <v>0</v>
      </c>
      <c r="RS17" s="81">
        <v>7</v>
      </c>
      <c r="RT17" s="81">
        <v>2</v>
      </c>
      <c r="RU17" s="81">
        <v>0</v>
      </c>
      <c r="RV17" s="81">
        <v>0</v>
      </c>
      <c r="RW17" s="81">
        <v>0</v>
      </c>
      <c r="RX17" s="81">
        <v>0</v>
      </c>
      <c r="RY17" s="81">
        <v>0</v>
      </c>
      <c r="RZ17" s="81">
        <v>0</v>
      </c>
      <c r="SA17" s="81">
        <v>0</v>
      </c>
      <c r="SB17" s="81">
        <v>0</v>
      </c>
      <c r="SC17" s="81">
        <v>0</v>
      </c>
      <c r="SD17" s="81">
        <v>0</v>
      </c>
      <c r="SE17" s="81">
        <v>0</v>
      </c>
      <c r="SF17" s="81">
        <v>0</v>
      </c>
      <c r="SG17" s="81">
        <v>0</v>
      </c>
      <c r="SH17" s="81">
        <v>0</v>
      </c>
    </row>
    <row r="18" spans="1:502">
      <c r="A18" s="18" t="s">
        <v>1753</v>
      </c>
      <c r="B18" s="80">
        <v>10</v>
      </c>
      <c r="C18" s="80">
        <v>10</v>
      </c>
      <c r="D18" s="80">
        <v>1</v>
      </c>
      <c r="E18" s="80">
        <v>2013</v>
      </c>
      <c r="F18" s="80" t="s">
        <v>89</v>
      </c>
      <c r="G18" s="182" t="s">
        <v>1743</v>
      </c>
      <c r="H18" s="80" t="s">
        <v>1744</v>
      </c>
      <c r="I18" s="173"/>
      <c r="J18" s="83">
        <v>0</v>
      </c>
      <c r="K18" s="83">
        <v>0</v>
      </c>
      <c r="L18" s="83">
        <v>0</v>
      </c>
      <c r="M18" s="83">
        <v>0</v>
      </c>
      <c r="N18" s="83">
        <v>0</v>
      </c>
      <c r="O18" s="83">
        <v>0</v>
      </c>
      <c r="P18" s="83">
        <v>0</v>
      </c>
      <c r="Q18" s="83">
        <v>0</v>
      </c>
      <c r="R18" s="83">
        <v>0</v>
      </c>
      <c r="S18" s="83">
        <v>9.3949999999999996</v>
      </c>
      <c r="T18" s="83">
        <v>4.8600000000000003</v>
      </c>
      <c r="U18" s="83">
        <v>0</v>
      </c>
      <c r="V18" s="83">
        <v>0</v>
      </c>
      <c r="W18" s="83">
        <v>0</v>
      </c>
      <c r="X18" s="83">
        <v>0</v>
      </c>
      <c r="Y18" s="83">
        <v>0</v>
      </c>
      <c r="Z18" s="83">
        <v>0</v>
      </c>
      <c r="AA18" s="83">
        <v>0</v>
      </c>
      <c r="AB18" s="83">
        <v>0</v>
      </c>
      <c r="AC18" s="83">
        <v>0</v>
      </c>
      <c r="AD18" s="83">
        <v>0</v>
      </c>
      <c r="AE18" s="83">
        <v>7.0940000000000003</v>
      </c>
      <c r="AF18" s="83">
        <v>0</v>
      </c>
      <c r="AG18" s="83">
        <v>0</v>
      </c>
      <c r="AH18" s="83">
        <v>0</v>
      </c>
      <c r="AI18" s="83">
        <v>5.5309999999999997</v>
      </c>
      <c r="AJ18" s="83">
        <v>0</v>
      </c>
      <c r="AK18" s="83">
        <v>0</v>
      </c>
      <c r="AL18" s="83">
        <v>0</v>
      </c>
      <c r="AM18" s="83">
        <v>0</v>
      </c>
      <c r="AN18" s="83">
        <v>12.538</v>
      </c>
      <c r="AO18" s="83">
        <v>7.8239999999999998</v>
      </c>
      <c r="AP18" s="83">
        <v>938.82500000000005</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0</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0</v>
      </c>
      <c r="CM18" s="83">
        <v>0</v>
      </c>
      <c r="CN18" s="83">
        <v>0</v>
      </c>
      <c r="CO18" s="83">
        <v>0</v>
      </c>
      <c r="CP18" s="83">
        <v>0</v>
      </c>
      <c r="CQ18" s="83">
        <v>0</v>
      </c>
      <c r="CR18" s="83">
        <v>0</v>
      </c>
      <c r="CS18" s="83">
        <v>0</v>
      </c>
      <c r="CT18" s="83">
        <v>0</v>
      </c>
      <c r="CU18" s="83">
        <v>0</v>
      </c>
      <c r="CV18" s="83">
        <v>0</v>
      </c>
      <c r="CW18" s="83">
        <v>0</v>
      </c>
      <c r="CX18" s="83">
        <v>0</v>
      </c>
      <c r="CY18" s="83">
        <v>0</v>
      </c>
      <c r="CZ18" s="83">
        <v>0</v>
      </c>
      <c r="DA18" s="83">
        <v>0</v>
      </c>
      <c r="DB18" s="83">
        <v>0</v>
      </c>
      <c r="DC18" s="83">
        <v>0</v>
      </c>
      <c r="DD18" s="83">
        <v>0</v>
      </c>
      <c r="DE18" s="83">
        <v>0</v>
      </c>
      <c r="DF18" s="83">
        <v>0</v>
      </c>
      <c r="DG18" s="83">
        <v>938.82500000000005</v>
      </c>
      <c r="DH18" s="83">
        <v>0</v>
      </c>
      <c r="DI18" s="83">
        <v>0</v>
      </c>
      <c r="DJ18" s="83">
        <v>0</v>
      </c>
      <c r="DK18" s="83">
        <v>0</v>
      </c>
      <c r="DL18" s="83">
        <v>0</v>
      </c>
      <c r="DM18" s="83">
        <v>0</v>
      </c>
      <c r="DN18" s="83">
        <v>0</v>
      </c>
      <c r="DO18" s="83">
        <v>0</v>
      </c>
      <c r="DP18" s="83">
        <v>0</v>
      </c>
      <c r="DQ18" s="83">
        <v>0</v>
      </c>
      <c r="DR18" s="83">
        <v>0</v>
      </c>
      <c r="DS18" s="83">
        <v>0</v>
      </c>
      <c r="DT18" s="83">
        <v>9.3949999999999996</v>
      </c>
      <c r="DU18" s="83">
        <v>4.8600000000000003</v>
      </c>
      <c r="DV18" s="83">
        <v>0</v>
      </c>
      <c r="DW18" s="83">
        <v>0</v>
      </c>
      <c r="DX18" s="83">
        <v>0</v>
      </c>
      <c r="DY18" s="83">
        <v>0</v>
      </c>
      <c r="DZ18" s="83">
        <v>0</v>
      </c>
      <c r="EA18" s="83">
        <v>0</v>
      </c>
      <c r="EB18" s="83">
        <v>0</v>
      </c>
      <c r="EC18" s="83">
        <v>0</v>
      </c>
      <c r="ED18" s="83">
        <v>0</v>
      </c>
      <c r="EE18" s="83">
        <v>0</v>
      </c>
      <c r="EF18" s="83">
        <v>7.0940000000000003</v>
      </c>
      <c r="EG18" s="83">
        <v>0</v>
      </c>
      <c r="EH18" s="83">
        <v>0</v>
      </c>
      <c r="EI18" s="83">
        <v>0</v>
      </c>
      <c r="EJ18" s="83">
        <v>5.5309999999999997</v>
      </c>
      <c r="EK18" s="83">
        <v>0</v>
      </c>
      <c r="EL18" s="83">
        <v>0</v>
      </c>
      <c r="EM18" s="83">
        <v>0</v>
      </c>
      <c r="EN18" s="83">
        <v>0</v>
      </c>
      <c r="EO18" s="83">
        <v>12.538</v>
      </c>
      <c r="EP18" s="83">
        <v>7.8239999999999998</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0</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0</v>
      </c>
      <c r="GN18" s="83">
        <v>0</v>
      </c>
      <c r="GO18" s="83">
        <v>0</v>
      </c>
      <c r="GP18" s="83">
        <v>0</v>
      </c>
      <c r="GQ18" s="83">
        <v>0</v>
      </c>
      <c r="GR18" s="83">
        <v>0</v>
      </c>
      <c r="GS18" s="83">
        <v>0</v>
      </c>
      <c r="GT18" s="83">
        <v>0</v>
      </c>
      <c r="GU18" s="83">
        <v>0</v>
      </c>
      <c r="GV18" s="83">
        <v>0</v>
      </c>
      <c r="GW18" s="83">
        <v>0</v>
      </c>
      <c r="GX18" s="83">
        <v>0</v>
      </c>
      <c r="GY18" s="83">
        <v>0</v>
      </c>
      <c r="GZ18" s="83">
        <v>0</v>
      </c>
      <c r="HA18" s="83">
        <v>0</v>
      </c>
      <c r="HB18" s="83">
        <v>0</v>
      </c>
      <c r="HC18" s="83">
        <v>0</v>
      </c>
      <c r="HD18" s="83">
        <v>0</v>
      </c>
      <c r="HE18" s="83">
        <v>0</v>
      </c>
      <c r="HF18" s="83">
        <v>938.82500000000005</v>
      </c>
      <c r="HG18" s="83">
        <v>0</v>
      </c>
      <c r="HH18" s="83">
        <v>0</v>
      </c>
      <c r="HI18" s="83">
        <v>0</v>
      </c>
      <c r="HJ18" s="83">
        <v>0</v>
      </c>
      <c r="HK18" s="83">
        <v>47.241999999999997</v>
      </c>
      <c r="HL18" s="83">
        <v>0</v>
      </c>
      <c r="HM18" s="83">
        <v>0</v>
      </c>
      <c r="HN18" s="83">
        <v>0</v>
      </c>
      <c r="HO18" s="83">
        <v>0</v>
      </c>
      <c r="HP18" s="83">
        <v>0</v>
      </c>
      <c r="HQ18" s="83">
        <v>0</v>
      </c>
      <c r="HR18" s="83">
        <v>0</v>
      </c>
      <c r="HS18" s="83">
        <v>0</v>
      </c>
      <c r="HT18" s="83">
        <v>0</v>
      </c>
      <c r="HU18" s="83">
        <v>0</v>
      </c>
      <c r="HV18" s="83">
        <v>0</v>
      </c>
      <c r="HW18" s="83">
        <v>0</v>
      </c>
      <c r="HX18" s="83">
        <v>0</v>
      </c>
      <c r="HY18" s="83">
        <v>0</v>
      </c>
      <c r="HZ18" s="83">
        <v>0</v>
      </c>
      <c r="IA18" s="83">
        <v>938.82500000000005</v>
      </c>
      <c r="IB18" s="83">
        <v>0</v>
      </c>
      <c r="IC18" s="83">
        <v>0</v>
      </c>
      <c r="ID18" s="83">
        <v>0</v>
      </c>
      <c r="IE18" s="83">
        <v>0</v>
      </c>
      <c r="IF18" s="83">
        <v>47.241999999999997</v>
      </c>
      <c r="IG18" s="83">
        <v>938.82500000000005</v>
      </c>
      <c r="IH18" s="83">
        <v>0</v>
      </c>
      <c r="II18" s="83">
        <v>0</v>
      </c>
      <c r="IJ18" s="83">
        <v>0</v>
      </c>
      <c r="IK18" s="83">
        <v>0</v>
      </c>
      <c r="IL18" s="83">
        <v>0</v>
      </c>
      <c r="IM18" s="83">
        <v>0</v>
      </c>
      <c r="IN18" s="83">
        <v>0</v>
      </c>
      <c r="IO18" s="83">
        <v>0</v>
      </c>
      <c r="IP18" s="83">
        <v>0</v>
      </c>
      <c r="IQ18" s="83">
        <v>0</v>
      </c>
      <c r="IR18" s="83">
        <v>0</v>
      </c>
      <c r="IS18" s="83">
        <v>0</v>
      </c>
      <c r="IT18" s="83">
        <v>0</v>
      </c>
      <c r="IU18" s="83">
        <v>0</v>
      </c>
      <c r="IV18" s="84">
        <v>0</v>
      </c>
      <c r="IW18" s="81">
        <v>0</v>
      </c>
      <c r="IX18" s="81">
        <v>0</v>
      </c>
      <c r="IY18" s="81">
        <v>0</v>
      </c>
      <c r="IZ18" s="81">
        <v>0</v>
      </c>
      <c r="JA18" s="81">
        <v>0</v>
      </c>
      <c r="JB18" s="81">
        <v>0</v>
      </c>
      <c r="JC18" s="81">
        <v>0</v>
      </c>
      <c r="JD18" s="81">
        <v>0</v>
      </c>
      <c r="JE18" s="81">
        <v>0</v>
      </c>
      <c r="JF18" s="81">
        <v>2</v>
      </c>
      <c r="JG18" s="81">
        <v>1</v>
      </c>
      <c r="JH18" s="81">
        <v>0</v>
      </c>
      <c r="JI18" s="81">
        <v>0</v>
      </c>
      <c r="JJ18" s="81">
        <v>0</v>
      </c>
      <c r="JK18" s="81">
        <v>0</v>
      </c>
      <c r="JL18" s="81">
        <v>0</v>
      </c>
      <c r="JM18" s="81">
        <v>0</v>
      </c>
      <c r="JN18" s="81">
        <v>0</v>
      </c>
      <c r="JO18" s="81">
        <v>0</v>
      </c>
      <c r="JP18" s="81">
        <v>0</v>
      </c>
      <c r="JQ18" s="81">
        <v>0</v>
      </c>
      <c r="JR18" s="81">
        <v>1</v>
      </c>
      <c r="JS18" s="81">
        <v>0</v>
      </c>
      <c r="JT18" s="81">
        <v>0</v>
      </c>
      <c r="JU18" s="81">
        <v>0</v>
      </c>
      <c r="JV18" s="81">
        <v>1</v>
      </c>
      <c r="JW18" s="81">
        <v>0</v>
      </c>
      <c r="JX18" s="81">
        <v>0</v>
      </c>
      <c r="JY18" s="81">
        <v>0</v>
      </c>
      <c r="JZ18" s="81">
        <v>0</v>
      </c>
      <c r="KA18" s="81">
        <v>1</v>
      </c>
      <c r="KB18" s="81">
        <v>1</v>
      </c>
      <c r="KC18" s="81">
        <v>2</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0</v>
      </c>
      <c r="LZ18" s="81">
        <v>0</v>
      </c>
      <c r="MA18" s="81">
        <v>0</v>
      </c>
      <c r="MB18" s="81">
        <v>0</v>
      </c>
      <c r="MC18" s="81">
        <v>0</v>
      </c>
      <c r="MD18" s="81">
        <v>0</v>
      </c>
      <c r="ME18" s="81">
        <v>0</v>
      </c>
      <c r="MF18" s="81">
        <v>0</v>
      </c>
      <c r="MG18" s="81">
        <v>0</v>
      </c>
      <c r="MH18" s="81">
        <v>0</v>
      </c>
      <c r="MI18" s="81">
        <v>0</v>
      </c>
      <c r="MJ18" s="81">
        <v>0</v>
      </c>
      <c r="MK18" s="81">
        <v>0</v>
      </c>
      <c r="ML18" s="81">
        <v>0</v>
      </c>
      <c r="MM18" s="81">
        <v>0</v>
      </c>
      <c r="MN18" s="81">
        <v>0</v>
      </c>
      <c r="MO18" s="81">
        <v>0</v>
      </c>
      <c r="MP18" s="81">
        <v>0</v>
      </c>
      <c r="MQ18" s="81">
        <v>0</v>
      </c>
      <c r="MR18" s="81">
        <v>0</v>
      </c>
      <c r="MS18" s="81">
        <v>0</v>
      </c>
      <c r="MT18" s="81">
        <v>2</v>
      </c>
      <c r="MU18" s="81">
        <v>0</v>
      </c>
      <c r="MV18" s="81">
        <v>0</v>
      </c>
      <c r="MW18" s="81">
        <v>0</v>
      </c>
      <c r="MX18" s="81">
        <v>0</v>
      </c>
      <c r="MY18" s="81">
        <v>0</v>
      </c>
      <c r="MZ18" s="81">
        <v>0</v>
      </c>
      <c r="NA18" s="81">
        <v>0</v>
      </c>
      <c r="NB18" s="81">
        <v>0</v>
      </c>
      <c r="NC18" s="81">
        <v>0</v>
      </c>
      <c r="ND18" s="81">
        <v>0</v>
      </c>
      <c r="NE18" s="81">
        <v>0</v>
      </c>
      <c r="NF18" s="81">
        <v>0</v>
      </c>
      <c r="NG18" s="81">
        <v>2</v>
      </c>
      <c r="NH18" s="81">
        <v>1</v>
      </c>
      <c r="NI18" s="81">
        <v>0</v>
      </c>
      <c r="NJ18" s="81">
        <v>0</v>
      </c>
      <c r="NK18" s="81">
        <v>0</v>
      </c>
      <c r="NL18" s="81">
        <v>0</v>
      </c>
      <c r="NM18" s="81">
        <v>0</v>
      </c>
      <c r="NN18" s="81">
        <v>0</v>
      </c>
      <c r="NO18" s="81">
        <v>0</v>
      </c>
      <c r="NP18" s="81">
        <v>0</v>
      </c>
      <c r="NQ18" s="81">
        <v>0</v>
      </c>
      <c r="NR18" s="81">
        <v>0</v>
      </c>
      <c r="NS18" s="81">
        <v>1</v>
      </c>
      <c r="NT18" s="81">
        <v>0</v>
      </c>
      <c r="NU18" s="81">
        <v>0</v>
      </c>
      <c r="NV18" s="81">
        <v>0</v>
      </c>
      <c r="NW18" s="81">
        <v>1</v>
      </c>
      <c r="NX18" s="81">
        <v>0</v>
      </c>
      <c r="NY18" s="81">
        <v>0</v>
      </c>
      <c r="NZ18" s="81">
        <v>0</v>
      </c>
      <c r="OA18" s="81">
        <v>0</v>
      </c>
      <c r="OB18" s="81">
        <v>1</v>
      </c>
      <c r="OC18" s="81">
        <v>1</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0</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0</v>
      </c>
      <c r="QA18" s="81">
        <v>0</v>
      </c>
      <c r="QB18" s="81">
        <v>0</v>
      </c>
      <c r="QC18" s="81">
        <v>0</v>
      </c>
      <c r="QD18" s="81">
        <v>0</v>
      </c>
      <c r="QE18" s="81">
        <v>0</v>
      </c>
      <c r="QF18" s="81">
        <v>0</v>
      </c>
      <c r="QG18" s="81">
        <v>0</v>
      </c>
      <c r="QH18" s="81">
        <v>0</v>
      </c>
      <c r="QI18" s="81">
        <v>0</v>
      </c>
      <c r="QJ18" s="81">
        <v>0</v>
      </c>
      <c r="QK18" s="81">
        <v>0</v>
      </c>
      <c r="QL18" s="81">
        <v>0</v>
      </c>
      <c r="QM18" s="81">
        <v>0</v>
      </c>
      <c r="QN18" s="81">
        <v>0</v>
      </c>
      <c r="QO18" s="81">
        <v>0</v>
      </c>
      <c r="QP18" s="81">
        <v>0</v>
      </c>
      <c r="QQ18" s="81">
        <v>0</v>
      </c>
      <c r="QR18" s="81">
        <v>0</v>
      </c>
      <c r="QS18" s="81">
        <v>2</v>
      </c>
      <c r="QT18" s="81">
        <v>0</v>
      </c>
      <c r="QU18" s="81">
        <v>0</v>
      </c>
      <c r="QV18" s="81">
        <v>0</v>
      </c>
      <c r="QW18" s="81">
        <v>0</v>
      </c>
      <c r="QX18" s="81">
        <v>7</v>
      </c>
      <c r="QY18" s="81">
        <v>0</v>
      </c>
      <c r="QZ18" s="81">
        <v>0</v>
      </c>
      <c r="RA18" s="81">
        <v>0</v>
      </c>
      <c r="RB18" s="81">
        <v>0</v>
      </c>
      <c r="RC18" s="81">
        <v>0</v>
      </c>
      <c r="RD18" s="81">
        <v>0</v>
      </c>
      <c r="RE18" s="81">
        <v>0</v>
      </c>
      <c r="RF18" s="81">
        <v>0</v>
      </c>
      <c r="RG18" s="81">
        <v>0</v>
      </c>
      <c r="RH18" s="81">
        <v>0</v>
      </c>
      <c r="RI18" s="81">
        <v>0</v>
      </c>
      <c r="RJ18" s="81">
        <v>0</v>
      </c>
      <c r="RK18" s="81">
        <v>0</v>
      </c>
      <c r="RL18" s="81">
        <v>0</v>
      </c>
      <c r="RM18" s="81">
        <v>0</v>
      </c>
      <c r="RN18" s="81">
        <v>2</v>
      </c>
      <c r="RO18" s="81">
        <v>0</v>
      </c>
      <c r="RP18" s="81">
        <v>0</v>
      </c>
      <c r="RQ18" s="81">
        <v>0</v>
      </c>
      <c r="RR18" s="81">
        <v>0</v>
      </c>
      <c r="RS18" s="81">
        <v>7</v>
      </c>
      <c r="RT18" s="81">
        <v>2</v>
      </c>
      <c r="RU18" s="81">
        <v>0</v>
      </c>
      <c r="RV18" s="81">
        <v>0</v>
      </c>
      <c r="RW18" s="81">
        <v>0</v>
      </c>
      <c r="RX18" s="81">
        <v>0</v>
      </c>
      <c r="RY18" s="81">
        <v>0</v>
      </c>
      <c r="RZ18" s="81">
        <v>0</v>
      </c>
      <c r="SA18" s="81">
        <v>0</v>
      </c>
      <c r="SB18" s="81">
        <v>0</v>
      </c>
      <c r="SC18" s="81">
        <v>0</v>
      </c>
      <c r="SD18" s="81">
        <v>0</v>
      </c>
      <c r="SE18" s="81">
        <v>0</v>
      </c>
      <c r="SF18" s="81">
        <v>0</v>
      </c>
      <c r="SG18" s="81">
        <v>0</v>
      </c>
      <c r="SH18" s="81">
        <v>0</v>
      </c>
    </row>
    <row r="19" spans="1:502">
      <c r="A19" s="18" t="s">
        <v>1754</v>
      </c>
      <c r="B19" s="80">
        <v>11</v>
      </c>
      <c r="C19" s="80">
        <v>11</v>
      </c>
      <c r="D19" s="80">
        <v>1</v>
      </c>
      <c r="E19" s="80">
        <v>2014</v>
      </c>
      <c r="F19" s="80" t="s">
        <v>90</v>
      </c>
      <c r="G19" s="182" t="s">
        <v>1743</v>
      </c>
      <c r="H19" s="80" t="s">
        <v>1744</v>
      </c>
      <c r="I19" s="173"/>
      <c r="J19" s="83">
        <v>0</v>
      </c>
      <c r="K19" s="83">
        <v>0</v>
      </c>
      <c r="L19" s="83">
        <v>0</v>
      </c>
      <c r="M19" s="83">
        <v>0</v>
      </c>
      <c r="N19" s="83">
        <v>0</v>
      </c>
      <c r="O19" s="83">
        <v>0</v>
      </c>
      <c r="P19" s="83">
        <v>0</v>
      </c>
      <c r="Q19" s="83">
        <v>0</v>
      </c>
      <c r="R19" s="83">
        <v>0</v>
      </c>
      <c r="S19" s="83">
        <v>8.907</v>
      </c>
      <c r="T19" s="83">
        <v>4.5709999999999997</v>
      </c>
      <c r="U19" s="83">
        <v>0</v>
      </c>
      <c r="V19" s="83">
        <v>0</v>
      </c>
      <c r="W19" s="83">
        <v>0</v>
      </c>
      <c r="X19" s="83">
        <v>0</v>
      </c>
      <c r="Y19" s="83">
        <v>0</v>
      </c>
      <c r="Z19" s="83">
        <v>0</v>
      </c>
      <c r="AA19" s="83">
        <v>0</v>
      </c>
      <c r="AB19" s="83">
        <v>0</v>
      </c>
      <c r="AC19" s="83">
        <v>0</v>
      </c>
      <c r="AD19" s="83">
        <v>0</v>
      </c>
      <c r="AE19" s="83">
        <v>7.6459999999999999</v>
      </c>
      <c r="AF19" s="83">
        <v>0</v>
      </c>
      <c r="AG19" s="83">
        <v>0</v>
      </c>
      <c r="AH19" s="83">
        <v>0</v>
      </c>
      <c r="AI19" s="83">
        <v>5.8209999999999997</v>
      </c>
      <c r="AJ19" s="83">
        <v>0</v>
      </c>
      <c r="AK19" s="83">
        <v>0</v>
      </c>
      <c r="AL19" s="83">
        <v>0</v>
      </c>
      <c r="AM19" s="83">
        <v>0</v>
      </c>
      <c r="AN19" s="83">
        <v>13.122</v>
      </c>
      <c r="AO19" s="83">
        <v>7.6760000000000002</v>
      </c>
      <c r="AP19" s="83">
        <v>758.58100000000002</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0</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0</v>
      </c>
      <c r="CM19" s="83">
        <v>0</v>
      </c>
      <c r="CN19" s="83">
        <v>0</v>
      </c>
      <c r="CO19" s="83">
        <v>0</v>
      </c>
      <c r="CP19" s="83">
        <v>0</v>
      </c>
      <c r="CQ19" s="83">
        <v>0</v>
      </c>
      <c r="CR19" s="83">
        <v>0</v>
      </c>
      <c r="CS19" s="83">
        <v>0</v>
      </c>
      <c r="CT19" s="83">
        <v>0</v>
      </c>
      <c r="CU19" s="83">
        <v>0</v>
      </c>
      <c r="CV19" s="83">
        <v>0</v>
      </c>
      <c r="CW19" s="83">
        <v>0</v>
      </c>
      <c r="CX19" s="83">
        <v>0</v>
      </c>
      <c r="CY19" s="83">
        <v>0</v>
      </c>
      <c r="CZ19" s="83">
        <v>0</v>
      </c>
      <c r="DA19" s="83">
        <v>0</v>
      </c>
      <c r="DB19" s="83">
        <v>0</v>
      </c>
      <c r="DC19" s="83">
        <v>0</v>
      </c>
      <c r="DD19" s="83">
        <v>0</v>
      </c>
      <c r="DE19" s="83">
        <v>0</v>
      </c>
      <c r="DF19" s="83">
        <v>0</v>
      </c>
      <c r="DG19" s="83">
        <v>758.58100000000002</v>
      </c>
      <c r="DH19" s="83">
        <v>0</v>
      </c>
      <c r="DI19" s="83">
        <v>0</v>
      </c>
      <c r="DJ19" s="83">
        <v>0</v>
      </c>
      <c r="DK19" s="83">
        <v>0</v>
      </c>
      <c r="DL19" s="83">
        <v>0</v>
      </c>
      <c r="DM19" s="83">
        <v>0</v>
      </c>
      <c r="DN19" s="83">
        <v>0</v>
      </c>
      <c r="DO19" s="83">
        <v>0</v>
      </c>
      <c r="DP19" s="83">
        <v>0</v>
      </c>
      <c r="DQ19" s="83">
        <v>0</v>
      </c>
      <c r="DR19" s="83">
        <v>0</v>
      </c>
      <c r="DS19" s="83">
        <v>0</v>
      </c>
      <c r="DT19" s="83">
        <v>8.907</v>
      </c>
      <c r="DU19" s="83">
        <v>4.5709999999999997</v>
      </c>
      <c r="DV19" s="83">
        <v>0</v>
      </c>
      <c r="DW19" s="83">
        <v>0</v>
      </c>
      <c r="DX19" s="83">
        <v>0</v>
      </c>
      <c r="DY19" s="83">
        <v>0</v>
      </c>
      <c r="DZ19" s="83">
        <v>0</v>
      </c>
      <c r="EA19" s="83">
        <v>0</v>
      </c>
      <c r="EB19" s="83">
        <v>0</v>
      </c>
      <c r="EC19" s="83">
        <v>0</v>
      </c>
      <c r="ED19" s="83">
        <v>0</v>
      </c>
      <c r="EE19" s="83">
        <v>0</v>
      </c>
      <c r="EF19" s="83">
        <v>7.6459999999999999</v>
      </c>
      <c r="EG19" s="83">
        <v>0</v>
      </c>
      <c r="EH19" s="83">
        <v>0</v>
      </c>
      <c r="EI19" s="83">
        <v>0</v>
      </c>
      <c r="EJ19" s="83">
        <v>5.8209999999999997</v>
      </c>
      <c r="EK19" s="83">
        <v>0</v>
      </c>
      <c r="EL19" s="83">
        <v>0</v>
      </c>
      <c r="EM19" s="83">
        <v>0</v>
      </c>
      <c r="EN19" s="83">
        <v>0</v>
      </c>
      <c r="EO19" s="83">
        <v>13.122</v>
      </c>
      <c r="EP19" s="83">
        <v>7.6760000000000002</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0</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0</v>
      </c>
      <c r="GN19" s="83">
        <v>0</v>
      </c>
      <c r="GO19" s="83">
        <v>0</v>
      </c>
      <c r="GP19" s="83">
        <v>0</v>
      </c>
      <c r="GQ19" s="83">
        <v>0</v>
      </c>
      <c r="GR19" s="83">
        <v>0</v>
      </c>
      <c r="GS19" s="83">
        <v>0</v>
      </c>
      <c r="GT19" s="83">
        <v>0</v>
      </c>
      <c r="GU19" s="83">
        <v>0</v>
      </c>
      <c r="GV19" s="83">
        <v>0</v>
      </c>
      <c r="GW19" s="83">
        <v>0</v>
      </c>
      <c r="GX19" s="83">
        <v>0</v>
      </c>
      <c r="GY19" s="83">
        <v>0</v>
      </c>
      <c r="GZ19" s="83">
        <v>0</v>
      </c>
      <c r="HA19" s="83">
        <v>0</v>
      </c>
      <c r="HB19" s="83">
        <v>0</v>
      </c>
      <c r="HC19" s="83">
        <v>0</v>
      </c>
      <c r="HD19" s="83">
        <v>0</v>
      </c>
      <c r="HE19" s="83">
        <v>0</v>
      </c>
      <c r="HF19" s="83">
        <v>758.58100000000002</v>
      </c>
      <c r="HG19" s="83">
        <v>0</v>
      </c>
      <c r="HH19" s="83">
        <v>0</v>
      </c>
      <c r="HI19" s="83">
        <v>0</v>
      </c>
      <c r="HJ19" s="83">
        <v>0</v>
      </c>
      <c r="HK19" s="83">
        <v>47.743000000000002</v>
      </c>
      <c r="HL19" s="83">
        <v>0</v>
      </c>
      <c r="HM19" s="83">
        <v>0</v>
      </c>
      <c r="HN19" s="83">
        <v>0</v>
      </c>
      <c r="HO19" s="83">
        <v>0</v>
      </c>
      <c r="HP19" s="83">
        <v>0</v>
      </c>
      <c r="HQ19" s="83">
        <v>0</v>
      </c>
      <c r="HR19" s="83">
        <v>0</v>
      </c>
      <c r="HS19" s="83">
        <v>0</v>
      </c>
      <c r="HT19" s="83">
        <v>0</v>
      </c>
      <c r="HU19" s="83">
        <v>0</v>
      </c>
      <c r="HV19" s="83">
        <v>0</v>
      </c>
      <c r="HW19" s="83">
        <v>0</v>
      </c>
      <c r="HX19" s="83">
        <v>0</v>
      </c>
      <c r="HY19" s="83">
        <v>0</v>
      </c>
      <c r="HZ19" s="83">
        <v>0</v>
      </c>
      <c r="IA19" s="83">
        <v>758.58100000000002</v>
      </c>
      <c r="IB19" s="83">
        <v>0</v>
      </c>
      <c r="IC19" s="83">
        <v>0</v>
      </c>
      <c r="ID19" s="83">
        <v>0</v>
      </c>
      <c r="IE19" s="83">
        <v>0</v>
      </c>
      <c r="IF19" s="83">
        <v>47.743000000000002</v>
      </c>
      <c r="IG19" s="83">
        <v>758.58100000000002</v>
      </c>
      <c r="IH19" s="83">
        <v>0</v>
      </c>
      <c r="II19" s="83">
        <v>0</v>
      </c>
      <c r="IJ19" s="83">
        <v>0</v>
      </c>
      <c r="IK19" s="83">
        <v>0</v>
      </c>
      <c r="IL19" s="83">
        <v>0</v>
      </c>
      <c r="IM19" s="83">
        <v>0</v>
      </c>
      <c r="IN19" s="83">
        <v>0</v>
      </c>
      <c r="IO19" s="83">
        <v>0</v>
      </c>
      <c r="IP19" s="83">
        <v>0</v>
      </c>
      <c r="IQ19" s="83">
        <v>0</v>
      </c>
      <c r="IR19" s="83">
        <v>0</v>
      </c>
      <c r="IS19" s="83">
        <v>0</v>
      </c>
      <c r="IT19" s="83">
        <v>0</v>
      </c>
      <c r="IU19" s="83">
        <v>0</v>
      </c>
      <c r="IV19" s="84">
        <v>0</v>
      </c>
      <c r="IW19" s="81">
        <v>0</v>
      </c>
      <c r="IX19" s="81">
        <v>0</v>
      </c>
      <c r="IY19" s="81">
        <v>0</v>
      </c>
      <c r="IZ19" s="81">
        <v>0</v>
      </c>
      <c r="JA19" s="81">
        <v>0</v>
      </c>
      <c r="JB19" s="81">
        <v>0</v>
      </c>
      <c r="JC19" s="81">
        <v>0</v>
      </c>
      <c r="JD19" s="81">
        <v>0</v>
      </c>
      <c r="JE19" s="81">
        <v>0</v>
      </c>
      <c r="JF19" s="81">
        <v>2</v>
      </c>
      <c r="JG19" s="81">
        <v>1</v>
      </c>
      <c r="JH19" s="81">
        <v>0</v>
      </c>
      <c r="JI19" s="81">
        <v>0</v>
      </c>
      <c r="JJ19" s="81">
        <v>0</v>
      </c>
      <c r="JK19" s="81">
        <v>0</v>
      </c>
      <c r="JL19" s="81">
        <v>0</v>
      </c>
      <c r="JM19" s="81">
        <v>0</v>
      </c>
      <c r="JN19" s="81">
        <v>0</v>
      </c>
      <c r="JO19" s="81">
        <v>0</v>
      </c>
      <c r="JP19" s="81">
        <v>0</v>
      </c>
      <c r="JQ19" s="81">
        <v>0</v>
      </c>
      <c r="JR19" s="81">
        <v>1</v>
      </c>
      <c r="JS19" s="81">
        <v>0</v>
      </c>
      <c r="JT19" s="81">
        <v>0</v>
      </c>
      <c r="JU19" s="81">
        <v>0</v>
      </c>
      <c r="JV19" s="81">
        <v>1</v>
      </c>
      <c r="JW19" s="81">
        <v>0</v>
      </c>
      <c r="JX19" s="81">
        <v>0</v>
      </c>
      <c r="JY19" s="81">
        <v>0</v>
      </c>
      <c r="JZ19" s="81">
        <v>0</v>
      </c>
      <c r="KA19" s="81">
        <v>1</v>
      </c>
      <c r="KB19" s="81">
        <v>1</v>
      </c>
      <c r="KC19" s="81">
        <v>2</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0</v>
      </c>
      <c r="LZ19" s="81">
        <v>0</v>
      </c>
      <c r="MA19" s="81">
        <v>0</v>
      </c>
      <c r="MB19" s="81">
        <v>0</v>
      </c>
      <c r="MC19" s="81">
        <v>0</v>
      </c>
      <c r="MD19" s="81">
        <v>0</v>
      </c>
      <c r="ME19" s="81">
        <v>0</v>
      </c>
      <c r="MF19" s="81">
        <v>0</v>
      </c>
      <c r="MG19" s="81">
        <v>0</v>
      </c>
      <c r="MH19" s="81">
        <v>0</v>
      </c>
      <c r="MI19" s="81">
        <v>0</v>
      </c>
      <c r="MJ19" s="81">
        <v>0</v>
      </c>
      <c r="MK19" s="81">
        <v>0</v>
      </c>
      <c r="ML19" s="81">
        <v>0</v>
      </c>
      <c r="MM19" s="81">
        <v>0</v>
      </c>
      <c r="MN19" s="81">
        <v>0</v>
      </c>
      <c r="MO19" s="81">
        <v>0</v>
      </c>
      <c r="MP19" s="81">
        <v>0</v>
      </c>
      <c r="MQ19" s="81">
        <v>0</v>
      </c>
      <c r="MR19" s="81">
        <v>0</v>
      </c>
      <c r="MS19" s="81">
        <v>0</v>
      </c>
      <c r="MT19" s="81">
        <v>2</v>
      </c>
      <c r="MU19" s="81">
        <v>0</v>
      </c>
      <c r="MV19" s="81">
        <v>0</v>
      </c>
      <c r="MW19" s="81">
        <v>0</v>
      </c>
      <c r="MX19" s="81">
        <v>0</v>
      </c>
      <c r="MY19" s="81">
        <v>0</v>
      </c>
      <c r="MZ19" s="81">
        <v>0</v>
      </c>
      <c r="NA19" s="81">
        <v>0</v>
      </c>
      <c r="NB19" s="81">
        <v>0</v>
      </c>
      <c r="NC19" s="81">
        <v>0</v>
      </c>
      <c r="ND19" s="81">
        <v>0</v>
      </c>
      <c r="NE19" s="81">
        <v>0</v>
      </c>
      <c r="NF19" s="81">
        <v>0</v>
      </c>
      <c r="NG19" s="81">
        <v>2</v>
      </c>
      <c r="NH19" s="81">
        <v>1</v>
      </c>
      <c r="NI19" s="81">
        <v>0</v>
      </c>
      <c r="NJ19" s="81">
        <v>0</v>
      </c>
      <c r="NK19" s="81">
        <v>0</v>
      </c>
      <c r="NL19" s="81">
        <v>0</v>
      </c>
      <c r="NM19" s="81">
        <v>0</v>
      </c>
      <c r="NN19" s="81">
        <v>0</v>
      </c>
      <c r="NO19" s="81">
        <v>0</v>
      </c>
      <c r="NP19" s="81">
        <v>0</v>
      </c>
      <c r="NQ19" s="81">
        <v>0</v>
      </c>
      <c r="NR19" s="81">
        <v>0</v>
      </c>
      <c r="NS19" s="81">
        <v>1</v>
      </c>
      <c r="NT19" s="81">
        <v>0</v>
      </c>
      <c r="NU19" s="81">
        <v>0</v>
      </c>
      <c r="NV19" s="81">
        <v>0</v>
      </c>
      <c r="NW19" s="81">
        <v>1</v>
      </c>
      <c r="NX19" s="81">
        <v>0</v>
      </c>
      <c r="NY19" s="81">
        <v>0</v>
      </c>
      <c r="NZ19" s="81">
        <v>0</v>
      </c>
      <c r="OA19" s="81">
        <v>0</v>
      </c>
      <c r="OB19" s="81">
        <v>1</v>
      </c>
      <c r="OC19" s="81">
        <v>1</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0</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0</v>
      </c>
      <c r="QA19" s="81">
        <v>0</v>
      </c>
      <c r="QB19" s="81">
        <v>0</v>
      </c>
      <c r="QC19" s="81">
        <v>0</v>
      </c>
      <c r="QD19" s="81">
        <v>0</v>
      </c>
      <c r="QE19" s="81">
        <v>0</v>
      </c>
      <c r="QF19" s="81">
        <v>0</v>
      </c>
      <c r="QG19" s="81">
        <v>0</v>
      </c>
      <c r="QH19" s="81">
        <v>0</v>
      </c>
      <c r="QI19" s="81">
        <v>0</v>
      </c>
      <c r="QJ19" s="81">
        <v>0</v>
      </c>
      <c r="QK19" s="81">
        <v>0</v>
      </c>
      <c r="QL19" s="81">
        <v>0</v>
      </c>
      <c r="QM19" s="81">
        <v>0</v>
      </c>
      <c r="QN19" s="81">
        <v>0</v>
      </c>
      <c r="QO19" s="81">
        <v>0</v>
      </c>
      <c r="QP19" s="81">
        <v>0</v>
      </c>
      <c r="QQ19" s="81">
        <v>0</v>
      </c>
      <c r="QR19" s="81">
        <v>0</v>
      </c>
      <c r="QS19" s="81">
        <v>2</v>
      </c>
      <c r="QT19" s="81">
        <v>0</v>
      </c>
      <c r="QU19" s="81">
        <v>0</v>
      </c>
      <c r="QV19" s="81">
        <v>0</v>
      </c>
      <c r="QW19" s="81">
        <v>0</v>
      </c>
      <c r="QX19" s="81">
        <v>7</v>
      </c>
      <c r="QY19" s="81">
        <v>0</v>
      </c>
      <c r="QZ19" s="81">
        <v>0</v>
      </c>
      <c r="RA19" s="81">
        <v>0</v>
      </c>
      <c r="RB19" s="81">
        <v>0</v>
      </c>
      <c r="RC19" s="81">
        <v>0</v>
      </c>
      <c r="RD19" s="81">
        <v>0</v>
      </c>
      <c r="RE19" s="81">
        <v>0</v>
      </c>
      <c r="RF19" s="81">
        <v>0</v>
      </c>
      <c r="RG19" s="81">
        <v>0</v>
      </c>
      <c r="RH19" s="81">
        <v>0</v>
      </c>
      <c r="RI19" s="81">
        <v>0</v>
      </c>
      <c r="RJ19" s="81">
        <v>0</v>
      </c>
      <c r="RK19" s="81">
        <v>0</v>
      </c>
      <c r="RL19" s="81">
        <v>0</v>
      </c>
      <c r="RM19" s="81">
        <v>0</v>
      </c>
      <c r="RN19" s="81">
        <v>2</v>
      </c>
      <c r="RO19" s="81">
        <v>0</v>
      </c>
      <c r="RP19" s="81">
        <v>0</v>
      </c>
      <c r="RQ19" s="81">
        <v>0</v>
      </c>
      <c r="RR19" s="81">
        <v>0</v>
      </c>
      <c r="RS19" s="81">
        <v>7</v>
      </c>
      <c r="RT19" s="81">
        <v>2</v>
      </c>
      <c r="RU19" s="81">
        <v>0</v>
      </c>
      <c r="RV19" s="81">
        <v>0</v>
      </c>
      <c r="RW19" s="81">
        <v>0</v>
      </c>
      <c r="RX19" s="81">
        <v>0</v>
      </c>
      <c r="RY19" s="81">
        <v>0</v>
      </c>
      <c r="RZ19" s="81">
        <v>0</v>
      </c>
      <c r="SA19" s="81">
        <v>0</v>
      </c>
      <c r="SB19" s="81">
        <v>0</v>
      </c>
      <c r="SC19" s="81">
        <v>0</v>
      </c>
      <c r="SD19" s="81">
        <v>0</v>
      </c>
      <c r="SE19" s="81">
        <v>0</v>
      </c>
      <c r="SF19" s="81">
        <v>0</v>
      </c>
      <c r="SG19" s="81">
        <v>0</v>
      </c>
      <c r="SH19" s="81">
        <v>0</v>
      </c>
    </row>
    <row r="20" spans="1:502">
      <c r="A20" s="18" t="s">
        <v>1755</v>
      </c>
      <c r="B20" s="80">
        <v>12</v>
      </c>
      <c r="C20" s="80">
        <v>12</v>
      </c>
      <c r="D20" s="80">
        <v>1</v>
      </c>
      <c r="E20" s="80">
        <v>2015</v>
      </c>
      <c r="F20" s="80" t="s">
        <v>91</v>
      </c>
      <c r="G20" s="182" t="s">
        <v>1743</v>
      </c>
      <c r="H20" s="80" t="s">
        <v>1744</v>
      </c>
      <c r="I20" s="173"/>
      <c r="J20" s="83">
        <v>0</v>
      </c>
      <c r="K20" s="83">
        <v>0</v>
      </c>
      <c r="L20" s="83">
        <v>0</v>
      </c>
      <c r="M20" s="83">
        <v>0</v>
      </c>
      <c r="N20" s="83">
        <v>0</v>
      </c>
      <c r="O20" s="83">
        <v>0</v>
      </c>
      <c r="P20" s="83">
        <v>0</v>
      </c>
      <c r="Q20" s="83">
        <v>0</v>
      </c>
      <c r="R20" s="83">
        <v>0</v>
      </c>
      <c r="S20" s="83">
        <v>9.5220000000000002</v>
      </c>
      <c r="T20" s="83">
        <v>3.7170000000000001</v>
      </c>
      <c r="U20" s="83">
        <v>0</v>
      </c>
      <c r="V20" s="83">
        <v>0</v>
      </c>
      <c r="W20" s="83">
        <v>0</v>
      </c>
      <c r="X20" s="83">
        <v>0</v>
      </c>
      <c r="Y20" s="83">
        <v>0</v>
      </c>
      <c r="Z20" s="83">
        <v>0</v>
      </c>
      <c r="AA20" s="83">
        <v>0</v>
      </c>
      <c r="AB20" s="83">
        <v>0</v>
      </c>
      <c r="AC20" s="83">
        <v>0</v>
      </c>
      <c r="AD20" s="83">
        <v>0</v>
      </c>
      <c r="AE20" s="83">
        <v>0</v>
      </c>
      <c r="AF20" s="83">
        <v>0</v>
      </c>
      <c r="AG20" s="83">
        <v>0</v>
      </c>
      <c r="AH20" s="83">
        <v>0</v>
      </c>
      <c r="AI20" s="83">
        <v>5.6909999999999998</v>
      </c>
      <c r="AJ20" s="83">
        <v>0</v>
      </c>
      <c r="AK20" s="83">
        <v>0</v>
      </c>
      <c r="AL20" s="83">
        <v>0</v>
      </c>
      <c r="AM20" s="83">
        <v>0</v>
      </c>
      <c r="AN20" s="83">
        <v>13.545999999999999</v>
      </c>
      <c r="AO20" s="83">
        <v>8.3119999999999994</v>
      </c>
      <c r="AP20" s="83">
        <v>866.18399999999997</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0</v>
      </c>
      <c r="CM20" s="83">
        <v>0</v>
      </c>
      <c r="CN20" s="83">
        <v>0</v>
      </c>
      <c r="CO20" s="83">
        <v>0</v>
      </c>
      <c r="CP20" s="83">
        <v>0</v>
      </c>
      <c r="CQ20" s="83">
        <v>0</v>
      </c>
      <c r="CR20" s="83">
        <v>0</v>
      </c>
      <c r="CS20" s="83">
        <v>0</v>
      </c>
      <c r="CT20" s="83">
        <v>0</v>
      </c>
      <c r="CU20" s="83">
        <v>0</v>
      </c>
      <c r="CV20" s="83">
        <v>0</v>
      </c>
      <c r="CW20" s="83">
        <v>0</v>
      </c>
      <c r="CX20" s="83">
        <v>0</v>
      </c>
      <c r="CY20" s="83">
        <v>0</v>
      </c>
      <c r="CZ20" s="83">
        <v>0</v>
      </c>
      <c r="DA20" s="83">
        <v>0</v>
      </c>
      <c r="DB20" s="83">
        <v>0</v>
      </c>
      <c r="DC20" s="83">
        <v>0</v>
      </c>
      <c r="DD20" s="83">
        <v>0</v>
      </c>
      <c r="DE20" s="83">
        <v>0</v>
      </c>
      <c r="DF20" s="83">
        <v>0</v>
      </c>
      <c r="DG20" s="83">
        <v>866.18399999999997</v>
      </c>
      <c r="DH20" s="83">
        <v>0</v>
      </c>
      <c r="DI20" s="83">
        <v>0</v>
      </c>
      <c r="DJ20" s="83">
        <v>0</v>
      </c>
      <c r="DK20" s="83">
        <v>0</v>
      </c>
      <c r="DL20" s="83">
        <v>0</v>
      </c>
      <c r="DM20" s="83">
        <v>0</v>
      </c>
      <c r="DN20" s="83">
        <v>0</v>
      </c>
      <c r="DO20" s="83">
        <v>0</v>
      </c>
      <c r="DP20" s="83">
        <v>0</v>
      </c>
      <c r="DQ20" s="83">
        <v>0</v>
      </c>
      <c r="DR20" s="83">
        <v>0</v>
      </c>
      <c r="DS20" s="83">
        <v>0</v>
      </c>
      <c r="DT20" s="83">
        <v>9.5220000000000002</v>
      </c>
      <c r="DU20" s="83">
        <v>3.7170000000000001</v>
      </c>
      <c r="DV20" s="83">
        <v>0</v>
      </c>
      <c r="DW20" s="83">
        <v>0</v>
      </c>
      <c r="DX20" s="83">
        <v>0</v>
      </c>
      <c r="DY20" s="83">
        <v>0</v>
      </c>
      <c r="DZ20" s="83">
        <v>0</v>
      </c>
      <c r="EA20" s="83">
        <v>0</v>
      </c>
      <c r="EB20" s="83">
        <v>0</v>
      </c>
      <c r="EC20" s="83">
        <v>0</v>
      </c>
      <c r="ED20" s="83">
        <v>0</v>
      </c>
      <c r="EE20" s="83">
        <v>0</v>
      </c>
      <c r="EF20" s="83">
        <v>0</v>
      </c>
      <c r="EG20" s="83">
        <v>0</v>
      </c>
      <c r="EH20" s="83">
        <v>0</v>
      </c>
      <c r="EI20" s="83">
        <v>0</v>
      </c>
      <c r="EJ20" s="83">
        <v>5.6909999999999998</v>
      </c>
      <c r="EK20" s="83">
        <v>0</v>
      </c>
      <c r="EL20" s="83">
        <v>0</v>
      </c>
      <c r="EM20" s="83">
        <v>0</v>
      </c>
      <c r="EN20" s="83">
        <v>0</v>
      </c>
      <c r="EO20" s="83">
        <v>13.545999999999999</v>
      </c>
      <c r="EP20" s="83">
        <v>8.3119999999999994</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0</v>
      </c>
      <c r="GN20" s="83">
        <v>0</v>
      </c>
      <c r="GO20" s="83">
        <v>0</v>
      </c>
      <c r="GP20" s="83">
        <v>0</v>
      </c>
      <c r="GQ20" s="83">
        <v>0</v>
      </c>
      <c r="GR20" s="83">
        <v>0</v>
      </c>
      <c r="GS20" s="83">
        <v>0</v>
      </c>
      <c r="GT20" s="83">
        <v>0</v>
      </c>
      <c r="GU20" s="83">
        <v>0</v>
      </c>
      <c r="GV20" s="83">
        <v>0</v>
      </c>
      <c r="GW20" s="83">
        <v>0</v>
      </c>
      <c r="GX20" s="83">
        <v>0</v>
      </c>
      <c r="GY20" s="83">
        <v>0</v>
      </c>
      <c r="GZ20" s="83">
        <v>0</v>
      </c>
      <c r="HA20" s="83">
        <v>0</v>
      </c>
      <c r="HB20" s="83">
        <v>0</v>
      </c>
      <c r="HC20" s="83">
        <v>0</v>
      </c>
      <c r="HD20" s="83">
        <v>0</v>
      </c>
      <c r="HE20" s="83">
        <v>0</v>
      </c>
      <c r="HF20" s="83">
        <v>866.18399999999997</v>
      </c>
      <c r="HG20" s="83">
        <v>0</v>
      </c>
      <c r="HH20" s="83">
        <v>0</v>
      </c>
      <c r="HI20" s="83">
        <v>0</v>
      </c>
      <c r="HJ20" s="83">
        <v>0</v>
      </c>
      <c r="HK20" s="83">
        <v>40.787999999999997</v>
      </c>
      <c r="HL20" s="83">
        <v>0</v>
      </c>
      <c r="HM20" s="83">
        <v>0</v>
      </c>
      <c r="HN20" s="83">
        <v>0</v>
      </c>
      <c r="HO20" s="83">
        <v>0</v>
      </c>
      <c r="HP20" s="83">
        <v>0</v>
      </c>
      <c r="HQ20" s="83">
        <v>0</v>
      </c>
      <c r="HR20" s="83">
        <v>0</v>
      </c>
      <c r="HS20" s="83">
        <v>0</v>
      </c>
      <c r="HT20" s="83">
        <v>0</v>
      </c>
      <c r="HU20" s="83">
        <v>0</v>
      </c>
      <c r="HV20" s="83">
        <v>0</v>
      </c>
      <c r="HW20" s="83">
        <v>0</v>
      </c>
      <c r="HX20" s="83">
        <v>0</v>
      </c>
      <c r="HY20" s="83">
        <v>0</v>
      </c>
      <c r="HZ20" s="83">
        <v>0</v>
      </c>
      <c r="IA20" s="83">
        <v>866.18399999999997</v>
      </c>
      <c r="IB20" s="83">
        <v>0</v>
      </c>
      <c r="IC20" s="83">
        <v>0</v>
      </c>
      <c r="ID20" s="83">
        <v>0</v>
      </c>
      <c r="IE20" s="83">
        <v>0</v>
      </c>
      <c r="IF20" s="83">
        <v>40.787999999999997</v>
      </c>
      <c r="IG20" s="83">
        <v>866.18399999999997</v>
      </c>
      <c r="IH20" s="83">
        <v>0</v>
      </c>
      <c r="II20" s="83">
        <v>0</v>
      </c>
      <c r="IJ20" s="83">
        <v>0</v>
      </c>
      <c r="IK20" s="83">
        <v>0</v>
      </c>
      <c r="IL20" s="83">
        <v>0</v>
      </c>
      <c r="IM20" s="83">
        <v>0</v>
      </c>
      <c r="IN20" s="83">
        <v>0</v>
      </c>
      <c r="IO20" s="83">
        <v>0</v>
      </c>
      <c r="IP20" s="83">
        <v>0</v>
      </c>
      <c r="IQ20" s="83">
        <v>0</v>
      </c>
      <c r="IR20" s="83">
        <v>0</v>
      </c>
      <c r="IS20" s="83">
        <v>0</v>
      </c>
      <c r="IT20" s="83">
        <v>0</v>
      </c>
      <c r="IU20" s="83">
        <v>0</v>
      </c>
      <c r="IV20" s="84">
        <v>0</v>
      </c>
      <c r="IW20" s="81">
        <v>0</v>
      </c>
      <c r="IX20" s="81">
        <v>0</v>
      </c>
      <c r="IY20" s="81">
        <v>0</v>
      </c>
      <c r="IZ20" s="81">
        <v>0</v>
      </c>
      <c r="JA20" s="81">
        <v>0</v>
      </c>
      <c r="JB20" s="81">
        <v>0</v>
      </c>
      <c r="JC20" s="81">
        <v>0</v>
      </c>
      <c r="JD20" s="81">
        <v>0</v>
      </c>
      <c r="JE20" s="81">
        <v>0</v>
      </c>
      <c r="JF20" s="81">
        <v>2</v>
      </c>
      <c r="JG20" s="81">
        <v>1</v>
      </c>
      <c r="JH20" s="81">
        <v>0</v>
      </c>
      <c r="JI20" s="81">
        <v>0</v>
      </c>
      <c r="JJ20" s="81">
        <v>0</v>
      </c>
      <c r="JK20" s="81">
        <v>0</v>
      </c>
      <c r="JL20" s="81">
        <v>0</v>
      </c>
      <c r="JM20" s="81">
        <v>0</v>
      </c>
      <c r="JN20" s="81">
        <v>0</v>
      </c>
      <c r="JO20" s="81">
        <v>0</v>
      </c>
      <c r="JP20" s="81">
        <v>0</v>
      </c>
      <c r="JQ20" s="81">
        <v>0</v>
      </c>
      <c r="JR20" s="81">
        <v>0</v>
      </c>
      <c r="JS20" s="81">
        <v>0</v>
      </c>
      <c r="JT20" s="81">
        <v>0</v>
      </c>
      <c r="JU20" s="81">
        <v>0</v>
      </c>
      <c r="JV20" s="81">
        <v>1</v>
      </c>
      <c r="JW20" s="81">
        <v>0</v>
      </c>
      <c r="JX20" s="81">
        <v>0</v>
      </c>
      <c r="JY20" s="81">
        <v>0</v>
      </c>
      <c r="JZ20" s="81">
        <v>0</v>
      </c>
      <c r="KA20" s="81">
        <v>1</v>
      </c>
      <c r="KB20" s="81">
        <v>1</v>
      </c>
      <c r="KC20" s="81">
        <v>2</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0</v>
      </c>
      <c r="LZ20" s="81">
        <v>0</v>
      </c>
      <c r="MA20" s="81">
        <v>0</v>
      </c>
      <c r="MB20" s="81">
        <v>0</v>
      </c>
      <c r="MC20" s="81">
        <v>0</v>
      </c>
      <c r="MD20" s="81">
        <v>0</v>
      </c>
      <c r="ME20" s="81">
        <v>0</v>
      </c>
      <c r="MF20" s="81">
        <v>0</v>
      </c>
      <c r="MG20" s="81">
        <v>0</v>
      </c>
      <c r="MH20" s="81">
        <v>0</v>
      </c>
      <c r="MI20" s="81">
        <v>0</v>
      </c>
      <c r="MJ20" s="81">
        <v>0</v>
      </c>
      <c r="MK20" s="81">
        <v>0</v>
      </c>
      <c r="ML20" s="81">
        <v>0</v>
      </c>
      <c r="MM20" s="81">
        <v>0</v>
      </c>
      <c r="MN20" s="81">
        <v>0</v>
      </c>
      <c r="MO20" s="81">
        <v>0</v>
      </c>
      <c r="MP20" s="81">
        <v>0</v>
      </c>
      <c r="MQ20" s="81">
        <v>0</v>
      </c>
      <c r="MR20" s="81">
        <v>0</v>
      </c>
      <c r="MS20" s="81">
        <v>0</v>
      </c>
      <c r="MT20" s="81">
        <v>2</v>
      </c>
      <c r="MU20" s="81">
        <v>0</v>
      </c>
      <c r="MV20" s="81">
        <v>0</v>
      </c>
      <c r="MW20" s="81">
        <v>0</v>
      </c>
      <c r="MX20" s="81">
        <v>0</v>
      </c>
      <c r="MY20" s="81">
        <v>0</v>
      </c>
      <c r="MZ20" s="81">
        <v>0</v>
      </c>
      <c r="NA20" s="81">
        <v>0</v>
      </c>
      <c r="NB20" s="81">
        <v>0</v>
      </c>
      <c r="NC20" s="81">
        <v>0</v>
      </c>
      <c r="ND20" s="81">
        <v>0</v>
      </c>
      <c r="NE20" s="81">
        <v>0</v>
      </c>
      <c r="NF20" s="81">
        <v>0</v>
      </c>
      <c r="NG20" s="81">
        <v>2</v>
      </c>
      <c r="NH20" s="81">
        <v>1</v>
      </c>
      <c r="NI20" s="81">
        <v>0</v>
      </c>
      <c r="NJ20" s="81">
        <v>0</v>
      </c>
      <c r="NK20" s="81">
        <v>0</v>
      </c>
      <c r="NL20" s="81">
        <v>0</v>
      </c>
      <c r="NM20" s="81">
        <v>0</v>
      </c>
      <c r="NN20" s="81">
        <v>0</v>
      </c>
      <c r="NO20" s="81">
        <v>0</v>
      </c>
      <c r="NP20" s="81">
        <v>0</v>
      </c>
      <c r="NQ20" s="81">
        <v>0</v>
      </c>
      <c r="NR20" s="81">
        <v>0</v>
      </c>
      <c r="NS20" s="81">
        <v>0</v>
      </c>
      <c r="NT20" s="81">
        <v>0</v>
      </c>
      <c r="NU20" s="81">
        <v>0</v>
      </c>
      <c r="NV20" s="81">
        <v>0</v>
      </c>
      <c r="NW20" s="81">
        <v>1</v>
      </c>
      <c r="NX20" s="81">
        <v>0</v>
      </c>
      <c r="NY20" s="81">
        <v>0</v>
      </c>
      <c r="NZ20" s="81">
        <v>0</v>
      </c>
      <c r="OA20" s="81">
        <v>0</v>
      </c>
      <c r="OB20" s="81">
        <v>1</v>
      </c>
      <c r="OC20" s="81">
        <v>1</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0</v>
      </c>
      <c r="QA20" s="81">
        <v>0</v>
      </c>
      <c r="QB20" s="81">
        <v>0</v>
      </c>
      <c r="QC20" s="81">
        <v>0</v>
      </c>
      <c r="QD20" s="81">
        <v>0</v>
      </c>
      <c r="QE20" s="81">
        <v>0</v>
      </c>
      <c r="QF20" s="81">
        <v>0</v>
      </c>
      <c r="QG20" s="81">
        <v>0</v>
      </c>
      <c r="QH20" s="81">
        <v>0</v>
      </c>
      <c r="QI20" s="81">
        <v>0</v>
      </c>
      <c r="QJ20" s="81">
        <v>0</v>
      </c>
      <c r="QK20" s="81">
        <v>0</v>
      </c>
      <c r="QL20" s="81">
        <v>0</v>
      </c>
      <c r="QM20" s="81">
        <v>0</v>
      </c>
      <c r="QN20" s="81">
        <v>0</v>
      </c>
      <c r="QO20" s="81">
        <v>0</v>
      </c>
      <c r="QP20" s="81">
        <v>0</v>
      </c>
      <c r="QQ20" s="81">
        <v>0</v>
      </c>
      <c r="QR20" s="81">
        <v>0</v>
      </c>
      <c r="QS20" s="81">
        <v>2</v>
      </c>
      <c r="QT20" s="81">
        <v>0</v>
      </c>
      <c r="QU20" s="81">
        <v>0</v>
      </c>
      <c r="QV20" s="81">
        <v>0</v>
      </c>
      <c r="QW20" s="81">
        <v>0</v>
      </c>
      <c r="QX20" s="81">
        <v>6</v>
      </c>
      <c r="QY20" s="81">
        <v>0</v>
      </c>
      <c r="QZ20" s="81">
        <v>0</v>
      </c>
      <c r="RA20" s="81">
        <v>0</v>
      </c>
      <c r="RB20" s="81">
        <v>0</v>
      </c>
      <c r="RC20" s="81">
        <v>0</v>
      </c>
      <c r="RD20" s="81">
        <v>0</v>
      </c>
      <c r="RE20" s="81">
        <v>0</v>
      </c>
      <c r="RF20" s="81">
        <v>0</v>
      </c>
      <c r="RG20" s="81">
        <v>0</v>
      </c>
      <c r="RH20" s="81">
        <v>0</v>
      </c>
      <c r="RI20" s="81">
        <v>0</v>
      </c>
      <c r="RJ20" s="81">
        <v>0</v>
      </c>
      <c r="RK20" s="81">
        <v>0</v>
      </c>
      <c r="RL20" s="81">
        <v>0</v>
      </c>
      <c r="RM20" s="81">
        <v>0</v>
      </c>
      <c r="RN20" s="81">
        <v>2</v>
      </c>
      <c r="RO20" s="81">
        <v>0</v>
      </c>
      <c r="RP20" s="81">
        <v>0</v>
      </c>
      <c r="RQ20" s="81">
        <v>0</v>
      </c>
      <c r="RR20" s="81">
        <v>0</v>
      </c>
      <c r="RS20" s="81">
        <v>6</v>
      </c>
      <c r="RT20" s="81">
        <v>2</v>
      </c>
      <c r="RU20" s="81">
        <v>0</v>
      </c>
      <c r="RV20" s="81">
        <v>0</v>
      </c>
      <c r="RW20" s="81">
        <v>0</v>
      </c>
      <c r="RX20" s="81">
        <v>0</v>
      </c>
      <c r="RY20" s="81">
        <v>0</v>
      </c>
      <c r="RZ20" s="81">
        <v>0</v>
      </c>
      <c r="SA20" s="81">
        <v>0</v>
      </c>
      <c r="SB20" s="81">
        <v>0</v>
      </c>
      <c r="SC20" s="81">
        <v>0</v>
      </c>
      <c r="SD20" s="81">
        <v>0</v>
      </c>
      <c r="SE20" s="81">
        <v>0</v>
      </c>
      <c r="SF20" s="81">
        <v>0</v>
      </c>
      <c r="SG20" s="81">
        <v>0</v>
      </c>
      <c r="SH20" s="81">
        <v>0</v>
      </c>
    </row>
    <row r="21" spans="1:502">
      <c r="A21" s="18" t="s">
        <v>1756</v>
      </c>
      <c r="B21" s="80">
        <v>13</v>
      </c>
      <c r="C21" s="80">
        <v>13</v>
      </c>
      <c r="D21" s="80">
        <v>1</v>
      </c>
      <c r="E21" s="80">
        <v>2016</v>
      </c>
      <c r="F21" s="80" t="s">
        <v>92</v>
      </c>
      <c r="G21" s="182" t="s">
        <v>1743</v>
      </c>
      <c r="H21" s="80" t="s">
        <v>1744</v>
      </c>
      <c r="I21" s="173"/>
      <c r="J21" s="83">
        <v>0</v>
      </c>
      <c r="K21" s="83">
        <v>0</v>
      </c>
      <c r="L21" s="83">
        <v>0</v>
      </c>
      <c r="M21" s="83">
        <v>0</v>
      </c>
      <c r="N21" s="83">
        <v>0</v>
      </c>
      <c r="O21" s="83">
        <v>0</v>
      </c>
      <c r="P21" s="83">
        <v>0</v>
      </c>
      <c r="Q21" s="83">
        <v>0</v>
      </c>
      <c r="R21" s="83">
        <v>0</v>
      </c>
      <c r="S21" s="83">
        <v>8.0090000000000003</v>
      </c>
      <c r="T21" s="83">
        <v>6.38</v>
      </c>
      <c r="U21" s="83">
        <v>0</v>
      </c>
      <c r="V21" s="83">
        <v>0</v>
      </c>
      <c r="W21" s="83">
        <v>0</v>
      </c>
      <c r="X21" s="83">
        <v>0</v>
      </c>
      <c r="Y21" s="83">
        <v>0</v>
      </c>
      <c r="Z21" s="83">
        <v>0</v>
      </c>
      <c r="AA21" s="83">
        <v>0</v>
      </c>
      <c r="AB21" s="83">
        <v>0</v>
      </c>
      <c r="AC21" s="83">
        <v>0</v>
      </c>
      <c r="AD21" s="83">
        <v>0</v>
      </c>
      <c r="AE21" s="83">
        <v>7.4009999999999998</v>
      </c>
      <c r="AF21" s="83">
        <v>0</v>
      </c>
      <c r="AG21" s="83">
        <v>0</v>
      </c>
      <c r="AH21" s="83">
        <v>0</v>
      </c>
      <c r="AI21" s="83">
        <v>4.8220000000000001</v>
      </c>
      <c r="AJ21" s="83">
        <v>0</v>
      </c>
      <c r="AK21" s="83">
        <v>0</v>
      </c>
      <c r="AL21" s="83">
        <v>0</v>
      </c>
      <c r="AM21" s="83">
        <v>0</v>
      </c>
      <c r="AN21" s="83">
        <v>14.052</v>
      </c>
      <c r="AO21" s="83">
        <v>6.8840000000000003</v>
      </c>
      <c r="AP21" s="83">
        <v>900.99599999999998</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0</v>
      </c>
      <c r="CM21" s="83">
        <v>0</v>
      </c>
      <c r="CN21" s="83">
        <v>0</v>
      </c>
      <c r="CO21" s="83">
        <v>0</v>
      </c>
      <c r="CP21" s="83">
        <v>0</v>
      </c>
      <c r="CQ21" s="83">
        <v>0</v>
      </c>
      <c r="CR21" s="83">
        <v>0</v>
      </c>
      <c r="CS21" s="83">
        <v>0</v>
      </c>
      <c r="CT21" s="83">
        <v>0</v>
      </c>
      <c r="CU21" s="83">
        <v>0</v>
      </c>
      <c r="CV21" s="83">
        <v>0</v>
      </c>
      <c r="CW21" s="83">
        <v>0</v>
      </c>
      <c r="CX21" s="83">
        <v>0</v>
      </c>
      <c r="CY21" s="83">
        <v>0</v>
      </c>
      <c r="CZ21" s="83">
        <v>0</v>
      </c>
      <c r="DA21" s="83">
        <v>0</v>
      </c>
      <c r="DB21" s="83">
        <v>0</v>
      </c>
      <c r="DC21" s="83">
        <v>0</v>
      </c>
      <c r="DD21" s="83">
        <v>0</v>
      </c>
      <c r="DE21" s="83">
        <v>0</v>
      </c>
      <c r="DF21" s="83">
        <v>0</v>
      </c>
      <c r="DG21" s="83">
        <v>900.99599999999998</v>
      </c>
      <c r="DH21" s="83">
        <v>0</v>
      </c>
      <c r="DI21" s="83">
        <v>0</v>
      </c>
      <c r="DJ21" s="83">
        <v>0</v>
      </c>
      <c r="DK21" s="83">
        <v>0</v>
      </c>
      <c r="DL21" s="83">
        <v>0</v>
      </c>
      <c r="DM21" s="83">
        <v>0</v>
      </c>
      <c r="DN21" s="83">
        <v>0</v>
      </c>
      <c r="DO21" s="83">
        <v>0</v>
      </c>
      <c r="DP21" s="83">
        <v>0</v>
      </c>
      <c r="DQ21" s="83">
        <v>0</v>
      </c>
      <c r="DR21" s="83">
        <v>0</v>
      </c>
      <c r="DS21" s="83">
        <v>0</v>
      </c>
      <c r="DT21" s="83">
        <v>8.0090000000000003</v>
      </c>
      <c r="DU21" s="83">
        <v>6.38</v>
      </c>
      <c r="DV21" s="83">
        <v>0</v>
      </c>
      <c r="DW21" s="83">
        <v>0</v>
      </c>
      <c r="DX21" s="83">
        <v>0</v>
      </c>
      <c r="DY21" s="83">
        <v>0</v>
      </c>
      <c r="DZ21" s="83">
        <v>0</v>
      </c>
      <c r="EA21" s="83">
        <v>0</v>
      </c>
      <c r="EB21" s="83">
        <v>0</v>
      </c>
      <c r="EC21" s="83">
        <v>0</v>
      </c>
      <c r="ED21" s="83">
        <v>0</v>
      </c>
      <c r="EE21" s="83">
        <v>0</v>
      </c>
      <c r="EF21" s="83">
        <v>7.4009999999999998</v>
      </c>
      <c r="EG21" s="83">
        <v>0</v>
      </c>
      <c r="EH21" s="83">
        <v>0</v>
      </c>
      <c r="EI21" s="83">
        <v>0</v>
      </c>
      <c r="EJ21" s="83">
        <v>4.8220000000000001</v>
      </c>
      <c r="EK21" s="83">
        <v>0</v>
      </c>
      <c r="EL21" s="83">
        <v>0</v>
      </c>
      <c r="EM21" s="83">
        <v>0</v>
      </c>
      <c r="EN21" s="83">
        <v>0</v>
      </c>
      <c r="EO21" s="83">
        <v>14.052</v>
      </c>
      <c r="EP21" s="83">
        <v>6.8840000000000003</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0</v>
      </c>
      <c r="GN21" s="83">
        <v>0</v>
      </c>
      <c r="GO21" s="83">
        <v>0</v>
      </c>
      <c r="GP21" s="83">
        <v>0</v>
      </c>
      <c r="GQ21" s="83">
        <v>0</v>
      </c>
      <c r="GR21" s="83">
        <v>0</v>
      </c>
      <c r="GS21" s="83">
        <v>0</v>
      </c>
      <c r="GT21" s="83">
        <v>0</v>
      </c>
      <c r="GU21" s="83">
        <v>0</v>
      </c>
      <c r="GV21" s="83">
        <v>0</v>
      </c>
      <c r="GW21" s="83">
        <v>0</v>
      </c>
      <c r="GX21" s="83">
        <v>0</v>
      </c>
      <c r="GY21" s="83">
        <v>0</v>
      </c>
      <c r="GZ21" s="83">
        <v>0</v>
      </c>
      <c r="HA21" s="83">
        <v>0</v>
      </c>
      <c r="HB21" s="83">
        <v>0</v>
      </c>
      <c r="HC21" s="83">
        <v>0</v>
      </c>
      <c r="HD21" s="83">
        <v>0</v>
      </c>
      <c r="HE21" s="83">
        <v>0</v>
      </c>
      <c r="HF21" s="83">
        <v>900.99599999999998</v>
      </c>
      <c r="HG21" s="83">
        <v>0</v>
      </c>
      <c r="HH21" s="83">
        <v>0</v>
      </c>
      <c r="HI21" s="83">
        <v>0</v>
      </c>
      <c r="HJ21" s="83">
        <v>0</v>
      </c>
      <c r="HK21" s="83">
        <v>47.548000000000002</v>
      </c>
      <c r="HL21" s="83">
        <v>0</v>
      </c>
      <c r="HM21" s="83">
        <v>0</v>
      </c>
      <c r="HN21" s="83">
        <v>0</v>
      </c>
      <c r="HO21" s="83">
        <v>0</v>
      </c>
      <c r="HP21" s="83">
        <v>0</v>
      </c>
      <c r="HQ21" s="83">
        <v>0</v>
      </c>
      <c r="HR21" s="83">
        <v>0</v>
      </c>
      <c r="HS21" s="83">
        <v>0</v>
      </c>
      <c r="HT21" s="83">
        <v>0</v>
      </c>
      <c r="HU21" s="83">
        <v>0</v>
      </c>
      <c r="HV21" s="83">
        <v>0</v>
      </c>
      <c r="HW21" s="83">
        <v>0</v>
      </c>
      <c r="HX21" s="83">
        <v>0</v>
      </c>
      <c r="HY21" s="83">
        <v>0</v>
      </c>
      <c r="HZ21" s="83">
        <v>0</v>
      </c>
      <c r="IA21" s="83">
        <v>900.99599999999998</v>
      </c>
      <c r="IB21" s="83">
        <v>0</v>
      </c>
      <c r="IC21" s="83">
        <v>0</v>
      </c>
      <c r="ID21" s="83">
        <v>0</v>
      </c>
      <c r="IE21" s="83">
        <v>0</v>
      </c>
      <c r="IF21" s="83">
        <v>47.548000000000002</v>
      </c>
      <c r="IG21" s="83">
        <v>900.99599999999998</v>
      </c>
      <c r="IH21" s="83">
        <v>0</v>
      </c>
      <c r="II21" s="83">
        <v>0</v>
      </c>
      <c r="IJ21" s="83">
        <v>0</v>
      </c>
      <c r="IK21" s="83">
        <v>0</v>
      </c>
      <c r="IL21" s="83">
        <v>0</v>
      </c>
      <c r="IM21" s="83">
        <v>0</v>
      </c>
      <c r="IN21" s="83">
        <v>0</v>
      </c>
      <c r="IO21" s="83">
        <v>0</v>
      </c>
      <c r="IP21" s="83">
        <v>0</v>
      </c>
      <c r="IQ21" s="83">
        <v>0</v>
      </c>
      <c r="IR21" s="83">
        <v>0</v>
      </c>
      <c r="IS21" s="83">
        <v>0</v>
      </c>
      <c r="IT21" s="83">
        <v>0</v>
      </c>
      <c r="IU21" s="83">
        <v>0</v>
      </c>
      <c r="IV21" s="84">
        <v>0</v>
      </c>
      <c r="IW21" s="81">
        <v>0</v>
      </c>
      <c r="IX21" s="81">
        <v>0</v>
      </c>
      <c r="IY21" s="81">
        <v>0</v>
      </c>
      <c r="IZ21" s="81">
        <v>0</v>
      </c>
      <c r="JA21" s="81">
        <v>0</v>
      </c>
      <c r="JB21" s="81">
        <v>0</v>
      </c>
      <c r="JC21" s="81">
        <v>0</v>
      </c>
      <c r="JD21" s="81">
        <v>0</v>
      </c>
      <c r="JE21" s="81">
        <v>0</v>
      </c>
      <c r="JF21" s="81">
        <v>2</v>
      </c>
      <c r="JG21" s="81">
        <v>2</v>
      </c>
      <c r="JH21" s="81">
        <v>0</v>
      </c>
      <c r="JI21" s="81">
        <v>0</v>
      </c>
      <c r="JJ21" s="81">
        <v>0</v>
      </c>
      <c r="JK21" s="81">
        <v>0</v>
      </c>
      <c r="JL21" s="81">
        <v>0</v>
      </c>
      <c r="JM21" s="81">
        <v>0</v>
      </c>
      <c r="JN21" s="81">
        <v>0</v>
      </c>
      <c r="JO21" s="81">
        <v>0</v>
      </c>
      <c r="JP21" s="81">
        <v>0</v>
      </c>
      <c r="JQ21" s="81">
        <v>0</v>
      </c>
      <c r="JR21" s="81">
        <v>1</v>
      </c>
      <c r="JS21" s="81">
        <v>0</v>
      </c>
      <c r="JT21" s="81">
        <v>0</v>
      </c>
      <c r="JU21" s="81">
        <v>0</v>
      </c>
      <c r="JV21" s="81">
        <v>1</v>
      </c>
      <c r="JW21" s="81">
        <v>0</v>
      </c>
      <c r="JX21" s="81">
        <v>0</v>
      </c>
      <c r="JY21" s="81">
        <v>0</v>
      </c>
      <c r="JZ21" s="81">
        <v>0</v>
      </c>
      <c r="KA21" s="81">
        <v>1</v>
      </c>
      <c r="KB21" s="81">
        <v>1</v>
      </c>
      <c r="KC21" s="81">
        <v>2</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0</v>
      </c>
      <c r="LZ21" s="81">
        <v>0</v>
      </c>
      <c r="MA21" s="81">
        <v>0</v>
      </c>
      <c r="MB21" s="81">
        <v>0</v>
      </c>
      <c r="MC21" s="81">
        <v>0</v>
      </c>
      <c r="MD21" s="81">
        <v>0</v>
      </c>
      <c r="ME21" s="81">
        <v>0</v>
      </c>
      <c r="MF21" s="81">
        <v>0</v>
      </c>
      <c r="MG21" s="81">
        <v>0</v>
      </c>
      <c r="MH21" s="81">
        <v>0</v>
      </c>
      <c r="MI21" s="81">
        <v>0</v>
      </c>
      <c r="MJ21" s="81">
        <v>0</v>
      </c>
      <c r="MK21" s="81">
        <v>0</v>
      </c>
      <c r="ML21" s="81">
        <v>0</v>
      </c>
      <c r="MM21" s="81">
        <v>0</v>
      </c>
      <c r="MN21" s="81">
        <v>0</v>
      </c>
      <c r="MO21" s="81">
        <v>0</v>
      </c>
      <c r="MP21" s="81">
        <v>0</v>
      </c>
      <c r="MQ21" s="81">
        <v>0</v>
      </c>
      <c r="MR21" s="81">
        <v>0</v>
      </c>
      <c r="MS21" s="81">
        <v>0</v>
      </c>
      <c r="MT21" s="81">
        <v>2</v>
      </c>
      <c r="MU21" s="81">
        <v>0</v>
      </c>
      <c r="MV21" s="81">
        <v>0</v>
      </c>
      <c r="MW21" s="81">
        <v>0</v>
      </c>
      <c r="MX21" s="81">
        <v>0</v>
      </c>
      <c r="MY21" s="81">
        <v>0</v>
      </c>
      <c r="MZ21" s="81">
        <v>0</v>
      </c>
      <c r="NA21" s="81">
        <v>0</v>
      </c>
      <c r="NB21" s="81">
        <v>0</v>
      </c>
      <c r="NC21" s="81">
        <v>0</v>
      </c>
      <c r="ND21" s="81">
        <v>0</v>
      </c>
      <c r="NE21" s="81">
        <v>0</v>
      </c>
      <c r="NF21" s="81">
        <v>0</v>
      </c>
      <c r="NG21" s="81">
        <v>2</v>
      </c>
      <c r="NH21" s="81">
        <v>2</v>
      </c>
      <c r="NI21" s="81">
        <v>0</v>
      </c>
      <c r="NJ21" s="81">
        <v>0</v>
      </c>
      <c r="NK21" s="81">
        <v>0</v>
      </c>
      <c r="NL21" s="81">
        <v>0</v>
      </c>
      <c r="NM21" s="81">
        <v>0</v>
      </c>
      <c r="NN21" s="81">
        <v>0</v>
      </c>
      <c r="NO21" s="81">
        <v>0</v>
      </c>
      <c r="NP21" s="81">
        <v>0</v>
      </c>
      <c r="NQ21" s="81">
        <v>0</v>
      </c>
      <c r="NR21" s="81">
        <v>0</v>
      </c>
      <c r="NS21" s="81">
        <v>1</v>
      </c>
      <c r="NT21" s="81">
        <v>0</v>
      </c>
      <c r="NU21" s="81">
        <v>0</v>
      </c>
      <c r="NV21" s="81">
        <v>0</v>
      </c>
      <c r="NW21" s="81">
        <v>1</v>
      </c>
      <c r="NX21" s="81">
        <v>0</v>
      </c>
      <c r="NY21" s="81">
        <v>0</v>
      </c>
      <c r="NZ21" s="81">
        <v>0</v>
      </c>
      <c r="OA21" s="81">
        <v>0</v>
      </c>
      <c r="OB21" s="81">
        <v>1</v>
      </c>
      <c r="OC21" s="81">
        <v>1</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0</v>
      </c>
      <c r="QA21" s="81">
        <v>0</v>
      </c>
      <c r="QB21" s="81">
        <v>0</v>
      </c>
      <c r="QC21" s="81">
        <v>0</v>
      </c>
      <c r="QD21" s="81">
        <v>0</v>
      </c>
      <c r="QE21" s="81">
        <v>0</v>
      </c>
      <c r="QF21" s="81">
        <v>0</v>
      </c>
      <c r="QG21" s="81">
        <v>0</v>
      </c>
      <c r="QH21" s="81">
        <v>0</v>
      </c>
      <c r="QI21" s="81">
        <v>0</v>
      </c>
      <c r="QJ21" s="81">
        <v>0</v>
      </c>
      <c r="QK21" s="81">
        <v>0</v>
      </c>
      <c r="QL21" s="81">
        <v>0</v>
      </c>
      <c r="QM21" s="81">
        <v>0</v>
      </c>
      <c r="QN21" s="81">
        <v>0</v>
      </c>
      <c r="QO21" s="81">
        <v>0</v>
      </c>
      <c r="QP21" s="81">
        <v>0</v>
      </c>
      <c r="QQ21" s="81">
        <v>0</v>
      </c>
      <c r="QR21" s="81">
        <v>0</v>
      </c>
      <c r="QS21" s="81">
        <v>2</v>
      </c>
      <c r="QT21" s="81">
        <v>0</v>
      </c>
      <c r="QU21" s="81">
        <v>0</v>
      </c>
      <c r="QV21" s="81">
        <v>0</v>
      </c>
      <c r="QW21" s="81">
        <v>0</v>
      </c>
      <c r="QX21" s="81">
        <v>8</v>
      </c>
      <c r="QY21" s="81">
        <v>0</v>
      </c>
      <c r="QZ21" s="81">
        <v>0</v>
      </c>
      <c r="RA21" s="81">
        <v>0</v>
      </c>
      <c r="RB21" s="81">
        <v>0</v>
      </c>
      <c r="RC21" s="81">
        <v>0</v>
      </c>
      <c r="RD21" s="81">
        <v>0</v>
      </c>
      <c r="RE21" s="81">
        <v>0</v>
      </c>
      <c r="RF21" s="81">
        <v>0</v>
      </c>
      <c r="RG21" s="81">
        <v>0</v>
      </c>
      <c r="RH21" s="81">
        <v>0</v>
      </c>
      <c r="RI21" s="81">
        <v>0</v>
      </c>
      <c r="RJ21" s="81">
        <v>0</v>
      </c>
      <c r="RK21" s="81">
        <v>0</v>
      </c>
      <c r="RL21" s="81">
        <v>0</v>
      </c>
      <c r="RM21" s="81">
        <v>0</v>
      </c>
      <c r="RN21" s="81">
        <v>2</v>
      </c>
      <c r="RO21" s="81">
        <v>0</v>
      </c>
      <c r="RP21" s="81">
        <v>0</v>
      </c>
      <c r="RQ21" s="81">
        <v>0</v>
      </c>
      <c r="RR21" s="81">
        <v>0</v>
      </c>
      <c r="RS21" s="81">
        <v>8</v>
      </c>
      <c r="RT21" s="81">
        <v>2</v>
      </c>
      <c r="RU21" s="81">
        <v>0</v>
      </c>
      <c r="RV21" s="81">
        <v>0</v>
      </c>
      <c r="RW21" s="81">
        <v>0</v>
      </c>
      <c r="RX21" s="81">
        <v>0</v>
      </c>
      <c r="RY21" s="81">
        <v>0</v>
      </c>
      <c r="RZ21" s="81">
        <v>0</v>
      </c>
      <c r="SA21" s="81">
        <v>0</v>
      </c>
      <c r="SB21" s="81">
        <v>0</v>
      </c>
      <c r="SC21" s="81">
        <v>0</v>
      </c>
      <c r="SD21" s="81">
        <v>0</v>
      </c>
      <c r="SE21" s="81">
        <v>0</v>
      </c>
      <c r="SF21" s="81">
        <v>0</v>
      </c>
      <c r="SG21" s="81">
        <v>0</v>
      </c>
      <c r="SH21" s="81">
        <v>0</v>
      </c>
    </row>
    <row r="22" spans="1:502">
      <c r="A22" s="18" t="s">
        <v>1757</v>
      </c>
      <c r="B22" s="80">
        <v>14</v>
      </c>
      <c r="C22" s="80">
        <v>14</v>
      </c>
      <c r="D22" s="80">
        <v>1</v>
      </c>
      <c r="E22" s="80">
        <v>2017</v>
      </c>
      <c r="F22" s="80" t="s">
        <v>71</v>
      </c>
      <c r="G22" s="182" t="s">
        <v>1743</v>
      </c>
      <c r="H22" s="80" t="s">
        <v>1744</v>
      </c>
      <c r="I22" s="173"/>
      <c r="J22" s="83">
        <v>0</v>
      </c>
      <c r="K22" s="83">
        <v>0</v>
      </c>
      <c r="L22" s="83">
        <v>0</v>
      </c>
      <c r="M22" s="83">
        <v>0</v>
      </c>
      <c r="N22" s="83">
        <v>0</v>
      </c>
      <c r="O22" s="83">
        <v>0</v>
      </c>
      <c r="P22" s="83">
        <v>0</v>
      </c>
      <c r="Q22" s="83">
        <v>0</v>
      </c>
      <c r="R22" s="83">
        <v>0</v>
      </c>
      <c r="S22" s="83">
        <v>7.5309999999999997</v>
      </c>
      <c r="T22" s="83">
        <v>6.2039999999999997</v>
      </c>
      <c r="U22" s="83">
        <v>0</v>
      </c>
      <c r="V22" s="83">
        <v>0</v>
      </c>
      <c r="W22" s="83">
        <v>0</v>
      </c>
      <c r="X22" s="83">
        <v>0</v>
      </c>
      <c r="Y22" s="83">
        <v>0</v>
      </c>
      <c r="Z22" s="83">
        <v>0</v>
      </c>
      <c r="AA22" s="83">
        <v>0</v>
      </c>
      <c r="AB22" s="83">
        <v>0</v>
      </c>
      <c r="AC22" s="83">
        <v>0</v>
      </c>
      <c r="AD22" s="83">
        <v>0</v>
      </c>
      <c r="AE22" s="83">
        <v>8.1120000000000001</v>
      </c>
      <c r="AF22" s="83">
        <v>0</v>
      </c>
      <c r="AG22" s="83">
        <v>0</v>
      </c>
      <c r="AH22" s="83">
        <v>0</v>
      </c>
      <c r="AI22" s="83">
        <v>3.8090000000000002</v>
      </c>
      <c r="AJ22" s="83">
        <v>0</v>
      </c>
      <c r="AK22" s="83">
        <v>0</v>
      </c>
      <c r="AL22" s="83">
        <v>0</v>
      </c>
      <c r="AM22" s="83">
        <v>0</v>
      </c>
      <c r="AN22" s="83">
        <v>14.885999999999999</v>
      </c>
      <c r="AO22" s="83">
        <v>7.4180000000000001</v>
      </c>
      <c r="AP22" s="83">
        <v>860.48099999999999</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0</v>
      </c>
      <c r="CL22" s="83">
        <v>0</v>
      </c>
      <c r="CM22" s="83">
        <v>0</v>
      </c>
      <c r="CN22" s="83">
        <v>0</v>
      </c>
      <c r="CO22" s="83">
        <v>0</v>
      </c>
      <c r="CP22" s="83">
        <v>0</v>
      </c>
      <c r="CQ22" s="83">
        <v>0</v>
      </c>
      <c r="CR22" s="83">
        <v>0</v>
      </c>
      <c r="CS22" s="83">
        <v>0</v>
      </c>
      <c r="CT22" s="83">
        <v>0</v>
      </c>
      <c r="CU22" s="83">
        <v>0</v>
      </c>
      <c r="CV22" s="83">
        <v>0</v>
      </c>
      <c r="CW22" s="83">
        <v>0</v>
      </c>
      <c r="CX22" s="83">
        <v>0</v>
      </c>
      <c r="CY22" s="83">
        <v>0</v>
      </c>
      <c r="CZ22" s="83">
        <v>0</v>
      </c>
      <c r="DA22" s="83">
        <v>0</v>
      </c>
      <c r="DB22" s="83">
        <v>0</v>
      </c>
      <c r="DC22" s="83">
        <v>0</v>
      </c>
      <c r="DD22" s="83">
        <v>0</v>
      </c>
      <c r="DE22" s="83">
        <v>0</v>
      </c>
      <c r="DF22" s="83">
        <v>0</v>
      </c>
      <c r="DG22" s="83">
        <v>860.48099999999999</v>
      </c>
      <c r="DH22" s="83">
        <v>0</v>
      </c>
      <c r="DI22" s="83">
        <v>0</v>
      </c>
      <c r="DJ22" s="83">
        <v>0</v>
      </c>
      <c r="DK22" s="83">
        <v>0</v>
      </c>
      <c r="DL22" s="83">
        <v>0</v>
      </c>
      <c r="DM22" s="83">
        <v>0</v>
      </c>
      <c r="DN22" s="83">
        <v>0</v>
      </c>
      <c r="DO22" s="83">
        <v>0</v>
      </c>
      <c r="DP22" s="83">
        <v>0</v>
      </c>
      <c r="DQ22" s="83">
        <v>0</v>
      </c>
      <c r="DR22" s="83">
        <v>0</v>
      </c>
      <c r="DS22" s="83">
        <v>0</v>
      </c>
      <c r="DT22" s="83">
        <v>7.5309999999999997</v>
      </c>
      <c r="DU22" s="83">
        <v>6.2039999999999997</v>
      </c>
      <c r="DV22" s="83">
        <v>0</v>
      </c>
      <c r="DW22" s="83">
        <v>0</v>
      </c>
      <c r="DX22" s="83">
        <v>0</v>
      </c>
      <c r="DY22" s="83">
        <v>0</v>
      </c>
      <c r="DZ22" s="83">
        <v>0</v>
      </c>
      <c r="EA22" s="83">
        <v>0</v>
      </c>
      <c r="EB22" s="83">
        <v>0</v>
      </c>
      <c r="EC22" s="83">
        <v>0</v>
      </c>
      <c r="ED22" s="83">
        <v>0</v>
      </c>
      <c r="EE22" s="83">
        <v>0</v>
      </c>
      <c r="EF22" s="83">
        <v>8.1120000000000001</v>
      </c>
      <c r="EG22" s="83">
        <v>0</v>
      </c>
      <c r="EH22" s="83">
        <v>0</v>
      </c>
      <c r="EI22" s="83">
        <v>0</v>
      </c>
      <c r="EJ22" s="83">
        <v>3.8090000000000002</v>
      </c>
      <c r="EK22" s="83">
        <v>0</v>
      </c>
      <c r="EL22" s="83">
        <v>0</v>
      </c>
      <c r="EM22" s="83">
        <v>0</v>
      </c>
      <c r="EN22" s="83">
        <v>0</v>
      </c>
      <c r="EO22" s="83">
        <v>14.885999999999999</v>
      </c>
      <c r="EP22" s="83">
        <v>7.4180000000000001</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0</v>
      </c>
      <c r="GM22" s="83">
        <v>0</v>
      </c>
      <c r="GN22" s="83">
        <v>0</v>
      </c>
      <c r="GO22" s="83">
        <v>0</v>
      </c>
      <c r="GP22" s="83">
        <v>0</v>
      </c>
      <c r="GQ22" s="83">
        <v>0</v>
      </c>
      <c r="GR22" s="83">
        <v>0</v>
      </c>
      <c r="GS22" s="83">
        <v>0</v>
      </c>
      <c r="GT22" s="83">
        <v>0</v>
      </c>
      <c r="GU22" s="83">
        <v>0</v>
      </c>
      <c r="GV22" s="83">
        <v>0</v>
      </c>
      <c r="GW22" s="83">
        <v>0</v>
      </c>
      <c r="GX22" s="83">
        <v>0</v>
      </c>
      <c r="GY22" s="83">
        <v>0</v>
      </c>
      <c r="GZ22" s="83">
        <v>0</v>
      </c>
      <c r="HA22" s="83">
        <v>0</v>
      </c>
      <c r="HB22" s="83">
        <v>0</v>
      </c>
      <c r="HC22" s="83">
        <v>0</v>
      </c>
      <c r="HD22" s="83">
        <v>0</v>
      </c>
      <c r="HE22" s="83">
        <v>0</v>
      </c>
      <c r="HF22" s="83">
        <v>860.48099999999999</v>
      </c>
      <c r="HG22" s="83">
        <v>0</v>
      </c>
      <c r="HH22" s="83">
        <v>0</v>
      </c>
      <c r="HI22" s="83">
        <v>0</v>
      </c>
      <c r="HJ22" s="83">
        <v>0</v>
      </c>
      <c r="HK22" s="83">
        <v>47.96</v>
      </c>
      <c r="HL22" s="83">
        <v>0</v>
      </c>
      <c r="HM22" s="83">
        <v>0</v>
      </c>
      <c r="HN22" s="83">
        <v>0</v>
      </c>
      <c r="HO22" s="83">
        <v>0</v>
      </c>
      <c r="HP22" s="83">
        <v>0</v>
      </c>
      <c r="HQ22" s="83">
        <v>0</v>
      </c>
      <c r="HR22" s="83">
        <v>0</v>
      </c>
      <c r="HS22" s="83">
        <v>0</v>
      </c>
      <c r="HT22" s="83">
        <v>0</v>
      </c>
      <c r="HU22" s="83">
        <v>0</v>
      </c>
      <c r="HV22" s="83">
        <v>0</v>
      </c>
      <c r="HW22" s="83">
        <v>0</v>
      </c>
      <c r="HX22" s="83">
        <v>0</v>
      </c>
      <c r="HY22" s="83">
        <v>0</v>
      </c>
      <c r="HZ22" s="83">
        <v>0</v>
      </c>
      <c r="IA22" s="83">
        <v>860.48099999999999</v>
      </c>
      <c r="IB22" s="83">
        <v>0</v>
      </c>
      <c r="IC22" s="83">
        <v>0</v>
      </c>
      <c r="ID22" s="83">
        <v>0</v>
      </c>
      <c r="IE22" s="83">
        <v>0</v>
      </c>
      <c r="IF22" s="83">
        <v>47.96</v>
      </c>
      <c r="IG22" s="83">
        <v>860.48099999999999</v>
      </c>
      <c r="IH22" s="83">
        <v>0</v>
      </c>
      <c r="II22" s="83">
        <v>0</v>
      </c>
      <c r="IJ22" s="83">
        <v>0</v>
      </c>
      <c r="IK22" s="83">
        <v>0</v>
      </c>
      <c r="IL22" s="83">
        <v>0</v>
      </c>
      <c r="IM22" s="83">
        <v>0</v>
      </c>
      <c r="IN22" s="83">
        <v>0</v>
      </c>
      <c r="IO22" s="83">
        <v>0</v>
      </c>
      <c r="IP22" s="83">
        <v>0</v>
      </c>
      <c r="IQ22" s="83">
        <v>0</v>
      </c>
      <c r="IR22" s="83">
        <v>0</v>
      </c>
      <c r="IS22" s="83">
        <v>0</v>
      </c>
      <c r="IT22" s="83">
        <v>0</v>
      </c>
      <c r="IU22" s="83">
        <v>0</v>
      </c>
      <c r="IV22" s="84">
        <v>0</v>
      </c>
      <c r="IW22" s="81">
        <v>0</v>
      </c>
      <c r="IX22" s="81">
        <v>0</v>
      </c>
      <c r="IY22" s="81">
        <v>0</v>
      </c>
      <c r="IZ22" s="81">
        <v>0</v>
      </c>
      <c r="JA22" s="81">
        <v>0</v>
      </c>
      <c r="JB22" s="81">
        <v>0</v>
      </c>
      <c r="JC22" s="81">
        <v>0</v>
      </c>
      <c r="JD22" s="81">
        <v>0</v>
      </c>
      <c r="JE22" s="81">
        <v>0</v>
      </c>
      <c r="JF22" s="81">
        <v>2</v>
      </c>
      <c r="JG22" s="81">
        <v>2</v>
      </c>
      <c r="JH22" s="81">
        <v>0</v>
      </c>
      <c r="JI22" s="81">
        <v>0</v>
      </c>
      <c r="JJ22" s="81">
        <v>0</v>
      </c>
      <c r="JK22" s="81">
        <v>0</v>
      </c>
      <c r="JL22" s="81">
        <v>0</v>
      </c>
      <c r="JM22" s="81">
        <v>0</v>
      </c>
      <c r="JN22" s="81">
        <v>0</v>
      </c>
      <c r="JO22" s="81">
        <v>0</v>
      </c>
      <c r="JP22" s="81">
        <v>0</v>
      </c>
      <c r="JQ22" s="81">
        <v>0</v>
      </c>
      <c r="JR22" s="81">
        <v>1</v>
      </c>
      <c r="JS22" s="81">
        <v>0</v>
      </c>
      <c r="JT22" s="81">
        <v>0</v>
      </c>
      <c r="JU22" s="81">
        <v>0</v>
      </c>
      <c r="JV22" s="81">
        <v>1</v>
      </c>
      <c r="JW22" s="81">
        <v>0</v>
      </c>
      <c r="JX22" s="81">
        <v>0</v>
      </c>
      <c r="JY22" s="81">
        <v>0</v>
      </c>
      <c r="JZ22" s="81">
        <v>0</v>
      </c>
      <c r="KA22" s="81">
        <v>1</v>
      </c>
      <c r="KB22" s="81">
        <v>1</v>
      </c>
      <c r="KC22" s="81">
        <v>2</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0</v>
      </c>
      <c r="LY22" s="81">
        <v>0</v>
      </c>
      <c r="LZ22" s="81">
        <v>0</v>
      </c>
      <c r="MA22" s="81">
        <v>0</v>
      </c>
      <c r="MB22" s="81">
        <v>0</v>
      </c>
      <c r="MC22" s="81">
        <v>0</v>
      </c>
      <c r="MD22" s="81">
        <v>0</v>
      </c>
      <c r="ME22" s="81">
        <v>0</v>
      </c>
      <c r="MF22" s="81">
        <v>0</v>
      </c>
      <c r="MG22" s="81">
        <v>0</v>
      </c>
      <c r="MH22" s="81">
        <v>0</v>
      </c>
      <c r="MI22" s="81">
        <v>0</v>
      </c>
      <c r="MJ22" s="81">
        <v>0</v>
      </c>
      <c r="MK22" s="81">
        <v>0</v>
      </c>
      <c r="ML22" s="81">
        <v>0</v>
      </c>
      <c r="MM22" s="81">
        <v>0</v>
      </c>
      <c r="MN22" s="81">
        <v>0</v>
      </c>
      <c r="MO22" s="81">
        <v>0</v>
      </c>
      <c r="MP22" s="81">
        <v>0</v>
      </c>
      <c r="MQ22" s="81">
        <v>0</v>
      </c>
      <c r="MR22" s="81">
        <v>0</v>
      </c>
      <c r="MS22" s="81">
        <v>0</v>
      </c>
      <c r="MT22" s="81">
        <v>2</v>
      </c>
      <c r="MU22" s="81">
        <v>0</v>
      </c>
      <c r="MV22" s="81">
        <v>0</v>
      </c>
      <c r="MW22" s="81">
        <v>0</v>
      </c>
      <c r="MX22" s="81">
        <v>0</v>
      </c>
      <c r="MY22" s="81">
        <v>0</v>
      </c>
      <c r="MZ22" s="81">
        <v>0</v>
      </c>
      <c r="NA22" s="81">
        <v>0</v>
      </c>
      <c r="NB22" s="81">
        <v>0</v>
      </c>
      <c r="NC22" s="81">
        <v>0</v>
      </c>
      <c r="ND22" s="81">
        <v>0</v>
      </c>
      <c r="NE22" s="81">
        <v>0</v>
      </c>
      <c r="NF22" s="81">
        <v>0</v>
      </c>
      <c r="NG22" s="81">
        <v>2</v>
      </c>
      <c r="NH22" s="81">
        <v>2</v>
      </c>
      <c r="NI22" s="81">
        <v>0</v>
      </c>
      <c r="NJ22" s="81">
        <v>0</v>
      </c>
      <c r="NK22" s="81">
        <v>0</v>
      </c>
      <c r="NL22" s="81">
        <v>0</v>
      </c>
      <c r="NM22" s="81">
        <v>0</v>
      </c>
      <c r="NN22" s="81">
        <v>0</v>
      </c>
      <c r="NO22" s="81">
        <v>0</v>
      </c>
      <c r="NP22" s="81">
        <v>0</v>
      </c>
      <c r="NQ22" s="81">
        <v>0</v>
      </c>
      <c r="NR22" s="81">
        <v>0</v>
      </c>
      <c r="NS22" s="81">
        <v>1</v>
      </c>
      <c r="NT22" s="81">
        <v>0</v>
      </c>
      <c r="NU22" s="81">
        <v>0</v>
      </c>
      <c r="NV22" s="81">
        <v>0</v>
      </c>
      <c r="NW22" s="81">
        <v>1</v>
      </c>
      <c r="NX22" s="81">
        <v>0</v>
      </c>
      <c r="NY22" s="81">
        <v>0</v>
      </c>
      <c r="NZ22" s="81">
        <v>0</v>
      </c>
      <c r="OA22" s="81">
        <v>0</v>
      </c>
      <c r="OB22" s="81">
        <v>1</v>
      </c>
      <c r="OC22" s="81">
        <v>1</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0</v>
      </c>
      <c r="PZ22" s="81">
        <v>0</v>
      </c>
      <c r="QA22" s="81">
        <v>0</v>
      </c>
      <c r="QB22" s="81">
        <v>0</v>
      </c>
      <c r="QC22" s="81">
        <v>0</v>
      </c>
      <c r="QD22" s="81">
        <v>0</v>
      </c>
      <c r="QE22" s="81">
        <v>0</v>
      </c>
      <c r="QF22" s="81">
        <v>0</v>
      </c>
      <c r="QG22" s="81">
        <v>0</v>
      </c>
      <c r="QH22" s="81">
        <v>0</v>
      </c>
      <c r="QI22" s="81">
        <v>0</v>
      </c>
      <c r="QJ22" s="81">
        <v>0</v>
      </c>
      <c r="QK22" s="81">
        <v>0</v>
      </c>
      <c r="QL22" s="81">
        <v>0</v>
      </c>
      <c r="QM22" s="81">
        <v>0</v>
      </c>
      <c r="QN22" s="81">
        <v>0</v>
      </c>
      <c r="QO22" s="81">
        <v>0</v>
      </c>
      <c r="QP22" s="81">
        <v>0</v>
      </c>
      <c r="QQ22" s="81">
        <v>0</v>
      </c>
      <c r="QR22" s="81">
        <v>0</v>
      </c>
      <c r="QS22" s="81">
        <v>2</v>
      </c>
      <c r="QT22" s="81">
        <v>0</v>
      </c>
      <c r="QU22" s="81">
        <v>0</v>
      </c>
      <c r="QV22" s="81">
        <v>0</v>
      </c>
      <c r="QW22" s="81">
        <v>0</v>
      </c>
      <c r="QX22" s="81">
        <v>8</v>
      </c>
      <c r="QY22" s="81">
        <v>0</v>
      </c>
      <c r="QZ22" s="81">
        <v>0</v>
      </c>
      <c r="RA22" s="81">
        <v>0</v>
      </c>
      <c r="RB22" s="81">
        <v>0</v>
      </c>
      <c r="RC22" s="81">
        <v>0</v>
      </c>
      <c r="RD22" s="81">
        <v>0</v>
      </c>
      <c r="RE22" s="81">
        <v>0</v>
      </c>
      <c r="RF22" s="81">
        <v>0</v>
      </c>
      <c r="RG22" s="81">
        <v>0</v>
      </c>
      <c r="RH22" s="81">
        <v>0</v>
      </c>
      <c r="RI22" s="81">
        <v>0</v>
      </c>
      <c r="RJ22" s="81">
        <v>0</v>
      </c>
      <c r="RK22" s="81">
        <v>0</v>
      </c>
      <c r="RL22" s="81">
        <v>0</v>
      </c>
      <c r="RM22" s="81">
        <v>0</v>
      </c>
      <c r="RN22" s="81">
        <v>2</v>
      </c>
      <c r="RO22" s="81">
        <v>0</v>
      </c>
      <c r="RP22" s="81">
        <v>0</v>
      </c>
      <c r="RQ22" s="81">
        <v>0</v>
      </c>
      <c r="RR22" s="81">
        <v>0</v>
      </c>
      <c r="RS22" s="81">
        <v>8</v>
      </c>
      <c r="RT22" s="81">
        <v>2</v>
      </c>
      <c r="RU22" s="81">
        <v>0</v>
      </c>
      <c r="RV22" s="81">
        <v>0</v>
      </c>
      <c r="RW22" s="81">
        <v>0</v>
      </c>
      <c r="RX22" s="81">
        <v>0</v>
      </c>
      <c r="RY22" s="81">
        <v>0</v>
      </c>
      <c r="RZ22" s="81">
        <v>0</v>
      </c>
      <c r="SA22" s="81">
        <v>0</v>
      </c>
      <c r="SB22" s="81">
        <v>0</v>
      </c>
      <c r="SC22" s="81">
        <v>0</v>
      </c>
      <c r="SD22" s="81">
        <v>0</v>
      </c>
      <c r="SE22" s="81">
        <v>0</v>
      </c>
      <c r="SF22" s="81">
        <v>0</v>
      </c>
      <c r="SG22" s="81">
        <v>0</v>
      </c>
      <c r="SH22" s="81">
        <v>0</v>
      </c>
    </row>
    <row r="23" spans="1:502">
      <c r="A23" s="18" t="s">
        <v>1758</v>
      </c>
      <c r="B23" s="80">
        <v>15</v>
      </c>
      <c r="C23" s="80">
        <v>15</v>
      </c>
      <c r="D23" s="80">
        <v>1</v>
      </c>
      <c r="E23" s="80">
        <v>2018</v>
      </c>
      <c r="F23" s="80" t="s">
        <v>93</v>
      </c>
      <c r="G23" s="182" t="s">
        <v>1743</v>
      </c>
      <c r="H23" s="80" t="s">
        <v>1744</v>
      </c>
      <c r="I23" s="173"/>
      <c r="J23" s="83">
        <v>0</v>
      </c>
      <c r="K23" s="83">
        <v>0</v>
      </c>
      <c r="L23" s="83">
        <v>0</v>
      </c>
      <c r="M23" s="83">
        <v>0</v>
      </c>
      <c r="N23" s="83">
        <v>0</v>
      </c>
      <c r="O23" s="83">
        <v>0</v>
      </c>
      <c r="P23" s="83">
        <v>0</v>
      </c>
      <c r="Q23" s="83">
        <v>0</v>
      </c>
      <c r="R23" s="83">
        <v>0</v>
      </c>
      <c r="S23" s="83">
        <v>6.923</v>
      </c>
      <c r="T23" s="83">
        <v>6.0190000000000001</v>
      </c>
      <c r="U23" s="83">
        <v>0</v>
      </c>
      <c r="V23" s="83">
        <v>0</v>
      </c>
      <c r="W23" s="83">
        <v>0</v>
      </c>
      <c r="X23" s="83">
        <v>0</v>
      </c>
      <c r="Y23" s="83">
        <v>0</v>
      </c>
      <c r="Z23" s="83">
        <v>0</v>
      </c>
      <c r="AA23" s="83">
        <v>0</v>
      </c>
      <c r="AB23" s="83">
        <v>0</v>
      </c>
      <c r="AC23" s="83">
        <v>0</v>
      </c>
      <c r="AD23" s="83">
        <v>0</v>
      </c>
      <c r="AE23" s="83">
        <v>8.0809999999999995</v>
      </c>
      <c r="AF23" s="83">
        <v>0</v>
      </c>
      <c r="AG23" s="83">
        <v>0</v>
      </c>
      <c r="AH23" s="83">
        <v>0</v>
      </c>
      <c r="AI23" s="83">
        <v>3.7719999999999998</v>
      </c>
      <c r="AJ23" s="83">
        <v>0</v>
      </c>
      <c r="AK23" s="83">
        <v>0</v>
      </c>
      <c r="AL23" s="83">
        <v>0</v>
      </c>
      <c r="AM23" s="83">
        <v>0</v>
      </c>
      <c r="AN23" s="83">
        <v>12.247999999999999</v>
      </c>
      <c r="AO23" s="83">
        <v>7.0170000000000003</v>
      </c>
      <c r="AP23" s="83">
        <v>894.08100000000002</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0</v>
      </c>
      <c r="CL23" s="83">
        <v>0</v>
      </c>
      <c r="CM23" s="83">
        <v>0</v>
      </c>
      <c r="CN23" s="83">
        <v>0</v>
      </c>
      <c r="CO23" s="83">
        <v>0</v>
      </c>
      <c r="CP23" s="83">
        <v>0</v>
      </c>
      <c r="CQ23" s="83">
        <v>0</v>
      </c>
      <c r="CR23" s="83">
        <v>0</v>
      </c>
      <c r="CS23" s="83">
        <v>0</v>
      </c>
      <c r="CT23" s="83">
        <v>0</v>
      </c>
      <c r="CU23" s="83">
        <v>0</v>
      </c>
      <c r="CV23" s="83">
        <v>0</v>
      </c>
      <c r="CW23" s="83">
        <v>0</v>
      </c>
      <c r="CX23" s="83">
        <v>0</v>
      </c>
      <c r="CY23" s="83">
        <v>0</v>
      </c>
      <c r="CZ23" s="83">
        <v>0</v>
      </c>
      <c r="DA23" s="83">
        <v>0</v>
      </c>
      <c r="DB23" s="83">
        <v>0</v>
      </c>
      <c r="DC23" s="83">
        <v>0</v>
      </c>
      <c r="DD23" s="83">
        <v>0</v>
      </c>
      <c r="DE23" s="83">
        <v>0</v>
      </c>
      <c r="DF23" s="83">
        <v>0</v>
      </c>
      <c r="DG23" s="83">
        <v>894.08100000000002</v>
      </c>
      <c r="DH23" s="83">
        <v>0</v>
      </c>
      <c r="DI23" s="83">
        <v>0</v>
      </c>
      <c r="DJ23" s="83">
        <v>0</v>
      </c>
      <c r="DK23" s="83">
        <v>0</v>
      </c>
      <c r="DL23" s="83">
        <v>0</v>
      </c>
      <c r="DM23" s="83">
        <v>0</v>
      </c>
      <c r="DN23" s="83">
        <v>0</v>
      </c>
      <c r="DO23" s="83">
        <v>0</v>
      </c>
      <c r="DP23" s="83">
        <v>0</v>
      </c>
      <c r="DQ23" s="83">
        <v>0</v>
      </c>
      <c r="DR23" s="83">
        <v>0</v>
      </c>
      <c r="DS23" s="83">
        <v>0</v>
      </c>
      <c r="DT23" s="83">
        <v>6.923</v>
      </c>
      <c r="DU23" s="83">
        <v>6.0190000000000001</v>
      </c>
      <c r="DV23" s="83">
        <v>0</v>
      </c>
      <c r="DW23" s="83">
        <v>0</v>
      </c>
      <c r="DX23" s="83">
        <v>0</v>
      </c>
      <c r="DY23" s="83">
        <v>0</v>
      </c>
      <c r="DZ23" s="83">
        <v>0</v>
      </c>
      <c r="EA23" s="83">
        <v>0</v>
      </c>
      <c r="EB23" s="83">
        <v>0</v>
      </c>
      <c r="EC23" s="83">
        <v>0</v>
      </c>
      <c r="ED23" s="83">
        <v>0</v>
      </c>
      <c r="EE23" s="83">
        <v>0</v>
      </c>
      <c r="EF23" s="83">
        <v>8.0809999999999995</v>
      </c>
      <c r="EG23" s="83">
        <v>0</v>
      </c>
      <c r="EH23" s="83">
        <v>0</v>
      </c>
      <c r="EI23" s="83">
        <v>0</v>
      </c>
      <c r="EJ23" s="83">
        <v>3.7719999999999998</v>
      </c>
      <c r="EK23" s="83">
        <v>0</v>
      </c>
      <c r="EL23" s="83">
        <v>0</v>
      </c>
      <c r="EM23" s="83">
        <v>0</v>
      </c>
      <c r="EN23" s="83">
        <v>0</v>
      </c>
      <c r="EO23" s="83">
        <v>12.247999999999999</v>
      </c>
      <c r="EP23" s="83">
        <v>7.0170000000000003</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0</v>
      </c>
      <c r="GM23" s="83">
        <v>0</v>
      </c>
      <c r="GN23" s="83">
        <v>0</v>
      </c>
      <c r="GO23" s="83">
        <v>0</v>
      </c>
      <c r="GP23" s="83">
        <v>0</v>
      </c>
      <c r="GQ23" s="83">
        <v>0</v>
      </c>
      <c r="GR23" s="83">
        <v>0</v>
      </c>
      <c r="GS23" s="83">
        <v>0</v>
      </c>
      <c r="GT23" s="83">
        <v>0</v>
      </c>
      <c r="GU23" s="83">
        <v>0</v>
      </c>
      <c r="GV23" s="83">
        <v>0</v>
      </c>
      <c r="GW23" s="83">
        <v>0</v>
      </c>
      <c r="GX23" s="83">
        <v>0</v>
      </c>
      <c r="GY23" s="83">
        <v>0</v>
      </c>
      <c r="GZ23" s="83">
        <v>0</v>
      </c>
      <c r="HA23" s="83">
        <v>0</v>
      </c>
      <c r="HB23" s="83">
        <v>0</v>
      </c>
      <c r="HC23" s="83">
        <v>0</v>
      </c>
      <c r="HD23" s="83">
        <v>0</v>
      </c>
      <c r="HE23" s="83">
        <v>0</v>
      </c>
      <c r="HF23" s="83">
        <v>894.08100000000002</v>
      </c>
      <c r="HG23" s="83">
        <v>0</v>
      </c>
      <c r="HH23" s="83">
        <v>0</v>
      </c>
      <c r="HI23" s="83">
        <v>0</v>
      </c>
      <c r="HJ23" s="83">
        <v>0</v>
      </c>
      <c r="HK23" s="83">
        <v>44.06</v>
      </c>
      <c r="HL23" s="83">
        <v>0</v>
      </c>
      <c r="HM23" s="83">
        <v>0</v>
      </c>
      <c r="HN23" s="83">
        <v>0</v>
      </c>
      <c r="HO23" s="83">
        <v>0</v>
      </c>
      <c r="HP23" s="83">
        <v>0</v>
      </c>
      <c r="HQ23" s="83">
        <v>0</v>
      </c>
      <c r="HR23" s="83">
        <v>0</v>
      </c>
      <c r="HS23" s="83">
        <v>0</v>
      </c>
      <c r="HT23" s="83">
        <v>0</v>
      </c>
      <c r="HU23" s="83">
        <v>0</v>
      </c>
      <c r="HV23" s="83">
        <v>0</v>
      </c>
      <c r="HW23" s="83">
        <v>0</v>
      </c>
      <c r="HX23" s="83">
        <v>0</v>
      </c>
      <c r="HY23" s="83">
        <v>0</v>
      </c>
      <c r="HZ23" s="83">
        <v>0</v>
      </c>
      <c r="IA23" s="83">
        <v>894.08100000000002</v>
      </c>
      <c r="IB23" s="83">
        <v>0</v>
      </c>
      <c r="IC23" s="83">
        <v>0</v>
      </c>
      <c r="ID23" s="83">
        <v>0</v>
      </c>
      <c r="IE23" s="83">
        <v>0</v>
      </c>
      <c r="IF23" s="83">
        <v>44.06</v>
      </c>
      <c r="IG23" s="83">
        <v>894.08100000000002</v>
      </c>
      <c r="IH23" s="83">
        <v>0</v>
      </c>
      <c r="II23" s="83">
        <v>0</v>
      </c>
      <c r="IJ23" s="83">
        <v>0</v>
      </c>
      <c r="IK23" s="83">
        <v>0</v>
      </c>
      <c r="IL23" s="83">
        <v>0</v>
      </c>
      <c r="IM23" s="83">
        <v>0</v>
      </c>
      <c r="IN23" s="83">
        <v>0</v>
      </c>
      <c r="IO23" s="83">
        <v>0</v>
      </c>
      <c r="IP23" s="83">
        <v>0</v>
      </c>
      <c r="IQ23" s="83">
        <v>0</v>
      </c>
      <c r="IR23" s="83">
        <v>0</v>
      </c>
      <c r="IS23" s="83">
        <v>0</v>
      </c>
      <c r="IT23" s="83">
        <v>0</v>
      </c>
      <c r="IU23" s="83">
        <v>0</v>
      </c>
      <c r="IV23" s="84">
        <v>0</v>
      </c>
      <c r="IW23" s="81">
        <v>0</v>
      </c>
      <c r="IX23" s="81">
        <v>0</v>
      </c>
      <c r="IY23" s="81">
        <v>0</v>
      </c>
      <c r="IZ23" s="81">
        <v>0</v>
      </c>
      <c r="JA23" s="81">
        <v>0</v>
      </c>
      <c r="JB23" s="81">
        <v>0</v>
      </c>
      <c r="JC23" s="81">
        <v>0</v>
      </c>
      <c r="JD23" s="81">
        <v>0</v>
      </c>
      <c r="JE23" s="81">
        <v>0</v>
      </c>
      <c r="JF23" s="81">
        <v>2</v>
      </c>
      <c r="JG23" s="81">
        <v>2</v>
      </c>
      <c r="JH23" s="81">
        <v>0</v>
      </c>
      <c r="JI23" s="81">
        <v>0</v>
      </c>
      <c r="JJ23" s="81">
        <v>0</v>
      </c>
      <c r="JK23" s="81">
        <v>0</v>
      </c>
      <c r="JL23" s="81">
        <v>0</v>
      </c>
      <c r="JM23" s="81">
        <v>0</v>
      </c>
      <c r="JN23" s="81">
        <v>0</v>
      </c>
      <c r="JO23" s="81">
        <v>0</v>
      </c>
      <c r="JP23" s="81">
        <v>0</v>
      </c>
      <c r="JQ23" s="81">
        <v>0</v>
      </c>
      <c r="JR23" s="81">
        <v>1</v>
      </c>
      <c r="JS23" s="81">
        <v>0</v>
      </c>
      <c r="JT23" s="81">
        <v>0</v>
      </c>
      <c r="JU23" s="81">
        <v>0</v>
      </c>
      <c r="JV23" s="81">
        <v>1</v>
      </c>
      <c r="JW23" s="81">
        <v>0</v>
      </c>
      <c r="JX23" s="81">
        <v>0</v>
      </c>
      <c r="JY23" s="81">
        <v>0</v>
      </c>
      <c r="JZ23" s="81">
        <v>0</v>
      </c>
      <c r="KA23" s="81">
        <v>1</v>
      </c>
      <c r="KB23" s="81">
        <v>1</v>
      </c>
      <c r="KC23" s="81">
        <v>2</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0</v>
      </c>
      <c r="LZ23" s="81">
        <v>0</v>
      </c>
      <c r="MA23" s="81">
        <v>0</v>
      </c>
      <c r="MB23" s="81">
        <v>0</v>
      </c>
      <c r="MC23" s="81">
        <v>0</v>
      </c>
      <c r="MD23" s="81">
        <v>0</v>
      </c>
      <c r="ME23" s="81">
        <v>0</v>
      </c>
      <c r="MF23" s="81">
        <v>0</v>
      </c>
      <c r="MG23" s="81">
        <v>0</v>
      </c>
      <c r="MH23" s="81">
        <v>0</v>
      </c>
      <c r="MI23" s="81">
        <v>0</v>
      </c>
      <c r="MJ23" s="81">
        <v>0</v>
      </c>
      <c r="MK23" s="81">
        <v>0</v>
      </c>
      <c r="ML23" s="81">
        <v>0</v>
      </c>
      <c r="MM23" s="81">
        <v>0</v>
      </c>
      <c r="MN23" s="81">
        <v>0</v>
      </c>
      <c r="MO23" s="81">
        <v>0</v>
      </c>
      <c r="MP23" s="81">
        <v>0</v>
      </c>
      <c r="MQ23" s="81">
        <v>0</v>
      </c>
      <c r="MR23" s="81">
        <v>0</v>
      </c>
      <c r="MS23" s="81">
        <v>0</v>
      </c>
      <c r="MT23" s="81">
        <v>2</v>
      </c>
      <c r="MU23" s="81">
        <v>0</v>
      </c>
      <c r="MV23" s="81">
        <v>0</v>
      </c>
      <c r="MW23" s="81">
        <v>0</v>
      </c>
      <c r="MX23" s="81">
        <v>0</v>
      </c>
      <c r="MY23" s="81">
        <v>0</v>
      </c>
      <c r="MZ23" s="81">
        <v>0</v>
      </c>
      <c r="NA23" s="81">
        <v>0</v>
      </c>
      <c r="NB23" s="81">
        <v>0</v>
      </c>
      <c r="NC23" s="81">
        <v>0</v>
      </c>
      <c r="ND23" s="81">
        <v>0</v>
      </c>
      <c r="NE23" s="81">
        <v>0</v>
      </c>
      <c r="NF23" s="81">
        <v>0</v>
      </c>
      <c r="NG23" s="81">
        <v>2</v>
      </c>
      <c r="NH23" s="81">
        <v>2</v>
      </c>
      <c r="NI23" s="81">
        <v>0</v>
      </c>
      <c r="NJ23" s="81">
        <v>0</v>
      </c>
      <c r="NK23" s="81">
        <v>0</v>
      </c>
      <c r="NL23" s="81">
        <v>0</v>
      </c>
      <c r="NM23" s="81">
        <v>0</v>
      </c>
      <c r="NN23" s="81">
        <v>0</v>
      </c>
      <c r="NO23" s="81">
        <v>0</v>
      </c>
      <c r="NP23" s="81">
        <v>0</v>
      </c>
      <c r="NQ23" s="81">
        <v>0</v>
      </c>
      <c r="NR23" s="81">
        <v>0</v>
      </c>
      <c r="NS23" s="81">
        <v>1</v>
      </c>
      <c r="NT23" s="81">
        <v>0</v>
      </c>
      <c r="NU23" s="81">
        <v>0</v>
      </c>
      <c r="NV23" s="81">
        <v>0</v>
      </c>
      <c r="NW23" s="81">
        <v>1</v>
      </c>
      <c r="NX23" s="81">
        <v>0</v>
      </c>
      <c r="NY23" s="81">
        <v>0</v>
      </c>
      <c r="NZ23" s="81">
        <v>0</v>
      </c>
      <c r="OA23" s="81">
        <v>0</v>
      </c>
      <c r="OB23" s="81">
        <v>1</v>
      </c>
      <c r="OC23" s="81">
        <v>1</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0</v>
      </c>
      <c r="PZ23" s="81">
        <v>0</v>
      </c>
      <c r="QA23" s="81">
        <v>0</v>
      </c>
      <c r="QB23" s="81">
        <v>0</v>
      </c>
      <c r="QC23" s="81">
        <v>0</v>
      </c>
      <c r="QD23" s="81">
        <v>0</v>
      </c>
      <c r="QE23" s="81">
        <v>0</v>
      </c>
      <c r="QF23" s="81">
        <v>0</v>
      </c>
      <c r="QG23" s="81">
        <v>0</v>
      </c>
      <c r="QH23" s="81">
        <v>0</v>
      </c>
      <c r="QI23" s="81">
        <v>0</v>
      </c>
      <c r="QJ23" s="81">
        <v>0</v>
      </c>
      <c r="QK23" s="81">
        <v>0</v>
      </c>
      <c r="QL23" s="81">
        <v>0</v>
      </c>
      <c r="QM23" s="81">
        <v>0</v>
      </c>
      <c r="QN23" s="81">
        <v>0</v>
      </c>
      <c r="QO23" s="81">
        <v>0</v>
      </c>
      <c r="QP23" s="81">
        <v>0</v>
      </c>
      <c r="QQ23" s="81">
        <v>0</v>
      </c>
      <c r="QR23" s="81">
        <v>0</v>
      </c>
      <c r="QS23" s="81">
        <v>2</v>
      </c>
      <c r="QT23" s="81">
        <v>0</v>
      </c>
      <c r="QU23" s="81">
        <v>0</v>
      </c>
      <c r="QV23" s="81">
        <v>0</v>
      </c>
      <c r="QW23" s="81">
        <v>0</v>
      </c>
      <c r="QX23" s="81">
        <v>8</v>
      </c>
      <c r="QY23" s="81">
        <v>0</v>
      </c>
      <c r="QZ23" s="81">
        <v>0</v>
      </c>
      <c r="RA23" s="81">
        <v>0</v>
      </c>
      <c r="RB23" s="81">
        <v>0</v>
      </c>
      <c r="RC23" s="81">
        <v>0</v>
      </c>
      <c r="RD23" s="81">
        <v>0</v>
      </c>
      <c r="RE23" s="81">
        <v>0</v>
      </c>
      <c r="RF23" s="81">
        <v>0</v>
      </c>
      <c r="RG23" s="81">
        <v>0</v>
      </c>
      <c r="RH23" s="81">
        <v>0</v>
      </c>
      <c r="RI23" s="81">
        <v>0</v>
      </c>
      <c r="RJ23" s="81">
        <v>0</v>
      </c>
      <c r="RK23" s="81">
        <v>0</v>
      </c>
      <c r="RL23" s="81">
        <v>0</v>
      </c>
      <c r="RM23" s="81">
        <v>0</v>
      </c>
      <c r="RN23" s="81">
        <v>2</v>
      </c>
      <c r="RO23" s="81">
        <v>0</v>
      </c>
      <c r="RP23" s="81">
        <v>0</v>
      </c>
      <c r="RQ23" s="81">
        <v>0</v>
      </c>
      <c r="RR23" s="81">
        <v>0</v>
      </c>
      <c r="RS23" s="81">
        <v>8</v>
      </c>
      <c r="RT23" s="81">
        <v>2</v>
      </c>
      <c r="RU23" s="81">
        <v>0</v>
      </c>
      <c r="RV23" s="81">
        <v>0</v>
      </c>
      <c r="RW23" s="81">
        <v>0</v>
      </c>
      <c r="RX23" s="81">
        <v>0</v>
      </c>
      <c r="RY23" s="81">
        <v>0</v>
      </c>
      <c r="RZ23" s="81">
        <v>0</v>
      </c>
      <c r="SA23" s="81">
        <v>0</v>
      </c>
      <c r="SB23" s="81">
        <v>0</v>
      </c>
      <c r="SC23" s="81">
        <v>0</v>
      </c>
      <c r="SD23" s="81">
        <v>0</v>
      </c>
      <c r="SE23" s="81">
        <v>0</v>
      </c>
      <c r="SF23" s="81">
        <v>0</v>
      </c>
      <c r="SG23" s="81">
        <v>0</v>
      </c>
      <c r="SH23" s="81">
        <v>0</v>
      </c>
    </row>
    <row r="24" spans="1:502">
      <c r="A24" s="18" t="s">
        <v>1759</v>
      </c>
      <c r="B24" s="80">
        <v>16</v>
      </c>
      <c r="C24" s="80">
        <v>16</v>
      </c>
      <c r="D24" s="80">
        <v>1</v>
      </c>
      <c r="E24" s="80">
        <v>2019</v>
      </c>
      <c r="F24" s="80" t="s">
        <v>73</v>
      </c>
      <c r="G24" s="182" t="s">
        <v>1743</v>
      </c>
      <c r="H24" s="80" t="s">
        <v>1744</v>
      </c>
      <c r="I24" s="173"/>
      <c r="J24" s="83">
        <v>0</v>
      </c>
      <c r="K24" s="83">
        <v>0</v>
      </c>
      <c r="L24" s="83">
        <v>0</v>
      </c>
      <c r="M24" s="83">
        <v>0</v>
      </c>
      <c r="N24" s="83">
        <v>0</v>
      </c>
      <c r="O24" s="83">
        <v>0</v>
      </c>
      <c r="P24" s="83">
        <v>0</v>
      </c>
      <c r="Q24" s="83">
        <v>0</v>
      </c>
      <c r="R24" s="83">
        <v>0</v>
      </c>
      <c r="S24" s="83">
        <v>2.2869999999999999</v>
      </c>
      <c r="T24" s="83">
        <v>2.1</v>
      </c>
      <c r="U24" s="83">
        <v>0</v>
      </c>
      <c r="V24" s="83">
        <v>0</v>
      </c>
      <c r="W24" s="83">
        <v>0</v>
      </c>
      <c r="X24" s="83">
        <v>0</v>
      </c>
      <c r="Y24" s="83">
        <v>0</v>
      </c>
      <c r="Z24" s="83">
        <v>0</v>
      </c>
      <c r="AA24" s="83">
        <v>0</v>
      </c>
      <c r="AB24" s="83">
        <v>0</v>
      </c>
      <c r="AC24" s="83">
        <v>0</v>
      </c>
      <c r="AD24" s="83">
        <v>0</v>
      </c>
      <c r="AE24" s="83">
        <v>6.6589999999999998</v>
      </c>
      <c r="AF24" s="83">
        <v>0</v>
      </c>
      <c r="AG24" s="83">
        <v>0</v>
      </c>
      <c r="AH24" s="83">
        <v>0</v>
      </c>
      <c r="AI24" s="83">
        <v>3.1970000000000001</v>
      </c>
      <c r="AJ24" s="83">
        <v>0</v>
      </c>
      <c r="AK24" s="83">
        <v>0</v>
      </c>
      <c r="AL24" s="83">
        <v>0</v>
      </c>
      <c r="AM24" s="83">
        <v>0</v>
      </c>
      <c r="AN24" s="83">
        <v>8.9939999999999998</v>
      </c>
      <c r="AO24" s="83">
        <v>5.5309999999999997</v>
      </c>
      <c r="AP24" s="83">
        <v>924.57600000000002</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0</v>
      </c>
      <c r="CM24" s="83">
        <v>0</v>
      </c>
      <c r="CN24" s="83">
        <v>0</v>
      </c>
      <c r="CO24" s="83">
        <v>0</v>
      </c>
      <c r="CP24" s="83">
        <v>0</v>
      </c>
      <c r="CQ24" s="83">
        <v>0</v>
      </c>
      <c r="CR24" s="83">
        <v>0</v>
      </c>
      <c r="CS24" s="83">
        <v>0</v>
      </c>
      <c r="CT24" s="83">
        <v>0</v>
      </c>
      <c r="CU24" s="83">
        <v>0</v>
      </c>
      <c r="CV24" s="83">
        <v>0</v>
      </c>
      <c r="CW24" s="83">
        <v>0</v>
      </c>
      <c r="CX24" s="83">
        <v>0</v>
      </c>
      <c r="CY24" s="83">
        <v>0</v>
      </c>
      <c r="CZ24" s="83">
        <v>0</v>
      </c>
      <c r="DA24" s="83">
        <v>0</v>
      </c>
      <c r="DB24" s="83">
        <v>0</v>
      </c>
      <c r="DC24" s="83">
        <v>0</v>
      </c>
      <c r="DD24" s="83">
        <v>0</v>
      </c>
      <c r="DE24" s="83">
        <v>0</v>
      </c>
      <c r="DF24" s="83">
        <v>0</v>
      </c>
      <c r="DG24" s="83">
        <v>924.57600000000002</v>
      </c>
      <c r="DH24" s="83">
        <v>0</v>
      </c>
      <c r="DI24" s="83">
        <v>0</v>
      </c>
      <c r="DJ24" s="83">
        <v>0</v>
      </c>
      <c r="DK24" s="83">
        <v>0</v>
      </c>
      <c r="DL24" s="83">
        <v>0</v>
      </c>
      <c r="DM24" s="83">
        <v>0</v>
      </c>
      <c r="DN24" s="83">
        <v>0</v>
      </c>
      <c r="DO24" s="83">
        <v>0</v>
      </c>
      <c r="DP24" s="83">
        <v>0</v>
      </c>
      <c r="DQ24" s="83">
        <v>0</v>
      </c>
      <c r="DR24" s="83">
        <v>0</v>
      </c>
      <c r="DS24" s="83">
        <v>0</v>
      </c>
      <c r="DT24" s="83">
        <v>2.2869999999999999</v>
      </c>
      <c r="DU24" s="83">
        <v>2.1</v>
      </c>
      <c r="DV24" s="83">
        <v>0</v>
      </c>
      <c r="DW24" s="83">
        <v>0</v>
      </c>
      <c r="DX24" s="83">
        <v>0</v>
      </c>
      <c r="DY24" s="83">
        <v>0</v>
      </c>
      <c r="DZ24" s="83">
        <v>0</v>
      </c>
      <c r="EA24" s="83">
        <v>0</v>
      </c>
      <c r="EB24" s="83">
        <v>0</v>
      </c>
      <c r="EC24" s="83">
        <v>0</v>
      </c>
      <c r="ED24" s="83">
        <v>0</v>
      </c>
      <c r="EE24" s="83">
        <v>0</v>
      </c>
      <c r="EF24" s="83">
        <v>6.6589999999999998</v>
      </c>
      <c r="EG24" s="83">
        <v>0</v>
      </c>
      <c r="EH24" s="83">
        <v>0</v>
      </c>
      <c r="EI24" s="83">
        <v>0</v>
      </c>
      <c r="EJ24" s="83">
        <v>3.1970000000000001</v>
      </c>
      <c r="EK24" s="83">
        <v>0</v>
      </c>
      <c r="EL24" s="83">
        <v>0</v>
      </c>
      <c r="EM24" s="83">
        <v>0</v>
      </c>
      <c r="EN24" s="83">
        <v>0</v>
      </c>
      <c r="EO24" s="83">
        <v>8.9939999999999998</v>
      </c>
      <c r="EP24" s="83">
        <v>5.5309999999999997</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0</v>
      </c>
      <c r="GM24" s="83">
        <v>0</v>
      </c>
      <c r="GN24" s="83">
        <v>0</v>
      </c>
      <c r="GO24" s="83">
        <v>0</v>
      </c>
      <c r="GP24" s="83">
        <v>0</v>
      </c>
      <c r="GQ24" s="83">
        <v>0</v>
      </c>
      <c r="GR24" s="83">
        <v>0</v>
      </c>
      <c r="GS24" s="83">
        <v>0</v>
      </c>
      <c r="GT24" s="83">
        <v>0</v>
      </c>
      <c r="GU24" s="83">
        <v>0</v>
      </c>
      <c r="GV24" s="83">
        <v>0</v>
      </c>
      <c r="GW24" s="83">
        <v>0</v>
      </c>
      <c r="GX24" s="83">
        <v>0</v>
      </c>
      <c r="GY24" s="83">
        <v>0</v>
      </c>
      <c r="GZ24" s="83">
        <v>0</v>
      </c>
      <c r="HA24" s="83">
        <v>0</v>
      </c>
      <c r="HB24" s="83">
        <v>0</v>
      </c>
      <c r="HC24" s="83">
        <v>0</v>
      </c>
      <c r="HD24" s="83">
        <v>0</v>
      </c>
      <c r="HE24" s="83">
        <v>0</v>
      </c>
      <c r="HF24" s="83">
        <v>924.57600000000002</v>
      </c>
      <c r="HG24" s="83">
        <v>0</v>
      </c>
      <c r="HH24" s="83">
        <v>0</v>
      </c>
      <c r="HI24" s="83">
        <v>0</v>
      </c>
      <c r="HJ24" s="83">
        <v>0</v>
      </c>
      <c r="HK24" s="83">
        <v>28.768000000000001</v>
      </c>
      <c r="HL24" s="83">
        <v>0</v>
      </c>
      <c r="HM24" s="83">
        <v>0</v>
      </c>
      <c r="HN24" s="83">
        <v>0</v>
      </c>
      <c r="HO24" s="83">
        <v>0</v>
      </c>
      <c r="HP24" s="83">
        <v>0</v>
      </c>
      <c r="HQ24" s="83">
        <v>0</v>
      </c>
      <c r="HR24" s="83">
        <v>0</v>
      </c>
      <c r="HS24" s="83">
        <v>0</v>
      </c>
      <c r="HT24" s="83">
        <v>0</v>
      </c>
      <c r="HU24" s="83">
        <v>0</v>
      </c>
      <c r="HV24" s="83">
        <v>0</v>
      </c>
      <c r="HW24" s="83">
        <v>0</v>
      </c>
      <c r="HX24" s="83">
        <v>0</v>
      </c>
      <c r="HY24" s="83">
        <v>0</v>
      </c>
      <c r="HZ24" s="83">
        <v>0</v>
      </c>
      <c r="IA24" s="83">
        <v>924.57600000000002</v>
      </c>
      <c r="IB24" s="83">
        <v>0</v>
      </c>
      <c r="IC24" s="83">
        <v>0</v>
      </c>
      <c r="ID24" s="83">
        <v>0</v>
      </c>
      <c r="IE24" s="83">
        <v>0</v>
      </c>
      <c r="IF24" s="83">
        <v>28.768000000000001</v>
      </c>
      <c r="IG24" s="83">
        <v>924.57600000000002</v>
      </c>
      <c r="IH24" s="83">
        <v>0</v>
      </c>
      <c r="II24" s="83">
        <v>0</v>
      </c>
      <c r="IJ24" s="83">
        <v>0</v>
      </c>
      <c r="IK24" s="83">
        <v>0</v>
      </c>
      <c r="IL24" s="83">
        <v>0</v>
      </c>
      <c r="IM24" s="83">
        <v>0</v>
      </c>
      <c r="IN24" s="83">
        <v>0</v>
      </c>
      <c r="IO24" s="83">
        <v>0</v>
      </c>
      <c r="IP24" s="83">
        <v>0</v>
      </c>
      <c r="IQ24" s="83">
        <v>0</v>
      </c>
      <c r="IR24" s="83">
        <v>0</v>
      </c>
      <c r="IS24" s="83">
        <v>0</v>
      </c>
      <c r="IT24" s="83">
        <v>0</v>
      </c>
      <c r="IU24" s="83">
        <v>0</v>
      </c>
      <c r="IV24" s="84">
        <v>0</v>
      </c>
      <c r="IW24" s="81">
        <v>0</v>
      </c>
      <c r="IX24" s="81">
        <v>0</v>
      </c>
      <c r="IY24" s="81">
        <v>0</v>
      </c>
      <c r="IZ24" s="81">
        <v>0</v>
      </c>
      <c r="JA24" s="81">
        <v>0</v>
      </c>
      <c r="JB24" s="81">
        <v>0</v>
      </c>
      <c r="JC24" s="81">
        <v>0</v>
      </c>
      <c r="JD24" s="81">
        <v>0</v>
      </c>
      <c r="JE24" s="81">
        <v>0</v>
      </c>
      <c r="JF24" s="81">
        <v>1</v>
      </c>
      <c r="JG24" s="81">
        <v>1</v>
      </c>
      <c r="JH24" s="81">
        <v>0</v>
      </c>
      <c r="JI24" s="81">
        <v>0</v>
      </c>
      <c r="JJ24" s="81">
        <v>0</v>
      </c>
      <c r="JK24" s="81">
        <v>0</v>
      </c>
      <c r="JL24" s="81">
        <v>0</v>
      </c>
      <c r="JM24" s="81">
        <v>0</v>
      </c>
      <c r="JN24" s="81">
        <v>0</v>
      </c>
      <c r="JO24" s="81">
        <v>0</v>
      </c>
      <c r="JP24" s="81">
        <v>0</v>
      </c>
      <c r="JQ24" s="81">
        <v>0</v>
      </c>
      <c r="JR24" s="81">
        <v>1</v>
      </c>
      <c r="JS24" s="81">
        <v>0</v>
      </c>
      <c r="JT24" s="81">
        <v>0</v>
      </c>
      <c r="JU24" s="81">
        <v>0</v>
      </c>
      <c r="JV24" s="81">
        <v>1</v>
      </c>
      <c r="JW24" s="81">
        <v>0</v>
      </c>
      <c r="JX24" s="81">
        <v>0</v>
      </c>
      <c r="JY24" s="81">
        <v>0</v>
      </c>
      <c r="JZ24" s="81">
        <v>0</v>
      </c>
      <c r="KA24" s="81">
        <v>1</v>
      </c>
      <c r="KB24" s="81">
        <v>1</v>
      </c>
      <c r="KC24" s="81">
        <v>2</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0</v>
      </c>
      <c r="LZ24" s="81">
        <v>0</v>
      </c>
      <c r="MA24" s="81">
        <v>0</v>
      </c>
      <c r="MB24" s="81">
        <v>0</v>
      </c>
      <c r="MC24" s="81">
        <v>0</v>
      </c>
      <c r="MD24" s="81">
        <v>0</v>
      </c>
      <c r="ME24" s="81">
        <v>0</v>
      </c>
      <c r="MF24" s="81">
        <v>0</v>
      </c>
      <c r="MG24" s="81">
        <v>0</v>
      </c>
      <c r="MH24" s="81">
        <v>0</v>
      </c>
      <c r="MI24" s="81">
        <v>0</v>
      </c>
      <c r="MJ24" s="81">
        <v>0</v>
      </c>
      <c r="MK24" s="81">
        <v>0</v>
      </c>
      <c r="ML24" s="81">
        <v>0</v>
      </c>
      <c r="MM24" s="81">
        <v>0</v>
      </c>
      <c r="MN24" s="81">
        <v>0</v>
      </c>
      <c r="MO24" s="81">
        <v>0</v>
      </c>
      <c r="MP24" s="81">
        <v>0</v>
      </c>
      <c r="MQ24" s="81">
        <v>0</v>
      </c>
      <c r="MR24" s="81">
        <v>0</v>
      </c>
      <c r="MS24" s="81">
        <v>0</v>
      </c>
      <c r="MT24" s="81">
        <v>2</v>
      </c>
      <c r="MU24" s="81">
        <v>0</v>
      </c>
      <c r="MV24" s="81">
        <v>0</v>
      </c>
      <c r="MW24" s="81">
        <v>0</v>
      </c>
      <c r="MX24" s="81">
        <v>0</v>
      </c>
      <c r="MY24" s="81">
        <v>0</v>
      </c>
      <c r="MZ24" s="81">
        <v>0</v>
      </c>
      <c r="NA24" s="81">
        <v>0</v>
      </c>
      <c r="NB24" s="81">
        <v>0</v>
      </c>
      <c r="NC24" s="81">
        <v>0</v>
      </c>
      <c r="ND24" s="81">
        <v>0</v>
      </c>
      <c r="NE24" s="81">
        <v>0</v>
      </c>
      <c r="NF24" s="81">
        <v>0</v>
      </c>
      <c r="NG24" s="81">
        <v>1</v>
      </c>
      <c r="NH24" s="81">
        <v>1</v>
      </c>
      <c r="NI24" s="81">
        <v>0</v>
      </c>
      <c r="NJ24" s="81">
        <v>0</v>
      </c>
      <c r="NK24" s="81">
        <v>0</v>
      </c>
      <c r="NL24" s="81">
        <v>0</v>
      </c>
      <c r="NM24" s="81">
        <v>0</v>
      </c>
      <c r="NN24" s="81">
        <v>0</v>
      </c>
      <c r="NO24" s="81">
        <v>0</v>
      </c>
      <c r="NP24" s="81">
        <v>0</v>
      </c>
      <c r="NQ24" s="81">
        <v>0</v>
      </c>
      <c r="NR24" s="81">
        <v>0</v>
      </c>
      <c r="NS24" s="81">
        <v>1</v>
      </c>
      <c r="NT24" s="81">
        <v>0</v>
      </c>
      <c r="NU24" s="81">
        <v>0</v>
      </c>
      <c r="NV24" s="81">
        <v>0</v>
      </c>
      <c r="NW24" s="81">
        <v>1</v>
      </c>
      <c r="NX24" s="81">
        <v>0</v>
      </c>
      <c r="NY24" s="81">
        <v>0</v>
      </c>
      <c r="NZ24" s="81">
        <v>0</v>
      </c>
      <c r="OA24" s="81">
        <v>0</v>
      </c>
      <c r="OB24" s="81">
        <v>1</v>
      </c>
      <c r="OC24" s="81">
        <v>1</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0</v>
      </c>
      <c r="PZ24" s="81">
        <v>0</v>
      </c>
      <c r="QA24" s="81">
        <v>0</v>
      </c>
      <c r="QB24" s="81">
        <v>0</v>
      </c>
      <c r="QC24" s="81">
        <v>0</v>
      </c>
      <c r="QD24" s="81">
        <v>0</v>
      </c>
      <c r="QE24" s="81">
        <v>0</v>
      </c>
      <c r="QF24" s="81">
        <v>0</v>
      </c>
      <c r="QG24" s="81">
        <v>0</v>
      </c>
      <c r="QH24" s="81">
        <v>0</v>
      </c>
      <c r="QI24" s="81">
        <v>0</v>
      </c>
      <c r="QJ24" s="81">
        <v>0</v>
      </c>
      <c r="QK24" s="81">
        <v>0</v>
      </c>
      <c r="QL24" s="81">
        <v>0</v>
      </c>
      <c r="QM24" s="81">
        <v>0</v>
      </c>
      <c r="QN24" s="81">
        <v>0</v>
      </c>
      <c r="QO24" s="81">
        <v>0</v>
      </c>
      <c r="QP24" s="81">
        <v>0</v>
      </c>
      <c r="QQ24" s="81">
        <v>0</v>
      </c>
      <c r="QR24" s="81">
        <v>0</v>
      </c>
      <c r="QS24" s="81">
        <v>2</v>
      </c>
      <c r="QT24" s="81">
        <v>0</v>
      </c>
      <c r="QU24" s="81">
        <v>0</v>
      </c>
      <c r="QV24" s="81">
        <v>0</v>
      </c>
      <c r="QW24" s="81">
        <v>0</v>
      </c>
      <c r="QX24" s="81">
        <v>6</v>
      </c>
      <c r="QY24" s="81">
        <v>0</v>
      </c>
      <c r="QZ24" s="81">
        <v>0</v>
      </c>
      <c r="RA24" s="81">
        <v>0</v>
      </c>
      <c r="RB24" s="81">
        <v>0</v>
      </c>
      <c r="RC24" s="81">
        <v>0</v>
      </c>
      <c r="RD24" s="81">
        <v>0</v>
      </c>
      <c r="RE24" s="81">
        <v>0</v>
      </c>
      <c r="RF24" s="81">
        <v>0</v>
      </c>
      <c r="RG24" s="81">
        <v>0</v>
      </c>
      <c r="RH24" s="81">
        <v>0</v>
      </c>
      <c r="RI24" s="81">
        <v>0</v>
      </c>
      <c r="RJ24" s="81">
        <v>0</v>
      </c>
      <c r="RK24" s="81">
        <v>0</v>
      </c>
      <c r="RL24" s="81">
        <v>0</v>
      </c>
      <c r="RM24" s="81">
        <v>0</v>
      </c>
      <c r="RN24" s="81">
        <v>2</v>
      </c>
      <c r="RO24" s="81">
        <v>0</v>
      </c>
      <c r="RP24" s="81">
        <v>0</v>
      </c>
      <c r="RQ24" s="81">
        <v>0</v>
      </c>
      <c r="RR24" s="81">
        <v>0</v>
      </c>
      <c r="RS24" s="81">
        <v>6</v>
      </c>
      <c r="RT24" s="81">
        <v>2</v>
      </c>
      <c r="RU24" s="81">
        <v>0</v>
      </c>
      <c r="RV24" s="81">
        <v>0</v>
      </c>
      <c r="RW24" s="81">
        <v>0</v>
      </c>
      <c r="RX24" s="81">
        <v>0</v>
      </c>
      <c r="RY24" s="81">
        <v>0</v>
      </c>
      <c r="RZ24" s="81">
        <v>0</v>
      </c>
      <c r="SA24" s="81">
        <v>0</v>
      </c>
      <c r="SB24" s="81">
        <v>0</v>
      </c>
      <c r="SC24" s="81">
        <v>0</v>
      </c>
      <c r="SD24" s="81">
        <v>0</v>
      </c>
      <c r="SE24" s="81">
        <v>0</v>
      </c>
      <c r="SF24" s="81">
        <v>0</v>
      </c>
      <c r="SG24" s="81">
        <v>0</v>
      </c>
      <c r="SH24" s="81">
        <v>0</v>
      </c>
    </row>
    <row r="25" spans="1:502">
      <c r="A25" s="18" t="s">
        <v>1760</v>
      </c>
      <c r="B25" s="80">
        <v>17</v>
      </c>
      <c r="C25" s="80">
        <v>17</v>
      </c>
      <c r="D25" s="80">
        <v>1</v>
      </c>
      <c r="E25" s="80">
        <v>2020</v>
      </c>
      <c r="F25" s="80" t="s">
        <v>218</v>
      </c>
      <c r="G25" s="182" t="s">
        <v>1743</v>
      </c>
      <c r="H25" s="80" t="s">
        <v>1744</v>
      </c>
      <c r="I25" s="173"/>
      <c r="J25" s="83">
        <v>0</v>
      </c>
      <c r="K25" s="83">
        <v>0</v>
      </c>
      <c r="L25" s="83">
        <v>0</v>
      </c>
      <c r="M25" s="83">
        <v>0</v>
      </c>
      <c r="N25" s="83">
        <v>0</v>
      </c>
      <c r="O25" s="83">
        <v>0</v>
      </c>
      <c r="P25" s="83">
        <v>0</v>
      </c>
      <c r="Q25" s="83">
        <v>0</v>
      </c>
      <c r="R25" s="83">
        <v>0</v>
      </c>
      <c r="S25" s="83">
        <v>2.41</v>
      </c>
      <c r="T25" s="83">
        <v>1.635</v>
      </c>
      <c r="U25" s="83">
        <v>0</v>
      </c>
      <c r="V25" s="83">
        <v>0</v>
      </c>
      <c r="W25" s="83">
        <v>0</v>
      </c>
      <c r="X25" s="83">
        <v>0</v>
      </c>
      <c r="Y25" s="83">
        <v>0</v>
      </c>
      <c r="Z25" s="83">
        <v>0</v>
      </c>
      <c r="AA25" s="83">
        <v>0</v>
      </c>
      <c r="AB25" s="83">
        <v>0</v>
      </c>
      <c r="AC25" s="83">
        <v>0</v>
      </c>
      <c r="AD25" s="83">
        <v>0</v>
      </c>
      <c r="AE25" s="83">
        <v>6.0220000000000002</v>
      </c>
      <c r="AF25" s="83">
        <v>0</v>
      </c>
      <c r="AG25" s="83">
        <v>0</v>
      </c>
      <c r="AH25" s="83">
        <v>0</v>
      </c>
      <c r="AI25" s="83">
        <v>4.2329999999999997</v>
      </c>
      <c r="AJ25" s="83">
        <v>0</v>
      </c>
      <c r="AK25" s="83">
        <v>0</v>
      </c>
      <c r="AL25" s="83">
        <v>0</v>
      </c>
      <c r="AM25" s="83">
        <v>0</v>
      </c>
      <c r="AN25" s="83">
        <v>9.0329999999999995</v>
      </c>
      <c r="AO25" s="83">
        <v>5.3029999999999999</v>
      </c>
      <c r="AP25" s="83">
        <v>1071.442</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0</v>
      </c>
      <c r="CL25" s="83">
        <v>0</v>
      </c>
      <c r="CM25" s="83">
        <v>0</v>
      </c>
      <c r="CN25" s="83">
        <v>0</v>
      </c>
      <c r="CO25" s="83">
        <v>0</v>
      </c>
      <c r="CP25" s="83">
        <v>0</v>
      </c>
      <c r="CQ25" s="83">
        <v>0</v>
      </c>
      <c r="CR25" s="83">
        <v>0</v>
      </c>
      <c r="CS25" s="83">
        <v>0</v>
      </c>
      <c r="CT25" s="83">
        <v>0</v>
      </c>
      <c r="CU25" s="83">
        <v>0</v>
      </c>
      <c r="CV25" s="83">
        <v>0</v>
      </c>
      <c r="CW25" s="83">
        <v>0</v>
      </c>
      <c r="CX25" s="83">
        <v>0</v>
      </c>
      <c r="CY25" s="83">
        <v>0</v>
      </c>
      <c r="CZ25" s="83">
        <v>0</v>
      </c>
      <c r="DA25" s="83">
        <v>0</v>
      </c>
      <c r="DB25" s="83">
        <v>0</v>
      </c>
      <c r="DC25" s="83">
        <v>0</v>
      </c>
      <c r="DD25" s="83">
        <v>0</v>
      </c>
      <c r="DE25" s="83">
        <v>0</v>
      </c>
      <c r="DF25" s="83">
        <v>0</v>
      </c>
      <c r="DG25" s="83">
        <v>1071.442</v>
      </c>
      <c r="DH25" s="83">
        <v>0</v>
      </c>
      <c r="DI25" s="83">
        <v>0</v>
      </c>
      <c r="DJ25" s="83">
        <v>0</v>
      </c>
      <c r="DK25" s="83">
        <v>0</v>
      </c>
      <c r="DL25" s="83">
        <v>0</v>
      </c>
      <c r="DM25" s="83">
        <v>0</v>
      </c>
      <c r="DN25" s="83">
        <v>0</v>
      </c>
      <c r="DO25" s="83">
        <v>0</v>
      </c>
      <c r="DP25" s="83">
        <v>0</v>
      </c>
      <c r="DQ25" s="83">
        <v>0</v>
      </c>
      <c r="DR25" s="83">
        <v>0</v>
      </c>
      <c r="DS25" s="83">
        <v>0</v>
      </c>
      <c r="DT25" s="83">
        <v>2.41</v>
      </c>
      <c r="DU25" s="83">
        <v>1.635</v>
      </c>
      <c r="DV25" s="83">
        <v>0</v>
      </c>
      <c r="DW25" s="83">
        <v>0</v>
      </c>
      <c r="DX25" s="83">
        <v>0</v>
      </c>
      <c r="DY25" s="83">
        <v>0</v>
      </c>
      <c r="DZ25" s="83">
        <v>0</v>
      </c>
      <c r="EA25" s="83">
        <v>0</v>
      </c>
      <c r="EB25" s="83">
        <v>0</v>
      </c>
      <c r="EC25" s="83">
        <v>0</v>
      </c>
      <c r="ED25" s="83">
        <v>0</v>
      </c>
      <c r="EE25" s="83">
        <v>0</v>
      </c>
      <c r="EF25" s="83">
        <v>6.0220000000000002</v>
      </c>
      <c r="EG25" s="83">
        <v>0</v>
      </c>
      <c r="EH25" s="83">
        <v>0</v>
      </c>
      <c r="EI25" s="83">
        <v>0</v>
      </c>
      <c r="EJ25" s="83">
        <v>4.2329999999999997</v>
      </c>
      <c r="EK25" s="83">
        <v>0</v>
      </c>
      <c r="EL25" s="83">
        <v>0</v>
      </c>
      <c r="EM25" s="83">
        <v>0</v>
      </c>
      <c r="EN25" s="83">
        <v>0</v>
      </c>
      <c r="EO25" s="83">
        <v>9.0329999999999995</v>
      </c>
      <c r="EP25" s="83">
        <v>5.3029999999999999</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0</v>
      </c>
      <c r="GM25" s="83">
        <v>0</v>
      </c>
      <c r="GN25" s="83">
        <v>0</v>
      </c>
      <c r="GO25" s="83">
        <v>0</v>
      </c>
      <c r="GP25" s="83">
        <v>0</v>
      </c>
      <c r="GQ25" s="83">
        <v>0</v>
      </c>
      <c r="GR25" s="83">
        <v>0</v>
      </c>
      <c r="GS25" s="83">
        <v>0</v>
      </c>
      <c r="GT25" s="83">
        <v>0</v>
      </c>
      <c r="GU25" s="83">
        <v>0</v>
      </c>
      <c r="GV25" s="83">
        <v>0</v>
      </c>
      <c r="GW25" s="83">
        <v>0</v>
      </c>
      <c r="GX25" s="83">
        <v>0</v>
      </c>
      <c r="GY25" s="83">
        <v>0</v>
      </c>
      <c r="GZ25" s="83">
        <v>0</v>
      </c>
      <c r="HA25" s="83">
        <v>0</v>
      </c>
      <c r="HB25" s="83">
        <v>0</v>
      </c>
      <c r="HC25" s="83">
        <v>0</v>
      </c>
      <c r="HD25" s="83">
        <v>0</v>
      </c>
      <c r="HE25" s="83">
        <v>0</v>
      </c>
      <c r="HF25" s="83">
        <v>1071.442</v>
      </c>
      <c r="HG25" s="83">
        <v>0</v>
      </c>
      <c r="HH25" s="83">
        <v>0</v>
      </c>
      <c r="HI25" s="83">
        <v>0</v>
      </c>
      <c r="HJ25" s="83">
        <v>0</v>
      </c>
      <c r="HK25" s="83">
        <v>28.635999999999999</v>
      </c>
      <c r="HL25" s="83">
        <v>0</v>
      </c>
      <c r="HM25" s="83">
        <v>0</v>
      </c>
      <c r="HN25" s="83">
        <v>0</v>
      </c>
      <c r="HO25" s="83">
        <v>0</v>
      </c>
      <c r="HP25" s="83">
        <v>0</v>
      </c>
      <c r="HQ25" s="83">
        <v>0</v>
      </c>
      <c r="HR25" s="83">
        <v>0</v>
      </c>
      <c r="HS25" s="83">
        <v>0</v>
      </c>
      <c r="HT25" s="83">
        <v>0</v>
      </c>
      <c r="HU25" s="83">
        <v>0</v>
      </c>
      <c r="HV25" s="83">
        <v>0</v>
      </c>
      <c r="HW25" s="83">
        <v>0</v>
      </c>
      <c r="HX25" s="83">
        <v>0</v>
      </c>
      <c r="HY25" s="83">
        <v>0</v>
      </c>
      <c r="HZ25" s="83">
        <v>0</v>
      </c>
      <c r="IA25" s="83">
        <v>1071.442</v>
      </c>
      <c r="IB25" s="83">
        <v>0</v>
      </c>
      <c r="IC25" s="83">
        <v>0</v>
      </c>
      <c r="ID25" s="83">
        <v>0</v>
      </c>
      <c r="IE25" s="83">
        <v>0</v>
      </c>
      <c r="IF25" s="83">
        <v>28.635999999999999</v>
      </c>
      <c r="IG25" s="83">
        <v>1071.442</v>
      </c>
      <c r="IH25" s="83">
        <v>0</v>
      </c>
      <c r="II25" s="83">
        <v>0</v>
      </c>
      <c r="IJ25" s="83">
        <v>0</v>
      </c>
      <c r="IK25" s="83">
        <v>0</v>
      </c>
      <c r="IL25" s="83">
        <v>0</v>
      </c>
      <c r="IM25" s="83">
        <v>0</v>
      </c>
      <c r="IN25" s="83">
        <v>0</v>
      </c>
      <c r="IO25" s="83">
        <v>0</v>
      </c>
      <c r="IP25" s="83">
        <v>0</v>
      </c>
      <c r="IQ25" s="83">
        <v>0</v>
      </c>
      <c r="IR25" s="83">
        <v>0</v>
      </c>
      <c r="IS25" s="83">
        <v>0</v>
      </c>
      <c r="IT25" s="83">
        <v>0</v>
      </c>
      <c r="IU25" s="83">
        <v>0</v>
      </c>
      <c r="IV25" s="84">
        <v>0</v>
      </c>
      <c r="IW25" s="81">
        <v>0</v>
      </c>
      <c r="IX25" s="81">
        <v>0</v>
      </c>
      <c r="IY25" s="81">
        <v>0</v>
      </c>
      <c r="IZ25" s="81">
        <v>0</v>
      </c>
      <c r="JA25" s="81">
        <v>0</v>
      </c>
      <c r="JB25" s="81">
        <v>0</v>
      </c>
      <c r="JC25" s="81">
        <v>0</v>
      </c>
      <c r="JD25" s="81">
        <v>0</v>
      </c>
      <c r="JE25" s="81">
        <v>0</v>
      </c>
      <c r="JF25" s="81">
        <v>1</v>
      </c>
      <c r="JG25" s="81">
        <v>1</v>
      </c>
      <c r="JH25" s="81">
        <v>0</v>
      </c>
      <c r="JI25" s="81">
        <v>0</v>
      </c>
      <c r="JJ25" s="81">
        <v>0</v>
      </c>
      <c r="JK25" s="81">
        <v>0</v>
      </c>
      <c r="JL25" s="81">
        <v>0</v>
      </c>
      <c r="JM25" s="81">
        <v>0</v>
      </c>
      <c r="JN25" s="81">
        <v>0</v>
      </c>
      <c r="JO25" s="81">
        <v>0</v>
      </c>
      <c r="JP25" s="81">
        <v>0</v>
      </c>
      <c r="JQ25" s="81">
        <v>0</v>
      </c>
      <c r="JR25" s="81">
        <v>1</v>
      </c>
      <c r="JS25" s="81">
        <v>0</v>
      </c>
      <c r="JT25" s="81">
        <v>0</v>
      </c>
      <c r="JU25" s="81">
        <v>0</v>
      </c>
      <c r="JV25" s="81">
        <v>1</v>
      </c>
      <c r="JW25" s="81">
        <v>0</v>
      </c>
      <c r="JX25" s="81">
        <v>0</v>
      </c>
      <c r="JY25" s="81">
        <v>0</v>
      </c>
      <c r="JZ25" s="81">
        <v>0</v>
      </c>
      <c r="KA25" s="81">
        <v>1</v>
      </c>
      <c r="KB25" s="81">
        <v>1</v>
      </c>
      <c r="KC25" s="81">
        <v>2</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0</v>
      </c>
      <c r="LZ25" s="81">
        <v>0</v>
      </c>
      <c r="MA25" s="81">
        <v>0</v>
      </c>
      <c r="MB25" s="81">
        <v>0</v>
      </c>
      <c r="MC25" s="81">
        <v>0</v>
      </c>
      <c r="MD25" s="81">
        <v>0</v>
      </c>
      <c r="ME25" s="81">
        <v>0</v>
      </c>
      <c r="MF25" s="81">
        <v>0</v>
      </c>
      <c r="MG25" s="81">
        <v>0</v>
      </c>
      <c r="MH25" s="81">
        <v>0</v>
      </c>
      <c r="MI25" s="81">
        <v>0</v>
      </c>
      <c r="MJ25" s="81">
        <v>0</v>
      </c>
      <c r="MK25" s="81">
        <v>0</v>
      </c>
      <c r="ML25" s="81">
        <v>0</v>
      </c>
      <c r="MM25" s="81">
        <v>0</v>
      </c>
      <c r="MN25" s="81">
        <v>0</v>
      </c>
      <c r="MO25" s="81">
        <v>0</v>
      </c>
      <c r="MP25" s="81">
        <v>0</v>
      </c>
      <c r="MQ25" s="81">
        <v>0</v>
      </c>
      <c r="MR25" s="81">
        <v>0</v>
      </c>
      <c r="MS25" s="81">
        <v>0</v>
      </c>
      <c r="MT25" s="81">
        <v>2</v>
      </c>
      <c r="MU25" s="81">
        <v>0</v>
      </c>
      <c r="MV25" s="81">
        <v>0</v>
      </c>
      <c r="MW25" s="81">
        <v>0</v>
      </c>
      <c r="MX25" s="81">
        <v>0</v>
      </c>
      <c r="MY25" s="81">
        <v>0</v>
      </c>
      <c r="MZ25" s="81">
        <v>0</v>
      </c>
      <c r="NA25" s="81">
        <v>0</v>
      </c>
      <c r="NB25" s="81">
        <v>0</v>
      </c>
      <c r="NC25" s="81">
        <v>0</v>
      </c>
      <c r="ND25" s="81">
        <v>0</v>
      </c>
      <c r="NE25" s="81">
        <v>0</v>
      </c>
      <c r="NF25" s="81">
        <v>0</v>
      </c>
      <c r="NG25" s="81">
        <v>1</v>
      </c>
      <c r="NH25" s="81">
        <v>1</v>
      </c>
      <c r="NI25" s="81">
        <v>0</v>
      </c>
      <c r="NJ25" s="81">
        <v>0</v>
      </c>
      <c r="NK25" s="81">
        <v>0</v>
      </c>
      <c r="NL25" s="81">
        <v>0</v>
      </c>
      <c r="NM25" s="81">
        <v>0</v>
      </c>
      <c r="NN25" s="81">
        <v>0</v>
      </c>
      <c r="NO25" s="81">
        <v>0</v>
      </c>
      <c r="NP25" s="81">
        <v>0</v>
      </c>
      <c r="NQ25" s="81">
        <v>0</v>
      </c>
      <c r="NR25" s="81">
        <v>0</v>
      </c>
      <c r="NS25" s="81">
        <v>1</v>
      </c>
      <c r="NT25" s="81">
        <v>0</v>
      </c>
      <c r="NU25" s="81">
        <v>0</v>
      </c>
      <c r="NV25" s="81">
        <v>0</v>
      </c>
      <c r="NW25" s="81">
        <v>1</v>
      </c>
      <c r="NX25" s="81">
        <v>0</v>
      </c>
      <c r="NY25" s="81">
        <v>0</v>
      </c>
      <c r="NZ25" s="81">
        <v>0</v>
      </c>
      <c r="OA25" s="81">
        <v>0</v>
      </c>
      <c r="OB25" s="81">
        <v>1</v>
      </c>
      <c r="OC25" s="81">
        <v>1</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0</v>
      </c>
      <c r="PZ25" s="81">
        <v>0</v>
      </c>
      <c r="QA25" s="81">
        <v>0</v>
      </c>
      <c r="QB25" s="81">
        <v>0</v>
      </c>
      <c r="QC25" s="81">
        <v>0</v>
      </c>
      <c r="QD25" s="81">
        <v>0</v>
      </c>
      <c r="QE25" s="81">
        <v>0</v>
      </c>
      <c r="QF25" s="81">
        <v>0</v>
      </c>
      <c r="QG25" s="81">
        <v>0</v>
      </c>
      <c r="QH25" s="81">
        <v>0</v>
      </c>
      <c r="QI25" s="81">
        <v>0</v>
      </c>
      <c r="QJ25" s="81">
        <v>0</v>
      </c>
      <c r="QK25" s="81">
        <v>0</v>
      </c>
      <c r="QL25" s="81">
        <v>0</v>
      </c>
      <c r="QM25" s="81">
        <v>0</v>
      </c>
      <c r="QN25" s="81">
        <v>0</v>
      </c>
      <c r="QO25" s="81">
        <v>0</v>
      </c>
      <c r="QP25" s="81">
        <v>0</v>
      </c>
      <c r="QQ25" s="81">
        <v>0</v>
      </c>
      <c r="QR25" s="81">
        <v>0</v>
      </c>
      <c r="QS25" s="81">
        <v>2</v>
      </c>
      <c r="QT25" s="81">
        <v>0</v>
      </c>
      <c r="QU25" s="81">
        <v>0</v>
      </c>
      <c r="QV25" s="81">
        <v>0</v>
      </c>
      <c r="QW25" s="81">
        <v>0</v>
      </c>
      <c r="QX25" s="81">
        <v>6</v>
      </c>
      <c r="QY25" s="81">
        <v>0</v>
      </c>
      <c r="QZ25" s="81">
        <v>0</v>
      </c>
      <c r="RA25" s="81">
        <v>0</v>
      </c>
      <c r="RB25" s="81">
        <v>0</v>
      </c>
      <c r="RC25" s="81">
        <v>0</v>
      </c>
      <c r="RD25" s="81">
        <v>0</v>
      </c>
      <c r="RE25" s="81">
        <v>0</v>
      </c>
      <c r="RF25" s="81">
        <v>0</v>
      </c>
      <c r="RG25" s="81">
        <v>0</v>
      </c>
      <c r="RH25" s="81">
        <v>0</v>
      </c>
      <c r="RI25" s="81">
        <v>0</v>
      </c>
      <c r="RJ25" s="81">
        <v>0</v>
      </c>
      <c r="RK25" s="81">
        <v>0</v>
      </c>
      <c r="RL25" s="81">
        <v>0</v>
      </c>
      <c r="RM25" s="81">
        <v>0</v>
      </c>
      <c r="RN25" s="81">
        <v>2</v>
      </c>
      <c r="RO25" s="81">
        <v>0</v>
      </c>
      <c r="RP25" s="81">
        <v>0</v>
      </c>
      <c r="RQ25" s="81">
        <v>0</v>
      </c>
      <c r="RR25" s="81">
        <v>0</v>
      </c>
      <c r="RS25" s="81">
        <v>6</v>
      </c>
      <c r="RT25" s="81">
        <v>2</v>
      </c>
      <c r="RU25" s="81">
        <v>0</v>
      </c>
      <c r="RV25" s="81">
        <v>0</v>
      </c>
      <c r="RW25" s="81">
        <v>0</v>
      </c>
      <c r="RX25" s="81">
        <v>0</v>
      </c>
      <c r="RY25" s="81">
        <v>0</v>
      </c>
      <c r="RZ25" s="81">
        <v>0</v>
      </c>
      <c r="SA25" s="81">
        <v>0</v>
      </c>
      <c r="SB25" s="81">
        <v>0</v>
      </c>
      <c r="SC25" s="81">
        <v>0</v>
      </c>
      <c r="SD25" s="81">
        <v>0</v>
      </c>
      <c r="SE25" s="81">
        <v>0</v>
      </c>
      <c r="SF25" s="81">
        <v>0</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2290</v>
      </c>
      <c r="B10" s="80">
        <v>2</v>
      </c>
      <c r="C10" s="80">
        <v>18</v>
      </c>
      <c r="D10" s="80">
        <v>2</v>
      </c>
      <c r="E10" s="80">
        <v>2022</v>
      </c>
      <c r="F10" s="80" t="s">
        <v>568</v>
      </c>
      <c r="G10" s="182" t="s">
        <v>2287</v>
      </c>
      <c r="H10" s="80" t="s">
        <v>2288</v>
      </c>
      <c r="I10" s="173"/>
      <c r="J10" s="83">
        <v>239787</v>
      </c>
      <c r="K10" s="81">
        <v>307541218</v>
      </c>
      <c r="L10" s="81">
        <v>1606141</v>
      </c>
      <c r="M10" s="81">
        <v>2059225790</v>
      </c>
      <c r="N10" s="81">
        <v>4000</v>
      </c>
      <c r="O10" s="81">
        <v>9960529.0000000019</v>
      </c>
      <c r="P10" s="81">
        <v>0</v>
      </c>
      <c r="Q10" s="81">
        <v>0</v>
      </c>
      <c r="R10" s="81">
        <v>0</v>
      </c>
      <c r="S10" s="81">
        <v>0</v>
      </c>
      <c r="T10" s="81">
        <v>0</v>
      </c>
      <c r="U10" s="81">
        <v>0</v>
      </c>
      <c r="V10" s="81">
        <v>5</v>
      </c>
      <c r="W10" s="81">
        <v>0</v>
      </c>
      <c r="X10" s="81">
        <v>0</v>
      </c>
      <c r="Y10" s="81">
        <v>31150.999999999996</v>
      </c>
      <c r="Z10" s="81">
        <v>2376758688</v>
      </c>
      <c r="AA10" s="81">
        <v>508238817</v>
      </c>
      <c r="AB10" s="81">
        <v>2163535999</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1678</v>
      </c>
      <c r="B11" s="80">
        <v>3</v>
      </c>
      <c r="C11" s="80">
        <v>18</v>
      </c>
      <c r="D11" s="80">
        <v>3</v>
      </c>
      <c r="E11" s="80">
        <v>2022</v>
      </c>
      <c r="F11" s="80" t="s">
        <v>568</v>
      </c>
      <c r="G11" s="182" t="s">
        <v>1675</v>
      </c>
      <c r="H11" s="80" t="s">
        <v>1676</v>
      </c>
      <c r="I11" s="173"/>
      <c r="J11" s="83">
        <v>618492</v>
      </c>
      <c r="K11" s="81">
        <v>805864512</v>
      </c>
      <c r="L11" s="81">
        <v>2762904</v>
      </c>
      <c r="M11" s="81">
        <v>3598584870</v>
      </c>
      <c r="N11" s="81">
        <v>112100</v>
      </c>
      <c r="O11" s="81">
        <v>245913526.00000003</v>
      </c>
      <c r="P11" s="81">
        <v>2054</v>
      </c>
      <c r="Q11" s="81">
        <v>12108066</v>
      </c>
      <c r="R11" s="81">
        <v>0</v>
      </c>
      <c r="S11" s="81">
        <v>0</v>
      </c>
      <c r="T11" s="81">
        <v>0</v>
      </c>
      <c r="U11" s="81">
        <v>0</v>
      </c>
      <c r="V11" s="81">
        <v>398</v>
      </c>
      <c r="W11" s="81">
        <v>0</v>
      </c>
      <c r="X11" s="81">
        <v>0</v>
      </c>
      <c r="Y11" s="81">
        <v>2438328</v>
      </c>
      <c r="Z11" s="81">
        <v>4664909302</v>
      </c>
      <c r="AA11" s="81">
        <v>1396784044</v>
      </c>
      <c r="AB11" s="81">
        <v>6098882516</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2334</v>
      </c>
      <c r="B12" s="80">
        <v>4</v>
      </c>
      <c r="C12" s="80">
        <v>18</v>
      </c>
      <c r="D12" s="80">
        <v>4</v>
      </c>
      <c r="E12" s="80">
        <v>2022</v>
      </c>
      <c r="F12" s="80" t="s">
        <v>568</v>
      </c>
      <c r="G12" s="182" t="s">
        <v>2331</v>
      </c>
      <c r="H12" s="80" t="s">
        <v>2332</v>
      </c>
      <c r="I12" s="173"/>
      <c r="J12" s="83">
        <v>293115</v>
      </c>
      <c r="K12" s="81">
        <v>381436088</v>
      </c>
      <c r="L12" s="81">
        <v>2223558</v>
      </c>
      <c r="M12" s="81">
        <v>2892251362</v>
      </c>
      <c r="N12" s="81">
        <v>62100</v>
      </c>
      <c r="O12" s="81">
        <v>129326561</v>
      </c>
      <c r="P12" s="81">
        <v>3148</v>
      </c>
      <c r="Q12" s="81">
        <v>18554145.000000004</v>
      </c>
      <c r="R12" s="81">
        <v>0</v>
      </c>
      <c r="S12" s="81">
        <v>0</v>
      </c>
      <c r="T12" s="81">
        <v>116435</v>
      </c>
      <c r="U12" s="81">
        <v>3014</v>
      </c>
      <c r="V12" s="81">
        <v>2729</v>
      </c>
      <c r="W12" s="81">
        <v>813885398</v>
      </c>
      <c r="X12" s="81">
        <v>18481603</v>
      </c>
      <c r="Y12" s="81">
        <v>16732756.000000002</v>
      </c>
      <c r="Z12" s="81">
        <v>4270667913.0000005</v>
      </c>
      <c r="AA12" s="81">
        <v>679132955</v>
      </c>
      <c r="AB12" s="81">
        <v>3069684804</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1665</v>
      </c>
      <c r="B13" s="80">
        <v>5</v>
      </c>
      <c r="C13" s="80">
        <v>18</v>
      </c>
      <c r="D13" s="80">
        <v>5</v>
      </c>
      <c r="E13" s="80">
        <v>2022</v>
      </c>
      <c r="F13" s="80" t="s">
        <v>568</v>
      </c>
      <c r="G13" s="182" t="s">
        <v>1662</v>
      </c>
      <c r="H13" s="80" t="s">
        <v>1663</v>
      </c>
      <c r="I13" s="173"/>
      <c r="J13" s="83">
        <v>349596</v>
      </c>
      <c r="K13" s="81">
        <v>436577153</v>
      </c>
      <c r="L13" s="81">
        <v>607606</v>
      </c>
      <c r="M13" s="81">
        <v>758440006</v>
      </c>
      <c r="N13" s="81">
        <v>39400</v>
      </c>
      <c r="O13" s="81">
        <v>89677680</v>
      </c>
      <c r="P13" s="81">
        <v>1160</v>
      </c>
      <c r="Q13" s="81">
        <v>6839613</v>
      </c>
      <c r="R13" s="81">
        <v>0</v>
      </c>
      <c r="S13" s="81">
        <v>0</v>
      </c>
      <c r="T13" s="81">
        <v>0</v>
      </c>
      <c r="U13" s="81">
        <v>0</v>
      </c>
      <c r="V13" s="81">
        <v>529</v>
      </c>
      <c r="W13" s="81">
        <v>0</v>
      </c>
      <c r="X13" s="81">
        <v>0</v>
      </c>
      <c r="Y13" s="81">
        <v>3241130</v>
      </c>
      <c r="Z13" s="81">
        <v>1294775582.0000002</v>
      </c>
      <c r="AA13" s="81">
        <v>772153248</v>
      </c>
      <c r="AB13" s="81">
        <v>3464063586.9999995</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2314</v>
      </c>
      <c r="B14" s="80">
        <v>6</v>
      </c>
      <c r="C14" s="80">
        <v>18</v>
      </c>
      <c r="D14" s="80">
        <v>6</v>
      </c>
      <c r="E14" s="80">
        <v>2022</v>
      </c>
      <c r="F14" s="80" t="s">
        <v>568</v>
      </c>
      <c r="G14" s="182" t="s">
        <v>2311</v>
      </c>
      <c r="H14" s="80" t="s">
        <v>2312</v>
      </c>
      <c r="I14" s="173"/>
      <c r="J14" s="83">
        <v>23175</v>
      </c>
      <c r="K14" s="81">
        <v>28427785</v>
      </c>
      <c r="L14" s="81">
        <v>225370</v>
      </c>
      <c r="M14" s="81">
        <v>276749413</v>
      </c>
      <c r="N14" s="81">
        <v>25100</v>
      </c>
      <c r="O14" s="81">
        <v>68122403</v>
      </c>
      <c r="P14" s="81">
        <v>0</v>
      </c>
      <c r="Q14" s="81">
        <v>0</v>
      </c>
      <c r="R14" s="81">
        <v>0</v>
      </c>
      <c r="S14" s="81">
        <v>0</v>
      </c>
      <c r="T14" s="81">
        <v>0</v>
      </c>
      <c r="U14" s="81">
        <v>0</v>
      </c>
      <c r="V14" s="81">
        <v>0</v>
      </c>
      <c r="W14" s="81">
        <v>0</v>
      </c>
      <c r="X14" s="81">
        <v>0</v>
      </c>
      <c r="Y14" s="81">
        <v>0</v>
      </c>
      <c r="Z14" s="81">
        <v>373299601</v>
      </c>
      <c r="AA14" s="81">
        <v>10482622</v>
      </c>
      <c r="AB14" s="81">
        <v>129720032.99999999</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2310</v>
      </c>
      <c r="B15" s="80">
        <v>7</v>
      </c>
      <c r="C15" s="80">
        <v>18</v>
      </c>
      <c r="D15" s="80">
        <v>7</v>
      </c>
      <c r="E15" s="80">
        <v>2022</v>
      </c>
      <c r="F15" s="80" t="s">
        <v>568</v>
      </c>
      <c r="G15" s="182" t="s">
        <v>2307</v>
      </c>
      <c r="H15" s="80" t="s">
        <v>2308</v>
      </c>
      <c r="I15" s="173"/>
      <c r="J15" s="83">
        <v>68176</v>
      </c>
      <c r="K15" s="81">
        <v>87938036</v>
      </c>
      <c r="L15" s="81">
        <v>158070</v>
      </c>
      <c r="M15" s="81">
        <v>203801467</v>
      </c>
      <c r="N15" s="81">
        <v>14100</v>
      </c>
      <c r="O15" s="81">
        <v>33199124.000000004</v>
      </c>
      <c r="P15" s="81">
        <v>0</v>
      </c>
      <c r="Q15" s="81">
        <v>0</v>
      </c>
      <c r="R15" s="81">
        <v>0</v>
      </c>
      <c r="S15" s="81">
        <v>0</v>
      </c>
      <c r="T15" s="81">
        <v>0</v>
      </c>
      <c r="U15" s="81">
        <v>0</v>
      </c>
      <c r="V15" s="81">
        <v>0</v>
      </c>
      <c r="W15" s="81">
        <v>0</v>
      </c>
      <c r="X15" s="81">
        <v>0</v>
      </c>
      <c r="Y15" s="81">
        <v>0</v>
      </c>
      <c r="Z15" s="81">
        <v>324938627</v>
      </c>
      <c r="AA15" s="81">
        <v>100957586</v>
      </c>
      <c r="AB15" s="81">
        <v>553883698</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2330</v>
      </c>
      <c r="B16" s="80">
        <v>8</v>
      </c>
      <c r="C16" s="80">
        <v>18</v>
      </c>
      <c r="D16" s="80">
        <v>8</v>
      </c>
      <c r="E16" s="80">
        <v>2022</v>
      </c>
      <c r="F16" s="80" t="s">
        <v>568</v>
      </c>
      <c r="G16" s="182" t="s">
        <v>2327</v>
      </c>
      <c r="H16" s="80" t="s">
        <v>2328</v>
      </c>
      <c r="I16" s="173"/>
      <c r="J16" s="83">
        <v>265969</v>
      </c>
      <c r="K16" s="81">
        <v>320403937</v>
      </c>
      <c r="L16" s="81">
        <v>2495129</v>
      </c>
      <c r="M16" s="81">
        <v>3011735030</v>
      </c>
      <c r="N16" s="81">
        <v>609500</v>
      </c>
      <c r="O16" s="81">
        <v>1642872408</v>
      </c>
      <c r="P16" s="81">
        <v>0</v>
      </c>
      <c r="Q16" s="81">
        <v>0</v>
      </c>
      <c r="R16" s="81">
        <v>0</v>
      </c>
      <c r="S16" s="81">
        <v>0</v>
      </c>
      <c r="T16" s="81">
        <v>0</v>
      </c>
      <c r="U16" s="81">
        <v>0</v>
      </c>
      <c r="V16" s="81">
        <v>0</v>
      </c>
      <c r="W16" s="81">
        <v>0</v>
      </c>
      <c r="X16" s="81">
        <v>0</v>
      </c>
      <c r="Y16" s="81">
        <v>0</v>
      </c>
      <c r="Z16" s="81">
        <v>4975011375</v>
      </c>
      <c r="AA16" s="81">
        <v>332214666</v>
      </c>
      <c r="AB16" s="81">
        <v>2021754031</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2282</v>
      </c>
      <c r="B17" s="80">
        <v>9</v>
      </c>
      <c r="C17" s="80">
        <v>18</v>
      </c>
      <c r="D17" s="80">
        <v>9</v>
      </c>
      <c r="E17" s="80">
        <v>2022</v>
      </c>
      <c r="F17" s="80" t="s">
        <v>568</v>
      </c>
      <c r="G17" s="182" t="s">
        <v>2279</v>
      </c>
      <c r="H17" s="80" t="s">
        <v>2280</v>
      </c>
      <c r="I17" s="173"/>
      <c r="J17" s="83">
        <v>215163</v>
      </c>
      <c r="K17" s="81">
        <v>272614254</v>
      </c>
      <c r="L17" s="81">
        <v>932664</v>
      </c>
      <c r="M17" s="81">
        <v>1181907132</v>
      </c>
      <c r="N17" s="81">
        <v>163400</v>
      </c>
      <c r="O17" s="81">
        <v>398978941.99999994</v>
      </c>
      <c r="P17" s="81">
        <v>1290</v>
      </c>
      <c r="Q17" s="81">
        <v>7715257.9999999991</v>
      </c>
      <c r="R17" s="81">
        <v>0</v>
      </c>
      <c r="S17" s="81">
        <v>0</v>
      </c>
      <c r="T17" s="81">
        <v>0</v>
      </c>
      <c r="U17" s="81">
        <v>0</v>
      </c>
      <c r="V17" s="81">
        <v>0</v>
      </c>
      <c r="W17" s="81">
        <v>0</v>
      </c>
      <c r="X17" s="81">
        <v>0</v>
      </c>
      <c r="Y17" s="81">
        <v>0</v>
      </c>
      <c r="Z17" s="81">
        <v>1861215586.0000002</v>
      </c>
      <c r="AA17" s="81">
        <v>383116979</v>
      </c>
      <c r="AB17" s="81">
        <v>1801288482</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2306</v>
      </c>
      <c r="B18" s="80">
        <v>10</v>
      </c>
      <c r="C18" s="80">
        <v>18</v>
      </c>
      <c r="D18" s="80">
        <v>10</v>
      </c>
      <c r="E18" s="80">
        <v>2022</v>
      </c>
      <c r="F18" s="80" t="s">
        <v>568</v>
      </c>
      <c r="G18" s="182" t="s">
        <v>2303</v>
      </c>
      <c r="H18" s="80" t="s">
        <v>2304</v>
      </c>
      <c r="I18" s="173"/>
      <c r="J18" s="83">
        <v>57656</v>
      </c>
      <c r="K18" s="81">
        <v>74699315</v>
      </c>
      <c r="L18" s="81">
        <v>147483</v>
      </c>
      <c r="M18" s="81">
        <v>190919948</v>
      </c>
      <c r="N18" s="81">
        <v>9200</v>
      </c>
      <c r="O18" s="81">
        <v>20241191</v>
      </c>
      <c r="P18" s="81">
        <v>0</v>
      </c>
      <c r="Q18" s="81">
        <v>0</v>
      </c>
      <c r="R18" s="81">
        <v>0</v>
      </c>
      <c r="S18" s="81">
        <v>0</v>
      </c>
      <c r="T18" s="81">
        <v>0</v>
      </c>
      <c r="U18" s="81">
        <v>0</v>
      </c>
      <c r="V18" s="81">
        <v>0</v>
      </c>
      <c r="W18" s="81">
        <v>0</v>
      </c>
      <c r="X18" s="81">
        <v>0</v>
      </c>
      <c r="Y18" s="81">
        <v>0</v>
      </c>
      <c r="Z18" s="81">
        <v>285860454</v>
      </c>
      <c r="AA18" s="81">
        <v>91950760</v>
      </c>
      <c r="AB18" s="81">
        <v>638039318</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1640</v>
      </c>
      <c r="B19" s="80">
        <v>11</v>
      </c>
      <c r="C19" s="80">
        <v>18</v>
      </c>
      <c r="D19" s="80">
        <v>11</v>
      </c>
      <c r="E19" s="80">
        <v>2022</v>
      </c>
      <c r="F19" s="80" t="s">
        <v>568</v>
      </c>
      <c r="G19" s="182" t="s">
        <v>1637</v>
      </c>
      <c r="H19" s="80" t="s">
        <v>1638</v>
      </c>
      <c r="I19" s="173"/>
      <c r="J19" s="83">
        <v>936211</v>
      </c>
      <c r="K19" s="81">
        <v>1215264938</v>
      </c>
      <c r="L19" s="81">
        <v>1755664</v>
      </c>
      <c r="M19" s="81">
        <v>2277557751.9999995</v>
      </c>
      <c r="N19" s="81">
        <v>80400</v>
      </c>
      <c r="O19" s="81">
        <v>200836313</v>
      </c>
      <c r="P19" s="81">
        <v>138</v>
      </c>
      <c r="Q19" s="81">
        <v>703744</v>
      </c>
      <c r="R19" s="81">
        <v>0</v>
      </c>
      <c r="S19" s="81">
        <v>0</v>
      </c>
      <c r="T19" s="81">
        <v>0</v>
      </c>
      <c r="U19" s="81">
        <v>0</v>
      </c>
      <c r="V19" s="81">
        <v>0</v>
      </c>
      <c r="W19" s="81">
        <v>0</v>
      </c>
      <c r="X19" s="81">
        <v>0</v>
      </c>
      <c r="Y19" s="81">
        <v>0</v>
      </c>
      <c r="Z19" s="81">
        <v>3694362746.9999995</v>
      </c>
      <c r="AA19" s="81">
        <v>1951455753</v>
      </c>
      <c r="AB19" s="81">
        <v>9528355379</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2294</v>
      </c>
      <c r="B20" s="80">
        <v>12</v>
      </c>
      <c r="C20" s="80">
        <v>18</v>
      </c>
      <c r="D20" s="80">
        <v>12</v>
      </c>
      <c r="E20" s="80">
        <v>2022</v>
      </c>
      <c r="F20" s="80" t="s">
        <v>568</v>
      </c>
      <c r="G20" s="182" t="s">
        <v>2291</v>
      </c>
      <c r="H20" s="80" t="s">
        <v>2292</v>
      </c>
      <c r="I20" s="173"/>
      <c r="J20" s="83">
        <v>242149</v>
      </c>
      <c r="K20" s="81">
        <v>307113505.00000006</v>
      </c>
      <c r="L20" s="81">
        <v>884628</v>
      </c>
      <c r="M20" s="81">
        <v>1120814416.9999998</v>
      </c>
      <c r="N20" s="81">
        <v>13000</v>
      </c>
      <c r="O20" s="81">
        <v>24748476.999999996</v>
      </c>
      <c r="P20" s="81">
        <v>1041</v>
      </c>
      <c r="Q20" s="81">
        <v>6138214</v>
      </c>
      <c r="R20" s="81">
        <v>0</v>
      </c>
      <c r="S20" s="81">
        <v>0</v>
      </c>
      <c r="T20" s="81">
        <v>3885</v>
      </c>
      <c r="U20" s="81">
        <v>428</v>
      </c>
      <c r="V20" s="81">
        <v>598</v>
      </c>
      <c r="W20" s="81">
        <v>26415711</v>
      </c>
      <c r="X20" s="81">
        <v>2625477</v>
      </c>
      <c r="Y20" s="81">
        <v>3665710.0000000005</v>
      </c>
      <c r="Z20" s="81">
        <v>1491521511.0000002</v>
      </c>
      <c r="AA20" s="81">
        <v>556795219</v>
      </c>
      <c r="AB20" s="81">
        <v>2526003310</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2278</v>
      </c>
      <c r="B21" s="80">
        <v>13</v>
      </c>
      <c r="C21" s="80">
        <v>18</v>
      </c>
      <c r="D21" s="80">
        <v>13</v>
      </c>
      <c r="E21" s="80">
        <v>2022</v>
      </c>
      <c r="F21" s="80" t="s">
        <v>568</v>
      </c>
      <c r="G21" s="182" t="s">
        <v>2275</v>
      </c>
      <c r="H21" s="80" t="s">
        <v>2276</v>
      </c>
      <c r="I21" s="173"/>
      <c r="J21" s="83">
        <v>131716</v>
      </c>
      <c r="K21" s="81">
        <v>161896049</v>
      </c>
      <c r="L21" s="81">
        <v>70997</v>
      </c>
      <c r="M21" s="81">
        <v>87461275</v>
      </c>
      <c r="N21" s="81">
        <v>182700</v>
      </c>
      <c r="O21" s="81">
        <v>473397860</v>
      </c>
      <c r="P21" s="81">
        <v>0</v>
      </c>
      <c r="Q21" s="81">
        <v>0</v>
      </c>
      <c r="R21" s="81">
        <v>0</v>
      </c>
      <c r="S21" s="81">
        <v>0</v>
      </c>
      <c r="T21" s="81">
        <v>0</v>
      </c>
      <c r="U21" s="81">
        <v>0</v>
      </c>
      <c r="V21" s="81">
        <v>0</v>
      </c>
      <c r="W21" s="81">
        <v>0</v>
      </c>
      <c r="X21" s="81">
        <v>0</v>
      </c>
      <c r="Y21" s="81">
        <v>0</v>
      </c>
      <c r="Z21" s="81">
        <v>722755184</v>
      </c>
      <c r="AA21" s="81">
        <v>78930032</v>
      </c>
      <c r="AB21" s="81">
        <v>1005068447</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2302</v>
      </c>
      <c r="B22" s="80">
        <v>14</v>
      </c>
      <c r="C22" s="80">
        <v>18</v>
      </c>
      <c r="D22" s="80">
        <v>14</v>
      </c>
      <c r="E22" s="80">
        <v>2022</v>
      </c>
      <c r="F22" s="80" t="s">
        <v>568</v>
      </c>
      <c r="G22" s="182" t="s">
        <v>2299</v>
      </c>
      <c r="H22" s="80" t="s">
        <v>2300</v>
      </c>
      <c r="I22" s="173"/>
      <c r="J22" s="83">
        <v>233018</v>
      </c>
      <c r="K22" s="81">
        <v>310277365</v>
      </c>
      <c r="L22" s="81">
        <v>341961</v>
      </c>
      <c r="M22" s="81">
        <v>453893353</v>
      </c>
      <c r="N22" s="81">
        <v>1550700</v>
      </c>
      <c r="O22" s="81">
        <v>4003652228</v>
      </c>
      <c r="P22" s="81">
        <v>0</v>
      </c>
      <c r="Q22" s="81">
        <v>0</v>
      </c>
      <c r="R22" s="81">
        <v>0</v>
      </c>
      <c r="S22" s="81">
        <v>0</v>
      </c>
      <c r="T22" s="81">
        <v>0</v>
      </c>
      <c r="U22" s="81">
        <v>0</v>
      </c>
      <c r="V22" s="81">
        <v>0</v>
      </c>
      <c r="W22" s="81">
        <v>0</v>
      </c>
      <c r="X22" s="81">
        <v>0</v>
      </c>
      <c r="Y22" s="81">
        <v>0</v>
      </c>
      <c r="Z22" s="81">
        <v>4767822946</v>
      </c>
      <c r="AA22" s="81">
        <v>228934494</v>
      </c>
      <c r="AB22" s="81">
        <v>1661042003</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2322</v>
      </c>
      <c r="B23" s="80">
        <v>15</v>
      </c>
      <c r="C23" s="80">
        <v>18</v>
      </c>
      <c r="D23" s="80">
        <v>15</v>
      </c>
      <c r="E23" s="80">
        <v>2022</v>
      </c>
      <c r="F23" s="80" t="s">
        <v>568</v>
      </c>
      <c r="G23" s="182" t="s">
        <v>2319</v>
      </c>
      <c r="H23" s="80" t="s">
        <v>2320</v>
      </c>
      <c r="I23" s="173"/>
      <c r="J23" s="83">
        <v>95878</v>
      </c>
      <c r="K23" s="81">
        <v>122233516.00000001</v>
      </c>
      <c r="L23" s="81">
        <v>74966</v>
      </c>
      <c r="M23" s="81">
        <v>95544267</v>
      </c>
      <c r="N23" s="81">
        <v>0</v>
      </c>
      <c r="O23" s="81">
        <v>0</v>
      </c>
      <c r="P23" s="81">
        <v>0</v>
      </c>
      <c r="Q23" s="81">
        <v>0</v>
      </c>
      <c r="R23" s="81">
        <v>0</v>
      </c>
      <c r="S23" s="81">
        <v>0</v>
      </c>
      <c r="T23" s="81">
        <v>0</v>
      </c>
      <c r="U23" s="81">
        <v>0</v>
      </c>
      <c r="V23" s="81">
        <v>0</v>
      </c>
      <c r="W23" s="81">
        <v>0</v>
      </c>
      <c r="X23" s="81">
        <v>0</v>
      </c>
      <c r="Y23" s="81">
        <v>0</v>
      </c>
      <c r="Z23" s="81">
        <v>217777783</v>
      </c>
      <c r="AA23" s="81">
        <v>232760334</v>
      </c>
      <c r="AB23" s="81">
        <v>1428770335</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2342</v>
      </c>
      <c r="B24" s="80">
        <v>16</v>
      </c>
      <c r="C24" s="80">
        <v>18</v>
      </c>
      <c r="D24" s="80">
        <v>16</v>
      </c>
      <c r="E24" s="80">
        <v>2022</v>
      </c>
      <c r="F24" s="80" t="s">
        <v>568</v>
      </c>
      <c r="G24" s="182" t="s">
        <v>2339</v>
      </c>
      <c r="H24" s="80" t="s">
        <v>2340</v>
      </c>
      <c r="I24" s="173"/>
      <c r="J24" s="83">
        <v>1185586</v>
      </c>
      <c r="K24" s="81">
        <v>1512396292</v>
      </c>
      <c r="L24" s="81">
        <v>838701</v>
      </c>
      <c r="M24" s="81">
        <v>1069596154.0000001</v>
      </c>
      <c r="N24" s="81">
        <v>141900</v>
      </c>
      <c r="O24" s="81">
        <v>348955070.00000006</v>
      </c>
      <c r="P24" s="81">
        <v>902</v>
      </c>
      <c r="Q24" s="81">
        <v>5392412</v>
      </c>
      <c r="R24" s="81">
        <v>0</v>
      </c>
      <c r="S24" s="81">
        <v>0</v>
      </c>
      <c r="T24" s="81">
        <v>0</v>
      </c>
      <c r="U24" s="81">
        <v>0</v>
      </c>
      <c r="V24" s="81">
        <v>6</v>
      </c>
      <c r="W24" s="81">
        <v>0</v>
      </c>
      <c r="X24" s="81">
        <v>0</v>
      </c>
      <c r="Y24" s="81">
        <v>38264.000000000007</v>
      </c>
      <c r="Z24" s="81">
        <v>2936378192.0000005</v>
      </c>
      <c r="AA24" s="81">
        <v>2381829791</v>
      </c>
      <c r="AB24" s="81">
        <v>11664819776</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2338</v>
      </c>
      <c r="B25" s="80">
        <v>17</v>
      </c>
      <c r="C25" s="80">
        <v>18</v>
      </c>
      <c r="D25" s="80">
        <v>17</v>
      </c>
      <c r="E25" s="80">
        <v>2022</v>
      </c>
      <c r="F25" s="80" t="s">
        <v>568</v>
      </c>
      <c r="G25" s="182" t="s">
        <v>2335</v>
      </c>
      <c r="H25" s="80" t="s">
        <v>2336</v>
      </c>
      <c r="I25" s="173"/>
      <c r="J25" s="83">
        <v>114283</v>
      </c>
      <c r="K25" s="81">
        <v>147592120</v>
      </c>
      <c r="L25" s="81">
        <v>203999</v>
      </c>
      <c r="M25" s="81">
        <v>263348646.99999997</v>
      </c>
      <c r="N25" s="81">
        <v>1400</v>
      </c>
      <c r="O25" s="81">
        <v>2925754</v>
      </c>
      <c r="P25" s="81">
        <v>0</v>
      </c>
      <c r="Q25" s="81">
        <v>0</v>
      </c>
      <c r="R25" s="81">
        <v>0</v>
      </c>
      <c r="S25" s="81">
        <v>0</v>
      </c>
      <c r="T25" s="81">
        <v>0</v>
      </c>
      <c r="U25" s="81">
        <v>0</v>
      </c>
      <c r="V25" s="81">
        <v>0</v>
      </c>
      <c r="W25" s="81">
        <v>0</v>
      </c>
      <c r="X25" s="81">
        <v>0</v>
      </c>
      <c r="Y25" s="81">
        <v>0</v>
      </c>
      <c r="Z25" s="81">
        <v>413866520.99999994</v>
      </c>
      <c r="AA25" s="81">
        <v>216643997.99999997</v>
      </c>
      <c r="AB25" s="81">
        <v>1431890736</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2318</v>
      </c>
      <c r="B26" s="80">
        <v>18</v>
      </c>
      <c r="C26" s="80">
        <v>18</v>
      </c>
      <c r="D26" s="80">
        <v>18</v>
      </c>
      <c r="E26" s="80">
        <v>2022</v>
      </c>
      <c r="F26" s="80" t="s">
        <v>568</v>
      </c>
      <c r="G26" s="182" t="s">
        <v>2315</v>
      </c>
      <c r="H26" s="80" t="s">
        <v>2316</v>
      </c>
      <c r="I26" s="173"/>
      <c r="J26" s="83">
        <v>89404</v>
      </c>
      <c r="K26" s="81">
        <v>116031902</v>
      </c>
      <c r="L26" s="81">
        <v>311838</v>
      </c>
      <c r="M26" s="81">
        <v>404586227</v>
      </c>
      <c r="N26" s="81">
        <v>2200</v>
      </c>
      <c r="O26" s="81">
        <v>4835557</v>
      </c>
      <c r="P26" s="81">
        <v>0</v>
      </c>
      <c r="Q26" s="81">
        <v>0</v>
      </c>
      <c r="R26" s="81">
        <v>0</v>
      </c>
      <c r="S26" s="81">
        <v>0</v>
      </c>
      <c r="T26" s="81">
        <v>0</v>
      </c>
      <c r="U26" s="81">
        <v>0</v>
      </c>
      <c r="V26" s="81">
        <v>1</v>
      </c>
      <c r="W26" s="81">
        <v>0</v>
      </c>
      <c r="X26" s="81">
        <v>0</v>
      </c>
      <c r="Y26" s="81">
        <v>6623</v>
      </c>
      <c r="Z26" s="81">
        <v>525460308.99999988</v>
      </c>
      <c r="AA26" s="81">
        <v>230709188.00000003</v>
      </c>
      <c r="AB26" s="81">
        <v>1040010741</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2286</v>
      </c>
      <c r="B27" s="80">
        <v>19</v>
      </c>
      <c r="C27" s="80">
        <v>18</v>
      </c>
      <c r="D27" s="80">
        <v>19</v>
      </c>
      <c r="E27" s="80">
        <v>2022</v>
      </c>
      <c r="F27" s="80" t="s">
        <v>568</v>
      </c>
      <c r="G27" s="182" t="s">
        <v>2283</v>
      </c>
      <c r="H27" s="80" t="s">
        <v>2284</v>
      </c>
      <c r="I27" s="173"/>
      <c r="J27" s="83">
        <v>51282</v>
      </c>
      <c r="K27" s="81">
        <v>65843038.000000007</v>
      </c>
      <c r="L27" s="81">
        <v>536868</v>
      </c>
      <c r="M27" s="81">
        <v>689082036</v>
      </c>
      <c r="N27" s="81">
        <v>52700</v>
      </c>
      <c r="O27" s="81">
        <v>130032070</v>
      </c>
      <c r="P27" s="81">
        <v>1421</v>
      </c>
      <c r="Q27" s="81">
        <v>8377321</v>
      </c>
      <c r="R27" s="81">
        <v>0</v>
      </c>
      <c r="S27" s="81">
        <v>0</v>
      </c>
      <c r="T27" s="81">
        <v>0</v>
      </c>
      <c r="U27" s="81">
        <v>0</v>
      </c>
      <c r="V27" s="81">
        <v>37</v>
      </c>
      <c r="W27" s="81">
        <v>0</v>
      </c>
      <c r="X27" s="81">
        <v>0</v>
      </c>
      <c r="Y27" s="81">
        <v>229092.00000000003</v>
      </c>
      <c r="Z27" s="81">
        <v>893563557</v>
      </c>
      <c r="AA27" s="81">
        <v>53424852</v>
      </c>
      <c r="AB27" s="81">
        <v>412516861</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2326</v>
      </c>
      <c r="B28" s="80">
        <v>20</v>
      </c>
      <c r="C28" s="80">
        <v>18</v>
      </c>
      <c r="D28" s="80">
        <v>20</v>
      </c>
      <c r="E28" s="80">
        <v>2022</v>
      </c>
      <c r="F28" s="80" t="s">
        <v>568</v>
      </c>
      <c r="G28" s="182" t="s">
        <v>2323</v>
      </c>
      <c r="H28" s="80" t="s">
        <v>2324</v>
      </c>
      <c r="I28" s="173"/>
      <c r="J28" s="83">
        <v>225293</v>
      </c>
      <c r="K28" s="81">
        <v>280998751.99999994</v>
      </c>
      <c r="L28" s="81">
        <v>1280655</v>
      </c>
      <c r="M28" s="81">
        <v>1598302736</v>
      </c>
      <c r="N28" s="81">
        <v>138100</v>
      </c>
      <c r="O28" s="81">
        <v>372598553.00000006</v>
      </c>
      <c r="P28" s="81">
        <v>0</v>
      </c>
      <c r="Q28" s="81">
        <v>0</v>
      </c>
      <c r="R28" s="81">
        <v>0</v>
      </c>
      <c r="S28" s="81">
        <v>0</v>
      </c>
      <c r="T28" s="81">
        <v>0</v>
      </c>
      <c r="U28" s="81">
        <v>0</v>
      </c>
      <c r="V28" s="81">
        <v>0</v>
      </c>
      <c r="W28" s="81">
        <v>0</v>
      </c>
      <c r="X28" s="81">
        <v>0</v>
      </c>
      <c r="Y28" s="81">
        <v>0</v>
      </c>
      <c r="Z28" s="81">
        <v>2251900040.9999995</v>
      </c>
      <c r="AA28" s="81">
        <v>468196946.00000006</v>
      </c>
      <c r="AB28" s="81">
        <v>2044158389</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1762</v>
      </c>
      <c r="B29" s="80">
        <v>21</v>
      </c>
      <c r="C29" s="80">
        <v>18</v>
      </c>
      <c r="D29" s="80">
        <v>21</v>
      </c>
      <c r="E29" s="80">
        <v>2022</v>
      </c>
      <c r="F29" s="80" t="s">
        <v>568</v>
      </c>
      <c r="G29" s="182" t="s">
        <v>1743</v>
      </c>
      <c r="H29" s="80" t="s">
        <v>1744</v>
      </c>
      <c r="I29" s="173"/>
      <c r="J29" s="83">
        <v>164648</v>
      </c>
      <c r="K29" s="81">
        <v>205327517</v>
      </c>
      <c r="L29" s="81">
        <v>875389</v>
      </c>
      <c r="M29" s="81">
        <v>1092414703</v>
      </c>
      <c r="N29" s="81">
        <v>35900</v>
      </c>
      <c r="O29" s="81">
        <v>96431975.000000015</v>
      </c>
      <c r="P29" s="81">
        <v>1150</v>
      </c>
      <c r="Q29" s="81">
        <v>2762</v>
      </c>
      <c r="R29" s="81">
        <v>0</v>
      </c>
      <c r="S29" s="81">
        <v>0</v>
      </c>
      <c r="T29" s="81">
        <v>0</v>
      </c>
      <c r="U29" s="81">
        <v>0</v>
      </c>
      <c r="V29" s="81">
        <v>0</v>
      </c>
      <c r="W29" s="81">
        <v>0</v>
      </c>
      <c r="X29" s="81">
        <v>0</v>
      </c>
      <c r="Y29" s="81">
        <v>0</v>
      </c>
      <c r="Z29" s="81">
        <v>1394176957</v>
      </c>
      <c r="AA29" s="81">
        <v>310409749</v>
      </c>
      <c r="AB29" s="81">
        <v>1464212436</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2298</v>
      </c>
      <c r="B30" s="80">
        <v>22</v>
      </c>
      <c r="C30" s="80">
        <v>18</v>
      </c>
      <c r="D30" s="80">
        <v>22</v>
      </c>
      <c r="E30" s="80">
        <v>2022</v>
      </c>
      <c r="F30" s="80" t="s">
        <v>568</v>
      </c>
      <c r="G30" s="182" t="s">
        <v>2295</v>
      </c>
      <c r="H30" s="80" t="s">
        <v>2296</v>
      </c>
      <c r="I30" s="173"/>
      <c r="J30" s="83">
        <v>349555</v>
      </c>
      <c r="K30" s="81">
        <v>458359921</v>
      </c>
      <c r="L30" s="81">
        <v>2128816</v>
      </c>
      <c r="M30" s="81">
        <v>2789671597</v>
      </c>
      <c r="N30" s="81">
        <v>14000</v>
      </c>
      <c r="O30" s="81">
        <v>29535691.999999996</v>
      </c>
      <c r="P30" s="81">
        <v>1716</v>
      </c>
      <c r="Q30" s="81">
        <v>10111255</v>
      </c>
      <c r="R30" s="81">
        <v>0</v>
      </c>
      <c r="S30" s="81">
        <v>0</v>
      </c>
      <c r="T30" s="81">
        <v>2218</v>
      </c>
      <c r="U30" s="81">
        <v>836</v>
      </c>
      <c r="V30" s="81">
        <v>2687</v>
      </c>
      <c r="W30" s="81">
        <v>14667525</v>
      </c>
      <c r="X30" s="81">
        <v>5123654</v>
      </c>
      <c r="Y30" s="81">
        <v>16474231</v>
      </c>
      <c r="Z30" s="81">
        <v>3323943874.9999995</v>
      </c>
      <c r="AA30" s="81">
        <v>736869970</v>
      </c>
      <c r="AB30" s="81">
        <v>3339580936</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1242</v>
      </c>
      <c r="B31" s="80">
        <v>23</v>
      </c>
      <c r="C31" s="80">
        <v>18</v>
      </c>
      <c r="D31" s="80">
        <v>23</v>
      </c>
      <c r="E31" s="80">
        <v>2022</v>
      </c>
      <c r="F31" s="80" t="s">
        <v>568</v>
      </c>
      <c r="G31" s="182" t="s">
        <v>564</v>
      </c>
      <c r="H31" s="80" t="s">
        <v>564</v>
      </c>
      <c r="I31" s="173"/>
      <c r="J31" s="83"/>
      <c r="K31" s="81"/>
      <c r="L31" s="81"/>
      <c r="M31" s="81"/>
      <c r="N31" s="81"/>
      <c r="O31" s="81"/>
      <c r="P31" s="81"/>
      <c r="Q31" s="81"/>
      <c r="R31" s="81"/>
      <c r="S31" s="81"/>
      <c r="T31" s="81"/>
      <c r="U31" s="81"/>
      <c r="V31" s="81"/>
      <c r="W31" s="81"/>
      <c r="X31" s="81"/>
      <c r="Y31" s="81"/>
      <c r="Z31" s="81"/>
      <c r="AA31" s="81"/>
      <c r="AB31" s="81"/>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1242</v>
      </c>
      <c r="B32" s="80">
        <v>24</v>
      </c>
      <c r="C32" s="80">
        <v>18</v>
      </c>
      <c r="D32" s="80">
        <v>24</v>
      </c>
      <c r="E32" s="80">
        <v>2022</v>
      </c>
      <c r="F32" s="80" t="s">
        <v>568</v>
      </c>
      <c r="G32" s="182" t="s">
        <v>564</v>
      </c>
      <c r="H32" s="80" t="s">
        <v>564</v>
      </c>
      <c r="I32" s="173"/>
      <c r="J32" s="83"/>
      <c r="K32" s="81"/>
      <c r="L32" s="81"/>
      <c r="M32" s="81"/>
      <c r="N32" s="81"/>
      <c r="O32" s="81"/>
      <c r="P32" s="81"/>
      <c r="Q32" s="81"/>
      <c r="R32" s="81"/>
      <c r="S32" s="81"/>
      <c r="T32" s="81"/>
      <c r="U32" s="81"/>
      <c r="V32" s="81"/>
      <c r="W32" s="81"/>
      <c r="X32" s="81"/>
      <c r="Y32" s="81"/>
      <c r="Z32" s="81"/>
      <c r="AA32" s="81"/>
      <c r="AB32" s="81"/>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1242</v>
      </c>
      <c r="B33" s="80">
        <v>25</v>
      </c>
      <c r="C33" s="80">
        <v>18</v>
      </c>
      <c r="D33" s="80">
        <v>25</v>
      </c>
      <c r="E33" s="80">
        <v>2022</v>
      </c>
      <c r="F33" s="80" t="s">
        <v>568</v>
      </c>
      <c r="G33" s="182" t="s">
        <v>564</v>
      </c>
      <c r="H33" s="80" t="s">
        <v>564</v>
      </c>
      <c r="I33" s="173"/>
      <c r="J33" s="83"/>
      <c r="K33" s="81"/>
      <c r="L33" s="81"/>
      <c r="M33" s="81"/>
      <c r="N33" s="81"/>
      <c r="O33" s="81"/>
      <c r="P33" s="81"/>
      <c r="Q33" s="81"/>
      <c r="R33" s="81"/>
      <c r="S33" s="81"/>
      <c r="T33" s="81"/>
      <c r="U33" s="81"/>
      <c r="V33" s="81"/>
      <c r="W33" s="81"/>
      <c r="X33" s="81"/>
      <c r="Y33" s="81"/>
      <c r="Z33" s="81"/>
      <c r="AA33" s="81"/>
      <c r="AB33" s="81"/>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1242</v>
      </c>
      <c r="B34" s="80">
        <v>26</v>
      </c>
      <c r="C34" s="80">
        <v>18</v>
      </c>
      <c r="D34" s="80">
        <v>26</v>
      </c>
      <c r="E34" s="80">
        <v>2022</v>
      </c>
      <c r="F34" s="80" t="s">
        <v>568</v>
      </c>
      <c r="G34" s="182" t="s">
        <v>564</v>
      </c>
      <c r="H34" s="80" t="s">
        <v>564</v>
      </c>
      <c r="I34" s="173"/>
      <c r="J34" s="83"/>
      <c r="K34" s="81"/>
      <c r="L34" s="81"/>
      <c r="M34" s="81"/>
      <c r="N34" s="81"/>
      <c r="O34" s="81"/>
      <c r="P34" s="81"/>
      <c r="Q34" s="81"/>
      <c r="R34" s="81"/>
      <c r="S34" s="81"/>
      <c r="T34" s="81"/>
      <c r="U34" s="81"/>
      <c r="V34" s="81"/>
      <c r="W34" s="81"/>
      <c r="X34" s="81"/>
      <c r="Y34" s="81"/>
      <c r="Z34" s="81"/>
      <c r="AA34" s="81"/>
      <c r="AB34" s="81"/>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1242</v>
      </c>
      <c r="B35" s="80">
        <v>27</v>
      </c>
      <c r="C35" s="80">
        <v>18</v>
      </c>
      <c r="D35" s="80">
        <v>27</v>
      </c>
      <c r="E35" s="80">
        <v>2022</v>
      </c>
      <c r="F35" s="80" t="s">
        <v>568</v>
      </c>
      <c r="G35" s="182" t="s">
        <v>564</v>
      </c>
      <c r="H35" s="80" t="s">
        <v>564</v>
      </c>
      <c r="I35" s="173"/>
      <c r="J35" s="83"/>
      <c r="K35" s="81"/>
      <c r="L35" s="81"/>
      <c r="M35" s="81"/>
      <c r="N35" s="81"/>
      <c r="O35" s="81"/>
      <c r="P35" s="81"/>
      <c r="Q35" s="81"/>
      <c r="R35" s="81"/>
      <c r="S35" s="81"/>
      <c r="T35" s="81"/>
      <c r="U35" s="81"/>
      <c r="V35" s="81"/>
      <c r="W35" s="81"/>
      <c r="X35" s="81"/>
      <c r="Y35" s="81"/>
      <c r="Z35" s="81"/>
      <c r="AA35" s="81"/>
      <c r="AB35" s="81"/>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1242</v>
      </c>
      <c r="B36" s="80">
        <v>28</v>
      </c>
      <c r="C36" s="80">
        <v>18</v>
      </c>
      <c r="D36" s="80">
        <v>28</v>
      </c>
      <c r="E36" s="80">
        <v>2022</v>
      </c>
      <c r="F36" s="80" t="s">
        <v>568</v>
      </c>
      <c r="G36" s="182" t="s">
        <v>564</v>
      </c>
      <c r="H36" s="80" t="s">
        <v>564</v>
      </c>
      <c r="I36" s="173"/>
      <c r="J36" s="83"/>
      <c r="K36" s="81"/>
      <c r="L36" s="81"/>
      <c r="M36" s="81"/>
      <c r="N36" s="81"/>
      <c r="O36" s="81"/>
      <c r="P36" s="81"/>
      <c r="Q36" s="81"/>
      <c r="R36" s="81"/>
      <c r="S36" s="81"/>
      <c r="T36" s="81"/>
      <c r="U36" s="81"/>
      <c r="V36" s="81"/>
      <c r="W36" s="81"/>
      <c r="X36" s="81"/>
      <c r="Y36" s="81"/>
      <c r="Z36" s="81"/>
      <c r="AA36" s="81"/>
      <c r="AB36" s="81"/>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1242</v>
      </c>
      <c r="B37" s="80">
        <v>29</v>
      </c>
      <c r="C37" s="80">
        <v>18</v>
      </c>
      <c r="D37" s="80">
        <v>29</v>
      </c>
      <c r="E37" s="80">
        <v>2022</v>
      </c>
      <c r="F37" s="80" t="s">
        <v>568</v>
      </c>
      <c r="G37" s="182" t="s">
        <v>564</v>
      </c>
      <c r="H37" s="80" t="s">
        <v>564</v>
      </c>
      <c r="I37" s="173"/>
      <c r="J37" s="83"/>
      <c r="K37" s="81"/>
      <c r="L37" s="81"/>
      <c r="M37" s="81"/>
      <c r="N37" s="81"/>
      <c r="O37" s="81"/>
      <c r="P37" s="81"/>
      <c r="Q37" s="81"/>
      <c r="R37" s="81"/>
      <c r="S37" s="81"/>
      <c r="T37" s="81"/>
      <c r="U37" s="81"/>
      <c r="V37" s="81"/>
      <c r="W37" s="81"/>
      <c r="X37" s="81"/>
      <c r="Y37" s="81"/>
      <c r="Z37" s="81"/>
      <c r="AA37" s="81"/>
      <c r="AB37" s="81"/>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1242</v>
      </c>
      <c r="B38" s="80">
        <v>30</v>
      </c>
      <c r="C38" s="80">
        <v>18</v>
      </c>
      <c r="D38" s="80">
        <v>30</v>
      </c>
      <c r="E38" s="80">
        <v>2022</v>
      </c>
      <c r="F38" s="80" t="s">
        <v>568</v>
      </c>
      <c r="G38" s="182" t="s">
        <v>564</v>
      </c>
      <c r="H38" s="80" t="s">
        <v>564</v>
      </c>
      <c r="I38" s="173"/>
      <c r="J38" s="83"/>
      <c r="K38" s="81"/>
      <c r="L38" s="81"/>
      <c r="M38" s="81"/>
      <c r="N38" s="81"/>
      <c r="O38" s="81"/>
      <c r="P38" s="81"/>
      <c r="Q38" s="81"/>
      <c r="R38" s="81"/>
      <c r="S38" s="81"/>
      <c r="T38" s="81"/>
      <c r="U38" s="81"/>
      <c r="V38" s="81"/>
      <c r="W38" s="81"/>
      <c r="X38" s="81"/>
      <c r="Y38" s="81"/>
      <c r="Z38" s="81"/>
      <c r="AA38" s="81"/>
      <c r="AB38" s="81"/>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1242</v>
      </c>
      <c r="B39" s="80">
        <v>31</v>
      </c>
      <c r="C39" s="80">
        <v>18</v>
      </c>
      <c r="D39" s="80">
        <v>31</v>
      </c>
      <c r="E39" s="80">
        <v>2022</v>
      </c>
      <c r="F39" s="80" t="s">
        <v>568</v>
      </c>
      <c r="G39" s="182" t="s">
        <v>564</v>
      </c>
      <c r="H39" s="80" t="s">
        <v>564</v>
      </c>
      <c r="I39" s="173"/>
      <c r="J39" s="83"/>
      <c r="K39" s="81"/>
      <c r="L39" s="81"/>
      <c r="M39" s="81"/>
      <c r="N39" s="81"/>
      <c r="O39" s="81"/>
      <c r="P39" s="81"/>
      <c r="Q39" s="81"/>
      <c r="R39" s="81"/>
      <c r="S39" s="81"/>
      <c r="T39" s="81"/>
      <c r="U39" s="81"/>
      <c r="V39" s="81"/>
      <c r="W39" s="81"/>
      <c r="X39" s="81"/>
      <c r="Y39" s="81"/>
      <c r="Z39" s="81"/>
      <c r="AA39" s="81"/>
      <c r="AB39" s="81"/>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1242</v>
      </c>
      <c r="B40" s="80">
        <v>32</v>
      </c>
      <c r="C40" s="80">
        <v>18</v>
      </c>
      <c r="D40" s="80">
        <v>32</v>
      </c>
      <c r="E40" s="80">
        <v>2022</v>
      </c>
      <c r="F40" s="80" t="s">
        <v>568</v>
      </c>
      <c r="G40" s="182" t="s">
        <v>564</v>
      </c>
      <c r="H40" s="80" t="s">
        <v>564</v>
      </c>
      <c r="I40" s="173"/>
      <c r="J40" s="83"/>
      <c r="K40" s="81"/>
      <c r="L40" s="81"/>
      <c r="M40" s="81"/>
      <c r="N40" s="81"/>
      <c r="O40" s="81"/>
      <c r="P40" s="81"/>
      <c r="Q40" s="81"/>
      <c r="R40" s="81"/>
      <c r="S40" s="81"/>
      <c r="T40" s="81"/>
      <c r="U40" s="81"/>
      <c r="V40" s="81"/>
      <c r="W40" s="81"/>
      <c r="X40" s="81"/>
      <c r="Y40" s="81"/>
      <c r="Z40" s="81"/>
      <c r="AA40" s="81"/>
      <c r="AB40" s="81"/>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1242</v>
      </c>
      <c r="B41" s="80">
        <v>33</v>
      </c>
      <c r="C41" s="80">
        <v>18</v>
      </c>
      <c r="D41" s="80">
        <v>33</v>
      </c>
      <c r="E41" s="80">
        <v>2022</v>
      </c>
      <c r="F41" s="80" t="s">
        <v>568</v>
      </c>
      <c r="G41" s="182" t="s">
        <v>564</v>
      </c>
      <c r="H41" s="80" t="s">
        <v>564</v>
      </c>
      <c r="I41" s="173"/>
      <c r="J41" s="83"/>
      <c r="K41" s="81"/>
      <c r="L41" s="81"/>
      <c r="M41" s="81"/>
      <c r="N41" s="81"/>
      <c r="O41" s="81"/>
      <c r="P41" s="81"/>
      <c r="Q41" s="81"/>
      <c r="R41" s="81"/>
      <c r="S41" s="81"/>
      <c r="T41" s="81"/>
      <c r="U41" s="81"/>
      <c r="V41" s="81"/>
      <c r="W41" s="81"/>
      <c r="X41" s="81"/>
      <c r="Y41" s="81"/>
      <c r="Z41" s="81"/>
      <c r="AA41" s="81"/>
      <c r="AB41" s="81"/>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1242</v>
      </c>
      <c r="B42" s="80">
        <v>34</v>
      </c>
      <c r="C42" s="80">
        <v>18</v>
      </c>
      <c r="D42" s="80">
        <v>34</v>
      </c>
      <c r="E42" s="80">
        <v>2022</v>
      </c>
      <c r="F42" s="80" t="s">
        <v>568</v>
      </c>
      <c r="G42" s="182" t="s">
        <v>564</v>
      </c>
      <c r="H42" s="80" t="s">
        <v>564</v>
      </c>
      <c r="I42" s="173"/>
      <c r="J42" s="83"/>
      <c r="K42" s="81"/>
      <c r="L42" s="81"/>
      <c r="M42" s="81"/>
      <c r="N42" s="81"/>
      <c r="O42" s="81"/>
      <c r="P42" s="81"/>
      <c r="Q42" s="81"/>
      <c r="R42" s="81"/>
      <c r="S42" s="81"/>
      <c r="T42" s="81"/>
      <c r="U42" s="81"/>
      <c r="V42" s="81"/>
      <c r="W42" s="81"/>
      <c r="X42" s="81"/>
      <c r="Y42" s="81"/>
      <c r="Z42" s="81"/>
      <c r="AA42" s="81"/>
      <c r="AB42" s="81"/>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1242</v>
      </c>
      <c r="B43" s="80">
        <v>35</v>
      </c>
      <c r="C43" s="80">
        <v>18</v>
      </c>
      <c r="D43" s="80">
        <v>35</v>
      </c>
      <c r="E43" s="80">
        <v>2022</v>
      </c>
      <c r="F43" s="80" t="s">
        <v>568</v>
      </c>
      <c r="G43" s="182" t="s">
        <v>564</v>
      </c>
      <c r="H43" s="80" t="s">
        <v>564</v>
      </c>
      <c r="I43" s="173"/>
      <c r="J43" s="83"/>
      <c r="K43" s="81"/>
      <c r="L43" s="81"/>
      <c r="M43" s="81"/>
      <c r="N43" s="81"/>
      <c r="O43" s="81"/>
      <c r="P43" s="81"/>
      <c r="Q43" s="81"/>
      <c r="R43" s="81"/>
      <c r="S43" s="81"/>
      <c r="T43" s="81"/>
      <c r="U43" s="81"/>
      <c r="V43" s="81"/>
      <c r="W43" s="81"/>
      <c r="X43" s="81"/>
      <c r="Y43" s="81"/>
      <c r="Z43" s="81"/>
      <c r="AA43" s="81"/>
      <c r="AB43" s="81"/>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1242</v>
      </c>
      <c r="B44" s="80">
        <v>36</v>
      </c>
      <c r="C44" s="80">
        <v>18</v>
      </c>
      <c r="D44" s="80">
        <v>36</v>
      </c>
      <c r="E44" s="80">
        <v>2022</v>
      </c>
      <c r="F44" s="80" t="s">
        <v>568</v>
      </c>
      <c r="G44" s="182" t="s">
        <v>564</v>
      </c>
      <c r="H44" s="80" t="s">
        <v>564</v>
      </c>
      <c r="I44" s="173"/>
      <c r="J44" s="83"/>
      <c r="K44" s="81"/>
      <c r="L44" s="81"/>
      <c r="M44" s="81"/>
      <c r="N44" s="81"/>
      <c r="O44" s="81"/>
      <c r="P44" s="81"/>
      <c r="Q44" s="81"/>
      <c r="R44" s="81"/>
      <c r="S44" s="81"/>
      <c r="T44" s="81"/>
      <c r="U44" s="81"/>
      <c r="V44" s="81"/>
      <c r="W44" s="81"/>
      <c r="X44" s="81"/>
      <c r="Y44" s="81"/>
      <c r="Z44" s="81"/>
      <c r="AA44" s="81"/>
      <c r="AB44" s="81"/>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1242</v>
      </c>
      <c r="B45" s="80">
        <v>37</v>
      </c>
      <c r="C45" s="80">
        <v>18</v>
      </c>
      <c r="D45" s="80">
        <v>37</v>
      </c>
      <c r="E45" s="80">
        <v>2022</v>
      </c>
      <c r="F45" s="80" t="s">
        <v>568</v>
      </c>
      <c r="G45" s="182" t="s">
        <v>564</v>
      </c>
      <c r="H45" s="80" t="s">
        <v>564</v>
      </c>
      <c r="I45" s="173"/>
      <c r="J45" s="83"/>
      <c r="K45" s="81"/>
      <c r="L45" s="81"/>
      <c r="M45" s="81"/>
      <c r="N45" s="81"/>
      <c r="O45" s="81"/>
      <c r="P45" s="81"/>
      <c r="Q45" s="81"/>
      <c r="R45" s="81"/>
      <c r="S45" s="81"/>
      <c r="T45" s="81"/>
      <c r="U45" s="81"/>
      <c r="V45" s="81"/>
      <c r="W45" s="81"/>
      <c r="X45" s="81"/>
      <c r="Y45" s="81"/>
      <c r="Z45" s="81"/>
      <c r="AA45" s="81"/>
      <c r="AB45" s="81"/>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1242</v>
      </c>
      <c r="B46" s="80">
        <v>38</v>
      </c>
      <c r="C46" s="80">
        <v>18</v>
      </c>
      <c r="D46" s="80">
        <v>38</v>
      </c>
      <c r="E46" s="80">
        <v>2022</v>
      </c>
      <c r="F46" s="80" t="s">
        <v>568</v>
      </c>
      <c r="G46" s="182" t="s">
        <v>564</v>
      </c>
      <c r="H46" s="80" t="s">
        <v>564</v>
      </c>
      <c r="I46" s="173"/>
      <c r="J46" s="83"/>
      <c r="K46" s="81"/>
      <c r="L46" s="81"/>
      <c r="M46" s="81"/>
      <c r="N46" s="81"/>
      <c r="O46" s="81"/>
      <c r="P46" s="81"/>
      <c r="Q46" s="81"/>
      <c r="R46" s="81"/>
      <c r="S46" s="81"/>
      <c r="T46" s="81"/>
      <c r="U46" s="81"/>
      <c r="V46" s="81"/>
      <c r="W46" s="81"/>
      <c r="X46" s="81"/>
      <c r="Y46" s="81"/>
      <c r="Z46" s="81"/>
      <c r="AA46" s="81"/>
      <c r="AB46" s="81"/>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1242</v>
      </c>
      <c r="B47" s="80">
        <v>39</v>
      </c>
      <c r="C47" s="80">
        <v>18</v>
      </c>
      <c r="D47" s="80">
        <v>39</v>
      </c>
      <c r="E47" s="80">
        <v>2022</v>
      </c>
      <c r="F47" s="80" t="s">
        <v>568</v>
      </c>
      <c r="G47" s="182" t="s">
        <v>564</v>
      </c>
      <c r="H47" s="80" t="s">
        <v>564</v>
      </c>
      <c r="I47" s="173"/>
      <c r="J47" s="83"/>
      <c r="K47" s="81"/>
      <c r="L47" s="81"/>
      <c r="M47" s="81"/>
      <c r="N47" s="81"/>
      <c r="O47" s="81"/>
      <c r="P47" s="81"/>
      <c r="Q47" s="81"/>
      <c r="R47" s="81"/>
      <c r="S47" s="81"/>
      <c r="T47" s="81"/>
      <c r="U47" s="81"/>
      <c r="V47" s="81"/>
      <c r="W47" s="81"/>
      <c r="X47" s="81"/>
      <c r="Y47" s="81"/>
      <c r="Z47" s="81"/>
      <c r="AA47" s="81"/>
      <c r="AB47" s="81"/>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1242</v>
      </c>
      <c r="B48" s="80">
        <v>40</v>
      </c>
      <c r="C48" s="80">
        <v>18</v>
      </c>
      <c r="D48" s="80">
        <v>40</v>
      </c>
      <c r="E48" s="80">
        <v>2022</v>
      </c>
      <c r="F48" s="80" t="s">
        <v>568</v>
      </c>
      <c r="G48" s="182" t="s">
        <v>564</v>
      </c>
      <c r="H48" s="80" t="s">
        <v>564</v>
      </c>
      <c r="I48" s="173"/>
      <c r="J48" s="83"/>
      <c r="K48" s="81"/>
      <c r="L48" s="81"/>
      <c r="M48" s="81"/>
      <c r="N48" s="81"/>
      <c r="O48" s="81"/>
      <c r="P48" s="81"/>
      <c r="Q48" s="81"/>
      <c r="R48" s="81"/>
      <c r="S48" s="81"/>
      <c r="T48" s="81"/>
      <c r="U48" s="81"/>
      <c r="V48" s="81"/>
      <c r="W48" s="81"/>
      <c r="X48" s="81"/>
      <c r="Y48" s="81"/>
      <c r="Z48" s="81"/>
      <c r="AA48" s="81"/>
      <c r="AB48" s="81"/>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1242</v>
      </c>
      <c r="B49" s="80">
        <v>41</v>
      </c>
      <c r="C49" s="80">
        <v>18</v>
      </c>
      <c r="D49" s="80">
        <v>41</v>
      </c>
      <c r="E49" s="80">
        <v>2022</v>
      </c>
      <c r="F49" s="80" t="s">
        <v>568</v>
      </c>
      <c r="G49" s="182" t="s">
        <v>564</v>
      </c>
      <c r="H49" s="80" t="s">
        <v>564</v>
      </c>
      <c r="I49" s="173"/>
      <c r="J49" s="83"/>
      <c r="K49" s="81"/>
      <c r="L49" s="81"/>
      <c r="M49" s="81"/>
      <c r="N49" s="81"/>
      <c r="O49" s="81"/>
      <c r="P49" s="81"/>
      <c r="Q49" s="81"/>
      <c r="R49" s="81"/>
      <c r="S49" s="81"/>
      <c r="T49" s="81"/>
      <c r="U49" s="81"/>
      <c r="V49" s="81"/>
      <c r="W49" s="81"/>
      <c r="X49" s="81"/>
      <c r="Y49" s="81"/>
      <c r="Z49" s="81"/>
      <c r="AA49" s="81"/>
      <c r="AB49" s="81"/>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1242</v>
      </c>
      <c r="B50" s="80">
        <v>42</v>
      </c>
      <c r="C50" s="80">
        <v>18</v>
      </c>
      <c r="D50" s="80">
        <v>42</v>
      </c>
      <c r="E50" s="80">
        <v>2022</v>
      </c>
      <c r="F50" s="80" t="s">
        <v>568</v>
      </c>
      <c r="G50" s="182" t="s">
        <v>564</v>
      </c>
      <c r="H50" s="80" t="s">
        <v>564</v>
      </c>
      <c r="I50" s="173"/>
      <c r="J50" s="83"/>
      <c r="K50" s="81"/>
      <c r="L50" s="81"/>
      <c r="M50" s="81"/>
      <c r="N50" s="81"/>
      <c r="O50" s="81"/>
      <c r="P50" s="81"/>
      <c r="Q50" s="81"/>
      <c r="R50" s="81"/>
      <c r="S50" s="81"/>
      <c r="T50" s="81"/>
      <c r="U50" s="81"/>
      <c r="V50" s="81"/>
      <c r="W50" s="81"/>
      <c r="X50" s="81"/>
      <c r="Y50" s="81"/>
      <c r="Z50" s="81"/>
      <c r="AA50" s="81"/>
      <c r="AB50" s="81"/>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1242</v>
      </c>
      <c r="B51" s="80">
        <v>43</v>
      </c>
      <c r="C51" s="80">
        <v>18</v>
      </c>
      <c r="D51" s="80">
        <v>43</v>
      </c>
      <c r="E51" s="80">
        <v>2022</v>
      </c>
      <c r="F51" s="80" t="s">
        <v>568</v>
      </c>
      <c r="G51" s="182" t="s">
        <v>564</v>
      </c>
      <c r="H51" s="80" t="s">
        <v>564</v>
      </c>
      <c r="I51" s="173"/>
      <c r="J51" s="83"/>
      <c r="K51" s="81"/>
      <c r="L51" s="81"/>
      <c r="M51" s="81"/>
      <c r="N51" s="81"/>
      <c r="O51" s="81"/>
      <c r="P51" s="81"/>
      <c r="Q51" s="81"/>
      <c r="R51" s="81"/>
      <c r="S51" s="81"/>
      <c r="T51" s="81"/>
      <c r="U51" s="81"/>
      <c r="V51" s="81"/>
      <c r="W51" s="81"/>
      <c r="X51" s="81"/>
      <c r="Y51" s="81"/>
      <c r="Z51" s="81"/>
      <c r="AA51" s="81"/>
      <c r="AB51" s="81"/>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1242</v>
      </c>
      <c r="B52" s="80">
        <v>44</v>
      </c>
      <c r="C52" s="80">
        <v>18</v>
      </c>
      <c r="D52" s="80">
        <v>44</v>
      </c>
      <c r="E52" s="80">
        <v>2022</v>
      </c>
      <c r="F52" s="80" t="s">
        <v>568</v>
      </c>
      <c r="G52" s="182" t="s">
        <v>564</v>
      </c>
      <c r="H52" s="80" t="s">
        <v>564</v>
      </c>
      <c r="I52" s="173"/>
      <c r="J52" s="83"/>
      <c r="K52" s="81"/>
      <c r="L52" s="81"/>
      <c r="M52" s="81"/>
      <c r="N52" s="81"/>
      <c r="O52" s="81"/>
      <c r="P52" s="81"/>
      <c r="Q52" s="81"/>
      <c r="R52" s="81"/>
      <c r="S52" s="81"/>
      <c r="T52" s="81"/>
      <c r="U52" s="81"/>
      <c r="V52" s="81"/>
      <c r="W52" s="81"/>
      <c r="X52" s="81"/>
      <c r="Y52" s="81"/>
      <c r="Z52" s="81"/>
      <c r="AA52" s="81"/>
      <c r="AB52" s="81"/>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1242</v>
      </c>
      <c r="B53" s="80">
        <v>45</v>
      </c>
      <c r="C53" s="80">
        <v>18</v>
      </c>
      <c r="D53" s="80">
        <v>45</v>
      </c>
      <c r="E53" s="80">
        <v>2022</v>
      </c>
      <c r="F53" s="80" t="s">
        <v>568</v>
      </c>
      <c r="G53" s="182" t="s">
        <v>564</v>
      </c>
      <c r="H53" s="80" t="s">
        <v>564</v>
      </c>
      <c r="I53" s="173"/>
      <c r="J53" s="83"/>
      <c r="K53" s="81"/>
      <c r="L53" s="81"/>
      <c r="M53" s="81"/>
      <c r="N53" s="81"/>
      <c r="O53" s="81"/>
      <c r="P53" s="81"/>
      <c r="Q53" s="81"/>
      <c r="R53" s="81"/>
      <c r="S53" s="81"/>
      <c r="T53" s="81"/>
      <c r="U53" s="81"/>
      <c r="V53" s="81"/>
      <c r="W53" s="81"/>
      <c r="X53" s="81"/>
      <c r="Y53" s="81"/>
      <c r="Z53" s="81"/>
      <c r="AA53" s="81"/>
      <c r="AB53" s="81"/>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1242</v>
      </c>
      <c r="B54" s="80">
        <v>46</v>
      </c>
      <c r="C54" s="80">
        <v>18</v>
      </c>
      <c r="D54" s="80">
        <v>46</v>
      </c>
      <c r="E54" s="80">
        <v>2022</v>
      </c>
      <c r="F54" s="80" t="s">
        <v>568</v>
      </c>
      <c r="G54" s="182" t="s">
        <v>564</v>
      </c>
      <c r="H54" s="80" t="s">
        <v>564</v>
      </c>
      <c r="I54" s="173"/>
      <c r="J54" s="83"/>
      <c r="K54" s="81"/>
      <c r="L54" s="81"/>
      <c r="M54" s="81"/>
      <c r="N54" s="81"/>
      <c r="O54" s="81"/>
      <c r="P54" s="81"/>
      <c r="Q54" s="81"/>
      <c r="R54" s="81"/>
      <c r="S54" s="81"/>
      <c r="T54" s="81"/>
      <c r="U54" s="81"/>
      <c r="V54" s="81"/>
      <c r="W54" s="81"/>
      <c r="X54" s="81"/>
      <c r="Y54" s="81"/>
      <c r="Z54" s="81"/>
      <c r="AA54" s="81"/>
      <c r="AB54" s="81"/>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1242</v>
      </c>
      <c r="B55" s="80">
        <v>47</v>
      </c>
      <c r="C55" s="80">
        <v>18</v>
      </c>
      <c r="D55" s="80">
        <v>47</v>
      </c>
      <c r="E55" s="80">
        <v>2022</v>
      </c>
      <c r="F55" s="80" t="s">
        <v>568</v>
      </c>
      <c r="G55" s="182" t="s">
        <v>564</v>
      </c>
      <c r="H55" s="80" t="s">
        <v>564</v>
      </c>
      <c r="I55" s="173"/>
      <c r="J55" s="83"/>
      <c r="K55" s="81"/>
      <c r="L55" s="81"/>
      <c r="M55" s="81"/>
      <c r="N55" s="81"/>
      <c r="O55" s="81"/>
      <c r="P55" s="81"/>
      <c r="Q55" s="81"/>
      <c r="R55" s="81"/>
      <c r="S55" s="81"/>
      <c r="T55" s="81"/>
      <c r="U55" s="81"/>
      <c r="V55" s="81"/>
      <c r="W55" s="81"/>
      <c r="X55" s="81"/>
      <c r="Y55" s="81"/>
      <c r="Z55" s="81"/>
      <c r="AA55" s="81"/>
      <c r="AB55" s="81"/>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1242</v>
      </c>
      <c r="B56" s="80">
        <v>48</v>
      </c>
      <c r="C56" s="80">
        <v>18</v>
      </c>
      <c r="D56" s="80">
        <v>48</v>
      </c>
      <c r="E56" s="80">
        <v>2022</v>
      </c>
      <c r="F56" s="80" t="s">
        <v>568</v>
      </c>
      <c r="G56" s="182" t="s">
        <v>564</v>
      </c>
      <c r="H56" s="80" t="s">
        <v>564</v>
      </c>
      <c r="I56" s="173"/>
      <c r="J56" s="83"/>
      <c r="K56" s="81"/>
      <c r="L56" s="81"/>
      <c r="M56" s="81"/>
      <c r="N56" s="81"/>
      <c r="O56" s="81"/>
      <c r="P56" s="81"/>
      <c r="Q56" s="81"/>
      <c r="R56" s="81"/>
      <c r="S56" s="81"/>
      <c r="T56" s="81"/>
      <c r="U56" s="81"/>
      <c r="V56" s="81"/>
      <c r="W56" s="81"/>
      <c r="X56" s="81"/>
      <c r="Y56" s="81"/>
      <c r="Z56" s="81"/>
      <c r="AA56" s="81"/>
      <c r="AB56" s="81"/>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1242</v>
      </c>
      <c r="B57" s="80">
        <v>49</v>
      </c>
      <c r="C57" s="80">
        <v>18</v>
      </c>
      <c r="D57" s="80">
        <v>49</v>
      </c>
      <c r="E57" s="80">
        <v>2022</v>
      </c>
      <c r="F57" s="80" t="s">
        <v>568</v>
      </c>
      <c r="G57" s="182" t="s">
        <v>564</v>
      </c>
      <c r="H57" s="80" t="s">
        <v>564</v>
      </c>
      <c r="I57" s="173"/>
      <c r="J57" s="83"/>
      <c r="K57" s="81"/>
      <c r="L57" s="81"/>
      <c r="M57" s="81"/>
      <c r="N57" s="81"/>
      <c r="O57" s="81"/>
      <c r="P57" s="81"/>
      <c r="Q57" s="81"/>
      <c r="R57" s="81"/>
      <c r="S57" s="81"/>
      <c r="T57" s="81"/>
      <c r="U57" s="81"/>
      <c r="V57" s="81"/>
      <c r="W57" s="81"/>
      <c r="X57" s="81"/>
      <c r="Y57" s="81"/>
      <c r="Z57" s="81"/>
      <c r="AA57" s="81"/>
      <c r="AB57" s="81"/>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1242</v>
      </c>
      <c r="B58" s="80">
        <v>50</v>
      </c>
      <c r="C58" s="80">
        <v>18</v>
      </c>
      <c r="D58" s="80">
        <v>50</v>
      </c>
      <c r="E58" s="80">
        <v>2022</v>
      </c>
      <c r="F58" s="80" t="s">
        <v>568</v>
      </c>
      <c r="G58" s="182" t="s">
        <v>564</v>
      </c>
      <c r="H58" s="80" t="s">
        <v>564</v>
      </c>
      <c r="I58" s="173"/>
      <c r="J58" s="83"/>
      <c r="K58" s="81"/>
      <c r="L58" s="81"/>
      <c r="M58" s="81"/>
      <c r="N58" s="81"/>
      <c r="O58" s="81"/>
      <c r="P58" s="81"/>
      <c r="Q58" s="81"/>
      <c r="R58" s="81"/>
      <c r="S58" s="81"/>
      <c r="T58" s="81"/>
      <c r="U58" s="81"/>
      <c r="V58" s="81"/>
      <c r="W58" s="81"/>
      <c r="X58" s="81"/>
      <c r="Y58" s="81"/>
      <c r="Z58" s="81"/>
      <c r="AA58" s="81"/>
      <c r="AB58" s="81"/>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1242</v>
      </c>
      <c r="B59" s="80">
        <v>51</v>
      </c>
      <c r="C59" s="80">
        <v>18</v>
      </c>
      <c r="D59" s="80">
        <v>51</v>
      </c>
      <c r="E59" s="80">
        <v>2022</v>
      </c>
      <c r="F59" s="80" t="s">
        <v>568</v>
      </c>
      <c r="G59" s="182" t="s">
        <v>564</v>
      </c>
      <c r="H59" s="80" t="s">
        <v>564</v>
      </c>
      <c r="I59" s="173"/>
      <c r="J59" s="83"/>
      <c r="K59" s="81"/>
      <c r="L59" s="81"/>
      <c r="M59" s="81"/>
      <c r="N59" s="81"/>
      <c r="O59" s="81"/>
      <c r="P59" s="81"/>
      <c r="Q59" s="81"/>
      <c r="R59" s="81"/>
      <c r="S59" s="81"/>
      <c r="T59" s="81"/>
      <c r="U59" s="81"/>
      <c r="V59" s="81"/>
      <c r="W59" s="81"/>
      <c r="X59" s="81"/>
      <c r="Y59" s="81"/>
      <c r="Z59" s="81"/>
      <c r="AA59" s="81"/>
      <c r="AB59" s="81"/>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1242</v>
      </c>
      <c r="B60" s="80">
        <v>52</v>
      </c>
      <c r="C60" s="80">
        <v>18</v>
      </c>
      <c r="D60" s="80">
        <v>52</v>
      </c>
      <c r="E60" s="80">
        <v>2022</v>
      </c>
      <c r="F60" s="80" t="s">
        <v>568</v>
      </c>
      <c r="G60" s="182" t="s">
        <v>564</v>
      </c>
      <c r="H60" s="80" t="s">
        <v>564</v>
      </c>
      <c r="I60" s="173"/>
      <c r="J60" s="83"/>
      <c r="K60" s="81"/>
      <c r="L60" s="81"/>
      <c r="M60" s="81"/>
      <c r="N60" s="81"/>
      <c r="O60" s="81"/>
      <c r="P60" s="81"/>
      <c r="Q60" s="81"/>
      <c r="R60" s="81"/>
      <c r="S60" s="81"/>
      <c r="T60" s="81"/>
      <c r="U60" s="81"/>
      <c r="V60" s="81"/>
      <c r="W60" s="81"/>
      <c r="X60" s="81"/>
      <c r="Y60" s="81"/>
      <c r="Z60" s="81"/>
      <c r="AA60" s="81"/>
      <c r="AB60" s="81"/>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1242</v>
      </c>
      <c r="B61" s="80">
        <v>53</v>
      </c>
      <c r="C61" s="80">
        <v>18</v>
      </c>
      <c r="D61" s="80">
        <v>53</v>
      </c>
      <c r="E61" s="80">
        <v>2022</v>
      </c>
      <c r="F61" s="80" t="s">
        <v>568</v>
      </c>
      <c r="G61" s="182" t="s">
        <v>564</v>
      </c>
      <c r="H61" s="80" t="s">
        <v>564</v>
      </c>
      <c r="I61" s="173"/>
      <c r="J61" s="83"/>
      <c r="K61" s="81"/>
      <c r="L61" s="81"/>
      <c r="M61" s="81"/>
      <c r="N61" s="81"/>
      <c r="O61" s="81"/>
      <c r="P61" s="81"/>
      <c r="Q61" s="81"/>
      <c r="R61" s="81"/>
      <c r="S61" s="81"/>
      <c r="T61" s="81"/>
      <c r="U61" s="81"/>
      <c r="V61" s="81"/>
      <c r="W61" s="81"/>
      <c r="X61" s="81"/>
      <c r="Y61" s="81"/>
      <c r="Z61" s="81"/>
      <c r="AA61" s="81"/>
      <c r="AB61" s="81"/>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1242</v>
      </c>
      <c r="B62" s="80">
        <v>54</v>
      </c>
      <c r="C62" s="80">
        <v>18</v>
      </c>
      <c r="D62" s="80">
        <v>54</v>
      </c>
      <c r="E62" s="80">
        <v>2022</v>
      </c>
      <c r="F62" s="80" t="s">
        <v>568</v>
      </c>
      <c r="G62" s="182" t="s">
        <v>564</v>
      </c>
      <c r="H62" s="80" t="s">
        <v>564</v>
      </c>
      <c r="I62" s="173"/>
      <c r="J62" s="83"/>
      <c r="K62" s="81"/>
      <c r="L62" s="81"/>
      <c r="M62" s="81"/>
      <c r="N62" s="81"/>
      <c r="O62" s="81"/>
      <c r="P62" s="81"/>
      <c r="Q62" s="81"/>
      <c r="R62" s="81"/>
      <c r="S62" s="81"/>
      <c r="T62" s="81"/>
      <c r="U62" s="81"/>
      <c r="V62" s="81"/>
      <c r="W62" s="81"/>
      <c r="X62" s="81"/>
      <c r="Y62" s="81"/>
      <c r="Z62" s="81"/>
      <c r="AA62" s="81"/>
      <c r="AB62" s="81"/>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1242</v>
      </c>
      <c r="B63" s="80">
        <v>55</v>
      </c>
      <c r="C63" s="80">
        <v>18</v>
      </c>
      <c r="D63" s="80">
        <v>55</v>
      </c>
      <c r="E63" s="80">
        <v>2022</v>
      </c>
      <c r="F63" s="80" t="s">
        <v>568</v>
      </c>
      <c r="G63" s="182" t="s">
        <v>564</v>
      </c>
      <c r="H63" s="80" t="s">
        <v>564</v>
      </c>
      <c r="I63" s="173"/>
      <c r="J63" s="83"/>
      <c r="K63" s="81"/>
      <c r="L63" s="81"/>
      <c r="M63" s="81"/>
      <c r="N63" s="81"/>
      <c r="O63" s="81"/>
      <c r="P63" s="81"/>
      <c r="Q63" s="81"/>
      <c r="R63" s="81"/>
      <c r="S63" s="81"/>
      <c r="T63" s="81"/>
      <c r="U63" s="81"/>
      <c r="V63" s="81"/>
      <c r="W63" s="81"/>
      <c r="X63" s="81"/>
      <c r="Y63" s="81"/>
      <c r="Z63" s="81"/>
      <c r="AA63" s="81"/>
      <c r="AB63" s="81"/>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1242</v>
      </c>
      <c r="B64" s="80">
        <v>56</v>
      </c>
      <c r="C64" s="80">
        <v>18</v>
      </c>
      <c r="D64" s="80">
        <v>56</v>
      </c>
      <c r="E64" s="80">
        <v>2022</v>
      </c>
      <c r="F64" s="80" t="s">
        <v>568</v>
      </c>
      <c r="G64" s="182" t="s">
        <v>564</v>
      </c>
      <c r="H64" s="80" t="s">
        <v>564</v>
      </c>
      <c r="I64" s="173"/>
      <c r="J64" s="83"/>
      <c r="K64" s="81"/>
      <c r="L64" s="81"/>
      <c r="M64" s="81"/>
      <c r="N64" s="81"/>
      <c r="O64" s="81"/>
      <c r="P64" s="81"/>
      <c r="Q64" s="81"/>
      <c r="R64" s="81"/>
      <c r="S64" s="81"/>
      <c r="T64" s="81"/>
      <c r="U64" s="81"/>
      <c r="V64" s="81"/>
      <c r="W64" s="81"/>
      <c r="X64" s="81"/>
      <c r="Y64" s="81"/>
      <c r="Z64" s="81"/>
      <c r="AA64" s="81"/>
      <c r="AB64" s="81"/>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1242</v>
      </c>
      <c r="B65" s="80">
        <v>57</v>
      </c>
      <c r="C65" s="80">
        <v>18</v>
      </c>
      <c r="D65" s="80">
        <v>57</v>
      </c>
      <c r="E65" s="80">
        <v>2022</v>
      </c>
      <c r="F65" s="80" t="s">
        <v>568</v>
      </c>
      <c r="G65" s="182" t="s">
        <v>564</v>
      </c>
      <c r="H65" s="80" t="s">
        <v>564</v>
      </c>
      <c r="I65" s="173"/>
      <c r="J65" s="83"/>
      <c r="K65" s="81"/>
      <c r="L65" s="81"/>
      <c r="M65" s="81"/>
      <c r="N65" s="81"/>
      <c r="O65" s="81"/>
      <c r="P65" s="81"/>
      <c r="Q65" s="81"/>
      <c r="R65" s="81"/>
      <c r="S65" s="81"/>
      <c r="T65" s="81"/>
      <c r="U65" s="81"/>
      <c r="V65" s="81"/>
      <c r="W65" s="81"/>
      <c r="X65" s="81"/>
      <c r="Y65" s="81"/>
      <c r="Z65" s="81"/>
      <c r="AA65" s="81"/>
      <c r="AB65" s="81"/>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1242</v>
      </c>
      <c r="B66" s="80">
        <v>58</v>
      </c>
      <c r="C66" s="80">
        <v>18</v>
      </c>
      <c r="D66" s="80">
        <v>58</v>
      </c>
      <c r="E66" s="80">
        <v>2022</v>
      </c>
      <c r="F66" s="80" t="s">
        <v>568</v>
      </c>
      <c r="G66" s="182" t="s">
        <v>564</v>
      </c>
      <c r="H66" s="80" t="s">
        <v>564</v>
      </c>
      <c r="I66" s="173"/>
      <c r="J66" s="83"/>
      <c r="K66" s="81"/>
      <c r="L66" s="81"/>
      <c r="M66" s="81"/>
      <c r="N66" s="81"/>
      <c r="O66" s="81"/>
      <c r="P66" s="81"/>
      <c r="Q66" s="81"/>
      <c r="R66" s="81"/>
      <c r="S66" s="81"/>
      <c r="T66" s="81"/>
      <c r="U66" s="81"/>
      <c r="V66" s="81"/>
      <c r="W66" s="81"/>
      <c r="X66" s="81"/>
      <c r="Y66" s="81"/>
      <c r="Z66" s="81"/>
      <c r="AA66" s="81"/>
      <c r="AB66" s="81"/>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1242</v>
      </c>
      <c r="B67" s="80">
        <v>59</v>
      </c>
      <c r="C67" s="80">
        <v>18</v>
      </c>
      <c r="D67" s="80">
        <v>59</v>
      </c>
      <c r="E67" s="80">
        <v>2022</v>
      </c>
      <c r="F67" s="80" t="s">
        <v>568</v>
      </c>
      <c r="G67" s="182" t="s">
        <v>564</v>
      </c>
      <c r="H67" s="80" t="s">
        <v>564</v>
      </c>
      <c r="I67" s="173"/>
      <c r="J67" s="83"/>
      <c r="K67" s="81"/>
      <c r="L67" s="81"/>
      <c r="M67" s="81"/>
      <c r="N67" s="81"/>
      <c r="O67" s="81"/>
      <c r="P67" s="81"/>
      <c r="Q67" s="81"/>
      <c r="R67" s="81"/>
      <c r="S67" s="81"/>
      <c r="T67" s="81"/>
      <c r="U67" s="81"/>
      <c r="V67" s="81"/>
      <c r="W67" s="81"/>
      <c r="X67" s="81"/>
      <c r="Y67" s="81"/>
      <c r="Z67" s="81"/>
      <c r="AA67" s="81"/>
      <c r="AB67" s="81"/>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1242</v>
      </c>
      <c r="B68" s="80">
        <v>60</v>
      </c>
      <c r="C68" s="80">
        <v>18</v>
      </c>
      <c r="D68" s="80">
        <v>60</v>
      </c>
      <c r="E68" s="80">
        <v>2022</v>
      </c>
      <c r="F68" s="80" t="s">
        <v>568</v>
      </c>
      <c r="G68" s="182" t="s">
        <v>564</v>
      </c>
      <c r="H68" s="80" t="s">
        <v>564</v>
      </c>
      <c r="I68" s="173"/>
      <c r="J68" s="83"/>
      <c r="K68" s="81"/>
      <c r="L68" s="81"/>
      <c r="M68" s="81"/>
      <c r="N68" s="81"/>
      <c r="O68" s="81"/>
      <c r="P68" s="81"/>
      <c r="Q68" s="81"/>
      <c r="R68" s="81"/>
      <c r="S68" s="81"/>
      <c r="T68" s="81"/>
      <c r="U68" s="81"/>
      <c r="V68" s="81"/>
      <c r="W68" s="81"/>
      <c r="X68" s="81"/>
      <c r="Y68" s="81"/>
      <c r="Z68" s="81"/>
      <c r="AA68" s="81"/>
      <c r="AB68" s="81"/>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1242</v>
      </c>
      <c r="B69" s="80">
        <v>61</v>
      </c>
      <c r="C69" s="80">
        <v>18</v>
      </c>
      <c r="D69" s="80">
        <v>61</v>
      </c>
      <c r="E69" s="80">
        <v>2022</v>
      </c>
      <c r="F69" s="80" t="s">
        <v>568</v>
      </c>
      <c r="G69" s="182" t="s">
        <v>564</v>
      </c>
      <c r="H69" s="80" t="s">
        <v>564</v>
      </c>
      <c r="I69" s="173"/>
      <c r="J69" s="83"/>
      <c r="K69" s="81"/>
      <c r="L69" s="81"/>
      <c r="M69" s="81"/>
      <c r="N69" s="81"/>
      <c r="O69" s="81"/>
      <c r="P69" s="81"/>
      <c r="Q69" s="81"/>
      <c r="R69" s="81"/>
      <c r="S69" s="81"/>
      <c r="T69" s="81"/>
      <c r="U69" s="81"/>
      <c r="V69" s="81"/>
      <c r="W69" s="81"/>
      <c r="X69" s="81"/>
      <c r="Y69" s="81"/>
      <c r="Z69" s="81"/>
      <c r="AA69" s="81"/>
      <c r="AB69" s="81"/>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2289</v>
      </c>
      <c r="B190" s="80">
        <v>182</v>
      </c>
      <c r="C190" s="80">
        <v>16</v>
      </c>
      <c r="D190" s="80">
        <v>2</v>
      </c>
      <c r="E190" s="80">
        <v>2021</v>
      </c>
      <c r="F190" s="80" t="s">
        <v>75</v>
      </c>
      <c r="G190" s="182" t="s">
        <v>2287</v>
      </c>
      <c r="H190" s="80" t="s">
        <v>2288</v>
      </c>
      <c r="I190" s="173"/>
      <c r="J190" s="83"/>
      <c r="K190" s="81"/>
      <c r="L190" s="81"/>
      <c r="M190" s="81"/>
      <c r="N190" s="81"/>
      <c r="O190" s="81"/>
      <c r="P190" s="81"/>
      <c r="Q190" s="81"/>
      <c r="R190" s="81"/>
      <c r="S190" s="81"/>
      <c r="T190" s="81"/>
      <c r="U190" s="81"/>
      <c r="V190" s="81"/>
      <c r="W190" s="81"/>
      <c r="X190" s="81"/>
      <c r="Y190" s="81"/>
      <c r="Z190" s="81"/>
      <c r="AA190" s="81"/>
      <c r="AB190" s="81"/>
      <c r="AC190" s="82"/>
      <c r="AD190" s="81">
        <v>5859678.4012605771</v>
      </c>
      <c r="AE190" s="81">
        <v>1791054.5665380692</v>
      </c>
      <c r="AF190" s="81">
        <v>10425407.488031162</v>
      </c>
      <c r="AG190" s="81">
        <v>51742866.949880876</v>
      </c>
      <c r="AH190" s="81">
        <v>48663374.362176731</v>
      </c>
      <c r="AI190" s="81">
        <v>0</v>
      </c>
      <c r="AJ190" s="81">
        <v>0</v>
      </c>
      <c r="AK190" s="81">
        <v>3346441.555772128</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1677</v>
      </c>
      <c r="B191" s="80">
        <v>183</v>
      </c>
      <c r="C191" s="80">
        <v>16</v>
      </c>
      <c r="D191" s="80">
        <v>3</v>
      </c>
      <c r="E191" s="80">
        <v>2021</v>
      </c>
      <c r="F191" s="80" t="s">
        <v>75</v>
      </c>
      <c r="G191" s="182" t="s">
        <v>1675</v>
      </c>
      <c r="H191" s="80" t="s">
        <v>1676</v>
      </c>
      <c r="I191" s="173"/>
      <c r="J191" s="83"/>
      <c r="K191" s="81"/>
      <c r="L191" s="81"/>
      <c r="M191" s="81"/>
      <c r="N191" s="81"/>
      <c r="O191" s="81"/>
      <c r="P191" s="81"/>
      <c r="Q191" s="81"/>
      <c r="R191" s="81"/>
      <c r="S191" s="81"/>
      <c r="T191" s="81"/>
      <c r="U191" s="81"/>
      <c r="V191" s="81"/>
      <c r="W191" s="81"/>
      <c r="X191" s="81"/>
      <c r="Y191" s="81"/>
      <c r="Z191" s="81"/>
      <c r="AA191" s="81"/>
      <c r="AB191" s="81"/>
      <c r="AC191" s="82"/>
      <c r="AD191" s="81">
        <v>479715178.88477606</v>
      </c>
      <c r="AE191" s="81">
        <v>8466803.4054526892</v>
      </c>
      <c r="AF191" s="81">
        <v>15645281.388503436</v>
      </c>
      <c r="AG191" s="81">
        <v>294211728.77495456</v>
      </c>
      <c r="AH191" s="81">
        <v>256778113.63350162</v>
      </c>
      <c r="AI191" s="81">
        <v>0</v>
      </c>
      <c r="AJ191" s="81">
        <v>0</v>
      </c>
      <c r="AK191" s="81">
        <v>17766435.950898316</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2333</v>
      </c>
      <c r="B192" s="80">
        <v>184</v>
      </c>
      <c r="C192" s="80">
        <v>16</v>
      </c>
      <c r="D192" s="80">
        <v>4</v>
      </c>
      <c r="E192" s="80">
        <v>2021</v>
      </c>
      <c r="F192" s="80" t="s">
        <v>75</v>
      </c>
      <c r="G192" s="182" t="s">
        <v>2331</v>
      </c>
      <c r="H192" s="80" t="s">
        <v>2332</v>
      </c>
      <c r="I192" s="173"/>
      <c r="J192" s="83"/>
      <c r="K192" s="81"/>
      <c r="L192" s="81"/>
      <c r="M192" s="81"/>
      <c r="N192" s="81"/>
      <c r="O192" s="81"/>
      <c r="P192" s="81"/>
      <c r="Q192" s="81"/>
      <c r="R192" s="81"/>
      <c r="S192" s="81"/>
      <c r="T192" s="81"/>
      <c r="U192" s="81"/>
      <c r="V192" s="81"/>
      <c r="W192" s="81"/>
      <c r="X192" s="81"/>
      <c r="Y192" s="81"/>
      <c r="Z192" s="81"/>
      <c r="AA192" s="81"/>
      <c r="AB192" s="81"/>
      <c r="AC192" s="82"/>
      <c r="AD192" s="81">
        <v>29631143.921951186</v>
      </c>
      <c r="AE192" s="81">
        <v>1823296.7729563962</v>
      </c>
      <c r="AF192" s="81">
        <v>8733250.5642516892</v>
      </c>
      <c r="AG192" s="81">
        <v>71888437.017065421</v>
      </c>
      <c r="AH192" s="81">
        <v>73141789.49835436</v>
      </c>
      <c r="AI192" s="81">
        <v>0</v>
      </c>
      <c r="AJ192" s="81">
        <v>0</v>
      </c>
      <c r="AK192" s="81">
        <v>5542880.1904600943</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1664</v>
      </c>
      <c r="B193" s="80">
        <v>185</v>
      </c>
      <c r="C193" s="80">
        <v>16</v>
      </c>
      <c r="D193" s="80">
        <v>5</v>
      </c>
      <c r="E193" s="80">
        <v>2021</v>
      </c>
      <c r="F193" s="80" t="s">
        <v>75</v>
      </c>
      <c r="G193" s="182" t="s">
        <v>1662</v>
      </c>
      <c r="H193" s="80" t="s">
        <v>1663</v>
      </c>
      <c r="I193" s="173"/>
      <c r="J193" s="83"/>
      <c r="K193" s="81"/>
      <c r="L193" s="81"/>
      <c r="M193" s="81"/>
      <c r="N193" s="81"/>
      <c r="O193" s="81"/>
      <c r="P193" s="81"/>
      <c r="Q193" s="81"/>
      <c r="R193" s="81"/>
      <c r="S193" s="81"/>
      <c r="T193" s="81"/>
      <c r="U193" s="81"/>
      <c r="V193" s="81"/>
      <c r="W193" s="81"/>
      <c r="X193" s="81"/>
      <c r="Y193" s="81"/>
      <c r="Z193" s="81"/>
      <c r="AA193" s="81"/>
      <c r="AB193" s="81"/>
      <c r="AC193" s="82"/>
      <c r="AD193" s="81">
        <v>144884227.34541056</v>
      </c>
      <c r="AE193" s="81">
        <v>3383819.5636034263</v>
      </c>
      <c r="AF193" s="81">
        <v>2695978.8277164488</v>
      </c>
      <c r="AG193" s="81">
        <v>198467007.11017442</v>
      </c>
      <c r="AH193" s="81">
        <v>187497365.46763906</v>
      </c>
      <c r="AI193" s="81">
        <v>0</v>
      </c>
      <c r="AJ193" s="81">
        <v>0</v>
      </c>
      <c r="AK193" s="81">
        <v>12840758.560910514</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2313</v>
      </c>
      <c r="B194" s="80">
        <v>186</v>
      </c>
      <c r="C194" s="80">
        <v>16</v>
      </c>
      <c r="D194" s="80">
        <v>6</v>
      </c>
      <c r="E194" s="80">
        <v>2021</v>
      </c>
      <c r="F194" s="80" t="s">
        <v>75</v>
      </c>
      <c r="G194" s="182" t="s">
        <v>2311</v>
      </c>
      <c r="H194" s="80" t="s">
        <v>2312</v>
      </c>
      <c r="I194" s="173"/>
      <c r="J194" s="83"/>
      <c r="K194" s="81"/>
      <c r="L194" s="81"/>
      <c r="M194" s="81"/>
      <c r="N194" s="81"/>
      <c r="O194" s="81"/>
      <c r="P194" s="81"/>
      <c r="Q194" s="81"/>
      <c r="R194" s="81"/>
      <c r="S194" s="81"/>
      <c r="T194" s="81"/>
      <c r="U194" s="81"/>
      <c r="V194" s="81"/>
      <c r="W194" s="81"/>
      <c r="X194" s="81"/>
      <c r="Y194" s="81"/>
      <c r="Z194" s="81"/>
      <c r="AA194" s="81"/>
      <c r="AB194" s="81"/>
      <c r="AC194" s="82"/>
      <c r="AD194" s="81">
        <v>0</v>
      </c>
      <c r="AE194" s="81">
        <v>78993.405724901342</v>
      </c>
      <c r="AF194" s="81">
        <v>301146.5711810927</v>
      </c>
      <c r="AG194" s="81">
        <v>4160498.1660489822</v>
      </c>
      <c r="AH194" s="81">
        <v>5215130.7466012966</v>
      </c>
      <c r="AI194" s="81">
        <v>0</v>
      </c>
      <c r="AJ194" s="81">
        <v>0</v>
      </c>
      <c r="AK194" s="81">
        <v>299806.71975302184</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2309</v>
      </c>
      <c r="B195" s="80">
        <v>187</v>
      </c>
      <c r="C195" s="80">
        <v>16</v>
      </c>
      <c r="D195" s="80">
        <v>7</v>
      </c>
      <c r="E195" s="80">
        <v>2021</v>
      </c>
      <c r="F195" s="80" t="s">
        <v>75</v>
      </c>
      <c r="G195" s="182" t="s">
        <v>2307</v>
      </c>
      <c r="H195" s="80" t="s">
        <v>2308</v>
      </c>
      <c r="I195" s="173"/>
      <c r="J195" s="83"/>
      <c r="K195" s="81"/>
      <c r="L195" s="81"/>
      <c r="M195" s="81"/>
      <c r="N195" s="81"/>
      <c r="O195" s="81"/>
      <c r="P195" s="81"/>
      <c r="Q195" s="81"/>
      <c r="R195" s="81"/>
      <c r="S195" s="81"/>
      <c r="T195" s="81"/>
      <c r="U195" s="81"/>
      <c r="V195" s="81"/>
      <c r="W195" s="81"/>
      <c r="X195" s="81"/>
      <c r="Y195" s="81"/>
      <c r="Z195" s="81"/>
      <c r="AA195" s="81"/>
      <c r="AB195" s="81"/>
      <c r="AC195" s="82"/>
      <c r="AD195" s="81">
        <v>34134392.615625776</v>
      </c>
      <c r="AE195" s="81">
        <v>511038.97173048405</v>
      </c>
      <c r="AF195" s="81">
        <v>1046842.8426771316</v>
      </c>
      <c r="AG195" s="81">
        <v>19914760.06935253</v>
      </c>
      <c r="AH195" s="81">
        <v>23933425.588703215</v>
      </c>
      <c r="AI195" s="81">
        <v>0</v>
      </c>
      <c r="AJ195" s="81">
        <v>0</v>
      </c>
      <c r="AK195" s="81">
        <v>1781250.9575518856</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2329</v>
      </c>
      <c r="B196" s="80">
        <v>188</v>
      </c>
      <c r="C196" s="80">
        <v>16</v>
      </c>
      <c r="D196" s="80">
        <v>8</v>
      </c>
      <c r="E196" s="80">
        <v>2021</v>
      </c>
      <c r="F196" s="80" t="s">
        <v>75</v>
      </c>
      <c r="G196" s="182" t="s">
        <v>2327</v>
      </c>
      <c r="H196" s="80" t="s">
        <v>2328</v>
      </c>
      <c r="I196" s="173"/>
      <c r="J196" s="83"/>
      <c r="K196" s="81"/>
      <c r="L196" s="81"/>
      <c r="M196" s="81"/>
      <c r="N196" s="81"/>
      <c r="O196" s="81"/>
      <c r="P196" s="81"/>
      <c r="Q196" s="81"/>
      <c r="R196" s="81"/>
      <c r="S196" s="81"/>
      <c r="T196" s="81"/>
      <c r="U196" s="81"/>
      <c r="V196" s="81"/>
      <c r="W196" s="81"/>
      <c r="X196" s="81"/>
      <c r="Y196" s="81"/>
      <c r="Z196" s="81"/>
      <c r="AA196" s="81"/>
      <c r="AB196" s="81"/>
      <c r="AC196" s="82"/>
      <c r="AD196" s="81">
        <v>7332532.3797046617</v>
      </c>
      <c r="AE196" s="81">
        <v>1932920.2747787083</v>
      </c>
      <c r="AF196" s="81">
        <v>9192140.57748002</v>
      </c>
      <c r="AG196" s="81">
        <v>71935782.657646343</v>
      </c>
      <c r="AH196" s="81">
        <v>82305998.350501016</v>
      </c>
      <c r="AI196" s="81">
        <v>0</v>
      </c>
      <c r="AJ196" s="81">
        <v>0</v>
      </c>
      <c r="AK196" s="81">
        <v>4669975.336538204</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2281</v>
      </c>
      <c r="B197" s="80">
        <v>189</v>
      </c>
      <c r="C197" s="80">
        <v>16</v>
      </c>
      <c r="D197" s="80">
        <v>9</v>
      </c>
      <c r="E197" s="80">
        <v>2021</v>
      </c>
      <c r="F197" s="80" t="s">
        <v>75</v>
      </c>
      <c r="G197" s="182" t="s">
        <v>2279</v>
      </c>
      <c r="H197" s="80" t="s">
        <v>2280</v>
      </c>
      <c r="I197" s="173"/>
      <c r="J197" s="83"/>
      <c r="K197" s="81"/>
      <c r="L197" s="81"/>
      <c r="M197" s="81"/>
      <c r="N197" s="81"/>
      <c r="O197" s="81"/>
      <c r="P197" s="81"/>
      <c r="Q197" s="81"/>
      <c r="R197" s="81"/>
      <c r="S197" s="81"/>
      <c r="T197" s="81"/>
      <c r="U197" s="81"/>
      <c r="V197" s="81"/>
      <c r="W197" s="81"/>
      <c r="X197" s="81"/>
      <c r="Y197" s="81"/>
      <c r="Z197" s="81"/>
      <c r="AA197" s="81"/>
      <c r="AB197" s="81"/>
      <c r="AC197" s="82"/>
      <c r="AD197" s="81">
        <v>172647937.86150467</v>
      </c>
      <c r="AE197" s="81">
        <v>1354172.669569737</v>
      </c>
      <c r="AF197" s="81">
        <v>6467481.1239368003</v>
      </c>
      <c r="AG197" s="81">
        <v>40936224.487284228</v>
      </c>
      <c r="AH197" s="81">
        <v>51845274.873969637</v>
      </c>
      <c r="AI197" s="81">
        <v>0</v>
      </c>
      <c r="AJ197" s="81">
        <v>0</v>
      </c>
      <c r="AK197" s="81">
        <v>3455259.318764796</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2305</v>
      </c>
      <c r="B198" s="80">
        <v>190</v>
      </c>
      <c r="C198" s="80">
        <v>16</v>
      </c>
      <c r="D198" s="80">
        <v>10</v>
      </c>
      <c r="E198" s="80">
        <v>2021</v>
      </c>
      <c r="F198" s="80" t="s">
        <v>75</v>
      </c>
      <c r="G198" s="182" t="s">
        <v>2303</v>
      </c>
      <c r="H198" s="80" t="s">
        <v>2304</v>
      </c>
      <c r="I198" s="173"/>
      <c r="J198" s="83"/>
      <c r="K198" s="81"/>
      <c r="L198" s="81"/>
      <c r="M198" s="81"/>
      <c r="N198" s="81"/>
      <c r="O198" s="81"/>
      <c r="P198" s="81"/>
      <c r="Q198" s="81"/>
      <c r="R198" s="81"/>
      <c r="S198" s="81"/>
      <c r="T198" s="81"/>
      <c r="U198" s="81"/>
      <c r="V198" s="81"/>
      <c r="W198" s="81"/>
      <c r="X198" s="81"/>
      <c r="Y198" s="81"/>
      <c r="Z198" s="81"/>
      <c r="AA198" s="81"/>
      <c r="AB198" s="81"/>
      <c r="AC198" s="82"/>
      <c r="AD198" s="81">
        <v>0</v>
      </c>
      <c r="AE198" s="81">
        <v>830236.81527192215</v>
      </c>
      <c r="AF198" s="81">
        <v>659654.39401572687</v>
      </c>
      <c r="AG198" s="81">
        <v>22867944.400587868</v>
      </c>
      <c r="AH198" s="81">
        <v>25543240.867396865</v>
      </c>
      <c r="AI198" s="81">
        <v>0</v>
      </c>
      <c r="AJ198" s="81">
        <v>0</v>
      </c>
      <c r="AK198" s="81">
        <v>1842813.7209337451</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1639</v>
      </c>
      <c r="B199" s="80">
        <v>191</v>
      </c>
      <c r="C199" s="80">
        <v>16</v>
      </c>
      <c r="D199" s="80">
        <v>11</v>
      </c>
      <c r="E199" s="80">
        <v>2021</v>
      </c>
      <c r="F199" s="80" t="s">
        <v>75</v>
      </c>
      <c r="G199" s="182" t="s">
        <v>1637</v>
      </c>
      <c r="H199" s="80" t="s">
        <v>1638</v>
      </c>
      <c r="I199" s="173"/>
      <c r="J199" s="83"/>
      <c r="K199" s="81"/>
      <c r="L199" s="81"/>
      <c r="M199" s="81"/>
      <c r="N199" s="81"/>
      <c r="O199" s="81"/>
      <c r="P199" s="81"/>
      <c r="Q199" s="81"/>
      <c r="R199" s="81"/>
      <c r="S199" s="81"/>
      <c r="T199" s="81"/>
      <c r="U199" s="81"/>
      <c r="V199" s="81"/>
      <c r="W199" s="81"/>
      <c r="X199" s="81"/>
      <c r="Y199" s="81"/>
      <c r="Z199" s="81"/>
      <c r="AA199" s="81"/>
      <c r="AB199" s="81"/>
      <c r="AC199" s="82"/>
      <c r="AD199" s="81">
        <v>218391383.97822249</v>
      </c>
      <c r="AE199" s="81">
        <v>12177881.364202136</v>
      </c>
      <c r="AF199" s="81">
        <v>15774344.204723904</v>
      </c>
      <c r="AG199" s="81">
        <v>532058472.43831521</v>
      </c>
      <c r="AH199" s="81">
        <v>506932508.15154499</v>
      </c>
      <c r="AI199" s="81">
        <v>0</v>
      </c>
      <c r="AJ199" s="81">
        <v>0</v>
      </c>
      <c r="AK199" s="81">
        <v>31906838.264993887</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2293</v>
      </c>
      <c r="B200" s="80">
        <v>192</v>
      </c>
      <c r="C200" s="80">
        <v>16</v>
      </c>
      <c r="D200" s="80">
        <v>12</v>
      </c>
      <c r="E200" s="80">
        <v>2021</v>
      </c>
      <c r="F200" s="80" t="s">
        <v>75</v>
      </c>
      <c r="G200" s="182" t="s">
        <v>2291</v>
      </c>
      <c r="H200" s="80" t="s">
        <v>2292</v>
      </c>
      <c r="I200" s="173"/>
      <c r="J200" s="83"/>
      <c r="K200" s="81"/>
      <c r="L200" s="81"/>
      <c r="M200" s="81"/>
      <c r="N200" s="81"/>
      <c r="O200" s="81"/>
      <c r="P200" s="81"/>
      <c r="Q200" s="81"/>
      <c r="R200" s="81"/>
      <c r="S200" s="81"/>
      <c r="T200" s="81"/>
      <c r="U200" s="81"/>
      <c r="V200" s="81"/>
      <c r="W200" s="81"/>
      <c r="X200" s="81"/>
      <c r="Y200" s="81"/>
      <c r="Z200" s="81"/>
      <c r="AA200" s="81"/>
      <c r="AB200" s="81"/>
      <c r="AC200" s="82"/>
      <c r="AD200" s="81">
        <v>33604442.514785834</v>
      </c>
      <c r="AE200" s="81">
        <v>2485874.1148530175</v>
      </c>
      <c r="AF200" s="81">
        <v>5105151.3971651904</v>
      </c>
      <c r="AG200" s="81">
        <v>96425315.248130977</v>
      </c>
      <c r="AH200" s="81">
        <v>82612030.942544326</v>
      </c>
      <c r="AI200" s="81">
        <v>0</v>
      </c>
      <c r="AJ200" s="81">
        <v>0</v>
      </c>
      <c r="AK200" s="81">
        <v>5732293.9805667531</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2277</v>
      </c>
      <c r="B201" s="80">
        <v>193</v>
      </c>
      <c r="C201" s="80">
        <v>16</v>
      </c>
      <c r="D201" s="80">
        <v>13</v>
      </c>
      <c r="E201" s="80">
        <v>2021</v>
      </c>
      <c r="F201" s="80" t="s">
        <v>75</v>
      </c>
      <c r="G201" s="182" t="s">
        <v>2275</v>
      </c>
      <c r="H201" s="80" t="s">
        <v>2276</v>
      </c>
      <c r="I201" s="173"/>
      <c r="J201" s="83"/>
      <c r="K201" s="81"/>
      <c r="L201" s="81"/>
      <c r="M201" s="81"/>
      <c r="N201" s="81"/>
      <c r="O201" s="81"/>
      <c r="P201" s="81"/>
      <c r="Q201" s="81"/>
      <c r="R201" s="81"/>
      <c r="S201" s="81"/>
      <c r="T201" s="81"/>
      <c r="U201" s="81"/>
      <c r="V201" s="81"/>
      <c r="W201" s="81"/>
      <c r="X201" s="81"/>
      <c r="Y201" s="81"/>
      <c r="Z201" s="81"/>
      <c r="AA201" s="81"/>
      <c r="AB201" s="81"/>
      <c r="AC201" s="82"/>
      <c r="AD201" s="81">
        <v>2554915.5217761192</v>
      </c>
      <c r="AE201" s="81">
        <v>1230040.174859178</v>
      </c>
      <c r="AF201" s="81">
        <v>4474177.6289762352</v>
      </c>
      <c r="AG201" s="81">
        <v>31620969.702986792</v>
      </c>
      <c r="AH201" s="81">
        <v>40350187.649547815</v>
      </c>
      <c r="AI201" s="81">
        <v>0</v>
      </c>
      <c r="AJ201" s="81">
        <v>0</v>
      </c>
      <c r="AK201" s="81">
        <v>2367344.2166137258</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2301</v>
      </c>
      <c r="B202" s="80">
        <v>194</v>
      </c>
      <c r="C202" s="80">
        <v>16</v>
      </c>
      <c r="D202" s="80">
        <v>14</v>
      </c>
      <c r="E202" s="80">
        <v>2021</v>
      </c>
      <c r="F202" s="80" t="s">
        <v>75</v>
      </c>
      <c r="G202" s="182" t="s">
        <v>2299</v>
      </c>
      <c r="H202" s="80" t="s">
        <v>2300</v>
      </c>
      <c r="I202" s="173"/>
      <c r="J202" s="83"/>
      <c r="K202" s="81"/>
      <c r="L202" s="81"/>
      <c r="M202" s="81"/>
      <c r="N202" s="81"/>
      <c r="O202" s="81"/>
      <c r="P202" s="81"/>
      <c r="Q202" s="81"/>
      <c r="R202" s="81"/>
      <c r="S202" s="81"/>
      <c r="T202" s="81"/>
      <c r="U202" s="81"/>
      <c r="V202" s="81"/>
      <c r="W202" s="81"/>
      <c r="X202" s="81"/>
      <c r="Y202" s="81"/>
      <c r="Z202" s="81"/>
      <c r="AA202" s="81"/>
      <c r="AB202" s="81"/>
      <c r="AC202" s="82"/>
      <c r="AD202" s="81">
        <v>6512025.008550996</v>
      </c>
      <c r="AE202" s="81">
        <v>2092519.1965494272</v>
      </c>
      <c r="AF202" s="81">
        <v>9091758.3870863225</v>
      </c>
      <c r="AG202" s="81">
        <v>59519388.415298171</v>
      </c>
      <c r="AH202" s="81">
        <v>61982080.456993707</v>
      </c>
      <c r="AI202" s="81">
        <v>0</v>
      </c>
      <c r="AJ202" s="81">
        <v>0</v>
      </c>
      <c r="AK202" s="81">
        <v>3809146.760294633</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2321</v>
      </c>
      <c r="B203" s="80">
        <v>195</v>
      </c>
      <c r="C203" s="80">
        <v>16</v>
      </c>
      <c r="D203" s="80">
        <v>15</v>
      </c>
      <c r="E203" s="80">
        <v>2021</v>
      </c>
      <c r="F203" s="80" t="s">
        <v>75</v>
      </c>
      <c r="G203" s="182" t="s">
        <v>2319</v>
      </c>
      <c r="H203" s="80" t="s">
        <v>2320</v>
      </c>
      <c r="I203" s="173"/>
      <c r="J203" s="83"/>
      <c r="K203" s="81"/>
      <c r="L203" s="81"/>
      <c r="M203" s="81"/>
      <c r="N203" s="81"/>
      <c r="O203" s="81"/>
      <c r="P203" s="81"/>
      <c r="Q203" s="81"/>
      <c r="R203" s="81"/>
      <c r="S203" s="81"/>
      <c r="T203" s="81"/>
      <c r="U203" s="81"/>
      <c r="V203" s="81"/>
      <c r="W203" s="81"/>
      <c r="X203" s="81"/>
      <c r="Y203" s="81"/>
      <c r="Z203" s="81"/>
      <c r="AA203" s="81"/>
      <c r="AB203" s="81"/>
      <c r="AC203" s="82"/>
      <c r="AD203" s="81">
        <v>72992297.295853838</v>
      </c>
      <c r="AE203" s="81">
        <v>1502486.8190940416</v>
      </c>
      <c r="AF203" s="81">
        <v>229445.0066141659</v>
      </c>
      <c r="AG203" s="81">
        <v>70426640.36412929</v>
      </c>
      <c r="AH203" s="81">
        <v>55287093.477634966</v>
      </c>
      <c r="AI203" s="81">
        <v>0</v>
      </c>
      <c r="AJ203" s="81">
        <v>0</v>
      </c>
      <c r="AK203" s="81">
        <v>3868740.5653593754</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2341</v>
      </c>
      <c r="B204" s="80">
        <v>196</v>
      </c>
      <c r="C204" s="80">
        <v>16</v>
      </c>
      <c r="D204" s="80">
        <v>16</v>
      </c>
      <c r="E204" s="80">
        <v>2021</v>
      </c>
      <c r="F204" s="80" t="s">
        <v>75</v>
      </c>
      <c r="G204" s="182" t="s">
        <v>2339</v>
      </c>
      <c r="H204" s="80" t="s">
        <v>2340</v>
      </c>
      <c r="I204" s="173"/>
      <c r="J204" s="83"/>
      <c r="K204" s="81"/>
      <c r="L204" s="81"/>
      <c r="M204" s="81"/>
      <c r="N204" s="81"/>
      <c r="O204" s="81"/>
      <c r="P204" s="81"/>
      <c r="Q204" s="81"/>
      <c r="R204" s="81"/>
      <c r="S204" s="81"/>
      <c r="T204" s="81"/>
      <c r="U204" s="81"/>
      <c r="V204" s="81"/>
      <c r="W204" s="81"/>
      <c r="X204" s="81"/>
      <c r="Y204" s="81"/>
      <c r="Z204" s="81"/>
      <c r="AA204" s="81"/>
      <c r="AB204" s="81"/>
      <c r="AC204" s="82"/>
      <c r="AD204" s="81">
        <v>333448276.03015327</v>
      </c>
      <c r="AE204" s="81">
        <v>18893932.961139664</v>
      </c>
      <c r="AF204" s="81">
        <v>12576454.425038967</v>
      </c>
      <c r="AG204" s="81">
        <v>995246792.44659925</v>
      </c>
      <c r="AH204" s="81">
        <v>862651378.01538193</v>
      </c>
      <c r="AI204" s="81">
        <v>0</v>
      </c>
      <c r="AJ204" s="81">
        <v>0</v>
      </c>
      <c r="AK204" s="81">
        <v>53308365.060953692</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2337</v>
      </c>
      <c r="B205" s="80">
        <v>197</v>
      </c>
      <c r="C205" s="80">
        <v>16</v>
      </c>
      <c r="D205" s="80">
        <v>17</v>
      </c>
      <c r="E205" s="80">
        <v>2021</v>
      </c>
      <c r="F205" s="80" t="s">
        <v>75</v>
      </c>
      <c r="G205" s="182" t="s">
        <v>2335</v>
      </c>
      <c r="H205" s="80" t="s">
        <v>2336</v>
      </c>
      <c r="I205" s="173"/>
      <c r="J205" s="83"/>
      <c r="K205" s="81"/>
      <c r="L205" s="81"/>
      <c r="M205" s="81"/>
      <c r="N205" s="81"/>
      <c r="O205" s="81"/>
      <c r="P205" s="81"/>
      <c r="Q205" s="81"/>
      <c r="R205" s="81"/>
      <c r="S205" s="81"/>
      <c r="T205" s="81"/>
      <c r="U205" s="81"/>
      <c r="V205" s="81"/>
      <c r="W205" s="81"/>
      <c r="X205" s="81"/>
      <c r="Y205" s="81"/>
      <c r="Z205" s="81"/>
      <c r="AA205" s="81"/>
      <c r="AB205" s="81"/>
      <c r="AC205" s="82"/>
      <c r="AD205" s="81">
        <v>5532303.7858582819</v>
      </c>
      <c r="AE205" s="81">
        <v>1571807.5628934449</v>
      </c>
      <c r="AF205" s="81">
        <v>401528.76157479029</v>
      </c>
      <c r="AG205" s="81">
        <v>53684038.213698894</v>
      </c>
      <c r="AH205" s="81">
        <v>72165000.54018867</v>
      </c>
      <c r="AI205" s="81">
        <v>0</v>
      </c>
      <c r="AJ205" s="81">
        <v>0</v>
      </c>
      <c r="AK205" s="81">
        <v>5371580.816870911</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2317</v>
      </c>
      <c r="B206" s="80">
        <v>198</v>
      </c>
      <c r="C206" s="80">
        <v>16</v>
      </c>
      <c r="D206" s="80">
        <v>18</v>
      </c>
      <c r="E206" s="80">
        <v>2021</v>
      </c>
      <c r="F206" s="80" t="s">
        <v>75</v>
      </c>
      <c r="G206" s="182" t="s">
        <v>2315</v>
      </c>
      <c r="H206" s="80" t="s">
        <v>2316</v>
      </c>
      <c r="I206" s="173"/>
      <c r="J206" s="83"/>
      <c r="K206" s="81"/>
      <c r="L206" s="81"/>
      <c r="M206" s="81"/>
      <c r="N206" s="81"/>
      <c r="O206" s="81"/>
      <c r="P206" s="81"/>
      <c r="Q206" s="81"/>
      <c r="R206" s="81"/>
      <c r="S206" s="81"/>
      <c r="T206" s="81"/>
      <c r="U206" s="81"/>
      <c r="V206" s="81"/>
      <c r="W206" s="81"/>
      <c r="X206" s="81"/>
      <c r="Y206" s="81"/>
      <c r="Z206" s="81"/>
      <c r="AA206" s="81"/>
      <c r="AB206" s="81"/>
      <c r="AC206" s="82"/>
      <c r="AD206" s="81">
        <v>46266028.172114283</v>
      </c>
      <c r="AE206" s="81">
        <v>785097.72628626425</v>
      </c>
      <c r="AF206" s="81">
        <v>2222748.5015747319</v>
      </c>
      <c r="AG206" s="81">
        <v>20991873.392568622</v>
      </c>
      <c r="AH206" s="81">
        <v>22243957.991532538</v>
      </c>
      <c r="AI206" s="81">
        <v>0</v>
      </c>
      <c r="AJ206" s="81">
        <v>0</v>
      </c>
      <c r="AK206" s="81">
        <v>1900963.6232326019</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2285</v>
      </c>
      <c r="B207" s="80">
        <v>199</v>
      </c>
      <c r="C207" s="80">
        <v>16</v>
      </c>
      <c r="D207" s="80">
        <v>19</v>
      </c>
      <c r="E207" s="80">
        <v>2021</v>
      </c>
      <c r="F207" s="80" t="s">
        <v>75</v>
      </c>
      <c r="G207" s="182" t="s">
        <v>2283</v>
      </c>
      <c r="H207" s="80" t="s">
        <v>2284</v>
      </c>
      <c r="I207" s="173"/>
      <c r="J207" s="83"/>
      <c r="K207" s="81"/>
      <c r="L207" s="81"/>
      <c r="M207" s="81"/>
      <c r="N207" s="81"/>
      <c r="O207" s="81"/>
      <c r="P207" s="81"/>
      <c r="Q207" s="81"/>
      <c r="R207" s="81"/>
      <c r="S207" s="81"/>
      <c r="T207" s="81"/>
      <c r="U207" s="81"/>
      <c r="V207" s="81"/>
      <c r="W207" s="81"/>
      <c r="X207" s="81"/>
      <c r="Y207" s="81"/>
      <c r="Z207" s="81"/>
      <c r="AA207" s="81"/>
      <c r="AB207" s="81"/>
      <c r="AC207" s="82"/>
      <c r="AD207" s="81">
        <v>16313298.81332352</v>
      </c>
      <c r="AE207" s="81">
        <v>378845.9254153432</v>
      </c>
      <c r="AF207" s="81">
        <v>200764.38078739514</v>
      </c>
      <c r="AG207" s="81">
        <v>12966787.314101452</v>
      </c>
      <c r="AH207" s="81">
        <v>13213900.412610359</v>
      </c>
      <c r="AI207" s="81">
        <v>0</v>
      </c>
      <c r="AJ207" s="81">
        <v>0</v>
      </c>
      <c r="AK207" s="81">
        <v>1004300.0056175002</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2325</v>
      </c>
      <c r="B208" s="80">
        <v>200</v>
      </c>
      <c r="C208" s="80">
        <v>16</v>
      </c>
      <c r="D208" s="80">
        <v>20</v>
      </c>
      <c r="E208" s="80">
        <v>2021</v>
      </c>
      <c r="F208" s="80" t="s">
        <v>75</v>
      </c>
      <c r="G208" s="182" t="s">
        <v>2323</v>
      </c>
      <c r="H208" s="80" t="s">
        <v>2324</v>
      </c>
      <c r="I208" s="173"/>
      <c r="J208" s="83"/>
      <c r="K208" s="81"/>
      <c r="L208" s="81"/>
      <c r="M208" s="81"/>
      <c r="N208" s="81"/>
      <c r="O208" s="81"/>
      <c r="P208" s="81"/>
      <c r="Q208" s="81"/>
      <c r="R208" s="81"/>
      <c r="S208" s="81"/>
      <c r="T208" s="81"/>
      <c r="U208" s="81"/>
      <c r="V208" s="81"/>
      <c r="W208" s="81"/>
      <c r="X208" s="81"/>
      <c r="Y208" s="81"/>
      <c r="Z208" s="81"/>
      <c r="AA208" s="81"/>
      <c r="AB208" s="81"/>
      <c r="AC208" s="82"/>
      <c r="AD208" s="81">
        <v>11841913.48387257</v>
      </c>
      <c r="AE208" s="81">
        <v>1773321.353007989</v>
      </c>
      <c r="AF208" s="81">
        <v>9091758.3870863225</v>
      </c>
      <c r="AG208" s="81">
        <v>53926684.62167614</v>
      </c>
      <c r="AH208" s="81">
        <v>57861121.032629497</v>
      </c>
      <c r="AI208" s="81">
        <v>0</v>
      </c>
      <c r="AJ208" s="81">
        <v>0</v>
      </c>
      <c r="AK208" s="81">
        <v>3908644.7872529477</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1761</v>
      </c>
      <c r="B209" s="80">
        <v>201</v>
      </c>
      <c r="C209" s="80">
        <v>16</v>
      </c>
      <c r="D209" s="80">
        <v>21</v>
      </c>
      <c r="E209" s="80">
        <v>2021</v>
      </c>
      <c r="F209" s="80" t="s">
        <v>75</v>
      </c>
      <c r="G209" s="182" t="s">
        <v>1743</v>
      </c>
      <c r="H209" s="80" t="s">
        <v>1744</v>
      </c>
      <c r="I209" s="173"/>
      <c r="J209" s="83"/>
      <c r="K209" s="81"/>
      <c r="L209" s="81"/>
      <c r="M209" s="81"/>
      <c r="N209" s="81"/>
      <c r="O209" s="81"/>
      <c r="P209" s="81"/>
      <c r="Q209" s="81"/>
      <c r="R209" s="81"/>
      <c r="S209" s="81"/>
      <c r="T209" s="81"/>
      <c r="U209" s="81"/>
      <c r="V209" s="81"/>
      <c r="W209" s="81"/>
      <c r="X209" s="81"/>
      <c r="Y209" s="81"/>
      <c r="Z209" s="81"/>
      <c r="AA209" s="81"/>
      <c r="AB209" s="81"/>
      <c r="AC209" s="82"/>
      <c r="AD209" s="81">
        <v>49426873.903099909</v>
      </c>
      <c r="AE209" s="81">
        <v>1354172.669569737</v>
      </c>
      <c r="AF209" s="81">
        <v>8059255.8573225774</v>
      </c>
      <c r="AG209" s="81">
        <v>37740393.748071641</v>
      </c>
      <c r="AH209" s="81">
        <v>42169614.292654693</v>
      </c>
      <c r="AI209" s="81">
        <v>0</v>
      </c>
      <c r="AJ209" s="81">
        <v>0</v>
      </c>
      <c r="AK209" s="81">
        <v>2848426.3654293236</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2297</v>
      </c>
      <c r="B210" s="80">
        <v>202</v>
      </c>
      <c r="C210" s="80">
        <v>16</v>
      </c>
      <c r="D210" s="80">
        <v>22</v>
      </c>
      <c r="E210" s="80">
        <v>2021</v>
      </c>
      <c r="F210" s="80" t="s">
        <v>75</v>
      </c>
      <c r="G210" s="182" t="s">
        <v>2295</v>
      </c>
      <c r="H210" s="80" t="s">
        <v>2296</v>
      </c>
      <c r="I210" s="173"/>
      <c r="J210" s="83"/>
      <c r="K210" s="81"/>
      <c r="L210" s="81"/>
      <c r="M210" s="81"/>
      <c r="N210" s="81"/>
      <c r="O210" s="81"/>
      <c r="P210" s="81"/>
      <c r="Q210" s="81"/>
      <c r="R210" s="81"/>
      <c r="S210" s="81"/>
      <c r="T210" s="81"/>
      <c r="U210" s="81"/>
      <c r="V210" s="81"/>
      <c r="W210" s="81"/>
      <c r="X210" s="81"/>
      <c r="Y210" s="81"/>
      <c r="Z210" s="81"/>
      <c r="AA210" s="81"/>
      <c r="AB210" s="81"/>
      <c r="AC210" s="82"/>
      <c r="AD210" s="81">
        <v>13197931.313141836</v>
      </c>
      <c r="AE210" s="81">
        <v>1789442.456217153</v>
      </c>
      <c r="AF210" s="81">
        <v>5979910.4848816991</v>
      </c>
      <c r="AG210" s="81">
        <v>67207136.804626226</v>
      </c>
      <c r="AH210" s="81">
        <v>77958658.652570501</v>
      </c>
      <c r="AI210" s="81">
        <v>0</v>
      </c>
      <c r="AJ210" s="81">
        <v>0</v>
      </c>
      <c r="AK210" s="81">
        <v>5703284.6613612287</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1598</v>
      </c>
      <c r="B211" s="80">
        <v>203</v>
      </c>
      <c r="C211" s="80">
        <v>16</v>
      </c>
      <c r="D211" s="80">
        <v>23</v>
      </c>
      <c r="E211" s="80">
        <v>2021</v>
      </c>
      <c r="F211" s="80" t="s">
        <v>75</v>
      </c>
      <c r="G211" s="182" t="s">
        <v>564</v>
      </c>
      <c r="H211" s="80" t="s">
        <v>564</v>
      </c>
      <c r="I211" s="173"/>
      <c r="J211" s="83"/>
      <c r="K211" s="81"/>
      <c r="L211" s="81"/>
      <c r="M211" s="81"/>
      <c r="N211" s="81"/>
      <c r="O211" s="81"/>
      <c r="P211" s="81"/>
      <c r="Q211" s="81"/>
      <c r="R211" s="81"/>
      <c r="S211" s="81"/>
      <c r="T211" s="81"/>
      <c r="U211" s="81"/>
      <c r="V211" s="81"/>
      <c r="W211" s="81"/>
      <c r="X211" s="81"/>
      <c r="Y211" s="81"/>
      <c r="Z211" s="81"/>
      <c r="AA211" s="81"/>
      <c r="AB211" s="81"/>
      <c r="AC211" s="82"/>
      <c r="AD211" s="81"/>
      <c r="AE211" s="81"/>
      <c r="AF211" s="81"/>
      <c r="AG211" s="81"/>
      <c r="AH211" s="81"/>
      <c r="AI211" s="81"/>
      <c r="AJ211" s="81"/>
      <c r="AK211" s="81"/>
      <c r="AL211" s="81"/>
      <c r="AM211" s="8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1598</v>
      </c>
      <c r="B212" s="80">
        <v>204</v>
      </c>
      <c r="C212" s="80">
        <v>16</v>
      </c>
      <c r="D212" s="80">
        <v>24</v>
      </c>
      <c r="E212" s="80">
        <v>2021</v>
      </c>
      <c r="F212" s="80" t="s">
        <v>75</v>
      </c>
      <c r="G212" s="182" t="s">
        <v>564</v>
      </c>
      <c r="H212" s="80" t="s">
        <v>564</v>
      </c>
      <c r="I212" s="173"/>
      <c r="J212" s="83"/>
      <c r="K212" s="81"/>
      <c r="L212" s="81"/>
      <c r="M212" s="81"/>
      <c r="N212" s="81"/>
      <c r="O212" s="81"/>
      <c r="P212" s="81"/>
      <c r="Q212" s="81"/>
      <c r="R212" s="81"/>
      <c r="S212" s="81"/>
      <c r="T212" s="81"/>
      <c r="U212" s="81"/>
      <c r="V212" s="81"/>
      <c r="W212" s="81"/>
      <c r="X212" s="81"/>
      <c r="Y212" s="81"/>
      <c r="Z212" s="81"/>
      <c r="AA212" s="81"/>
      <c r="AB212" s="81"/>
      <c r="AC212" s="82"/>
      <c r="AD212" s="81"/>
      <c r="AE212" s="81"/>
      <c r="AF212" s="81"/>
      <c r="AG212" s="81"/>
      <c r="AH212" s="81"/>
      <c r="AI212" s="81"/>
      <c r="AJ212" s="81"/>
      <c r="AK212" s="81"/>
      <c r="AL212" s="81"/>
      <c r="AM212" s="81"/>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1598</v>
      </c>
      <c r="B213" s="80">
        <v>205</v>
      </c>
      <c r="C213" s="80">
        <v>16</v>
      </c>
      <c r="D213" s="80">
        <v>25</v>
      </c>
      <c r="E213" s="80">
        <v>2021</v>
      </c>
      <c r="F213" s="80" t="s">
        <v>75</v>
      </c>
      <c r="G213" s="182" t="s">
        <v>564</v>
      </c>
      <c r="H213" s="80" t="s">
        <v>564</v>
      </c>
      <c r="I213" s="173"/>
      <c r="J213" s="83"/>
      <c r="K213" s="81"/>
      <c r="L213" s="81"/>
      <c r="M213" s="81"/>
      <c r="N213" s="81"/>
      <c r="O213" s="81"/>
      <c r="P213" s="81"/>
      <c r="Q213" s="81"/>
      <c r="R213" s="81"/>
      <c r="S213" s="81"/>
      <c r="T213" s="81"/>
      <c r="U213" s="81"/>
      <c r="V213" s="81"/>
      <c r="W213" s="81"/>
      <c r="X213" s="81"/>
      <c r="Y213" s="81"/>
      <c r="Z213" s="81"/>
      <c r="AA213" s="81"/>
      <c r="AB213" s="81"/>
      <c r="AC213" s="82"/>
      <c r="AD213" s="81"/>
      <c r="AE213" s="81"/>
      <c r="AF213" s="81"/>
      <c r="AG213" s="81"/>
      <c r="AH213" s="81"/>
      <c r="AI213" s="81"/>
      <c r="AJ213" s="81"/>
      <c r="AK213" s="81"/>
      <c r="AL213" s="81"/>
      <c r="AM213" s="81"/>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1598</v>
      </c>
      <c r="B214" s="80">
        <v>206</v>
      </c>
      <c r="C214" s="80">
        <v>16</v>
      </c>
      <c r="D214" s="80">
        <v>26</v>
      </c>
      <c r="E214" s="80">
        <v>2021</v>
      </c>
      <c r="F214" s="80" t="s">
        <v>75</v>
      </c>
      <c r="G214" s="182" t="s">
        <v>564</v>
      </c>
      <c r="H214" s="80" t="s">
        <v>564</v>
      </c>
      <c r="I214" s="173"/>
      <c r="J214" s="83"/>
      <c r="K214" s="81"/>
      <c r="L214" s="81"/>
      <c r="M214" s="81"/>
      <c r="N214" s="81"/>
      <c r="O214" s="81"/>
      <c r="P214" s="81"/>
      <c r="Q214" s="81"/>
      <c r="R214" s="81"/>
      <c r="S214" s="81"/>
      <c r="T214" s="81"/>
      <c r="U214" s="81"/>
      <c r="V214" s="81"/>
      <c r="W214" s="81"/>
      <c r="X214" s="81"/>
      <c r="Y214" s="81"/>
      <c r="Z214" s="81"/>
      <c r="AA214" s="81"/>
      <c r="AB214" s="81"/>
      <c r="AC214" s="82"/>
      <c r="AD214" s="81"/>
      <c r="AE214" s="81"/>
      <c r="AF214" s="81"/>
      <c r="AG214" s="81"/>
      <c r="AH214" s="81"/>
      <c r="AI214" s="81"/>
      <c r="AJ214" s="81"/>
      <c r="AK214" s="81"/>
      <c r="AL214" s="81"/>
      <c r="AM214" s="81"/>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1598</v>
      </c>
      <c r="B215" s="80">
        <v>207</v>
      </c>
      <c r="C215" s="80">
        <v>16</v>
      </c>
      <c r="D215" s="80">
        <v>27</v>
      </c>
      <c r="E215" s="80">
        <v>2021</v>
      </c>
      <c r="F215" s="80" t="s">
        <v>75</v>
      </c>
      <c r="G215" s="182" t="s">
        <v>564</v>
      </c>
      <c r="H215" s="80" t="s">
        <v>564</v>
      </c>
      <c r="I215" s="173"/>
      <c r="J215" s="83"/>
      <c r="K215" s="81"/>
      <c r="L215" s="81"/>
      <c r="M215" s="81"/>
      <c r="N215" s="81"/>
      <c r="O215" s="81"/>
      <c r="P215" s="81"/>
      <c r="Q215" s="81"/>
      <c r="R215" s="81"/>
      <c r="S215" s="81"/>
      <c r="T215" s="81"/>
      <c r="U215" s="81"/>
      <c r="V215" s="81"/>
      <c r="W215" s="81"/>
      <c r="X215" s="81"/>
      <c r="Y215" s="81"/>
      <c r="Z215" s="81"/>
      <c r="AA215" s="81"/>
      <c r="AB215" s="81"/>
      <c r="AC215" s="82"/>
      <c r="AD215" s="81"/>
      <c r="AE215" s="81"/>
      <c r="AF215" s="81"/>
      <c r="AG215" s="81"/>
      <c r="AH215" s="81"/>
      <c r="AI215" s="81"/>
      <c r="AJ215" s="81"/>
      <c r="AK215" s="81"/>
      <c r="AL215" s="81"/>
      <c r="AM215" s="81"/>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1598</v>
      </c>
      <c r="B216" s="80">
        <v>208</v>
      </c>
      <c r="C216" s="80">
        <v>16</v>
      </c>
      <c r="D216" s="80">
        <v>28</v>
      </c>
      <c r="E216" s="80">
        <v>2021</v>
      </c>
      <c r="F216" s="80" t="s">
        <v>75</v>
      </c>
      <c r="G216" s="182" t="s">
        <v>564</v>
      </c>
      <c r="H216" s="80" t="s">
        <v>564</v>
      </c>
      <c r="I216" s="173"/>
      <c r="J216" s="83"/>
      <c r="K216" s="81"/>
      <c r="L216" s="81"/>
      <c r="M216" s="81"/>
      <c r="N216" s="81"/>
      <c r="O216" s="81"/>
      <c r="P216" s="81"/>
      <c r="Q216" s="81"/>
      <c r="R216" s="81"/>
      <c r="S216" s="81"/>
      <c r="T216" s="81"/>
      <c r="U216" s="81"/>
      <c r="V216" s="81"/>
      <c r="W216" s="81"/>
      <c r="X216" s="81"/>
      <c r="Y216" s="81"/>
      <c r="Z216" s="81"/>
      <c r="AA216" s="81"/>
      <c r="AB216" s="81"/>
      <c r="AC216" s="82"/>
      <c r="AD216" s="81"/>
      <c r="AE216" s="81"/>
      <c r="AF216" s="81"/>
      <c r="AG216" s="81"/>
      <c r="AH216" s="81"/>
      <c r="AI216" s="81"/>
      <c r="AJ216" s="81"/>
      <c r="AK216" s="81"/>
      <c r="AL216" s="81"/>
      <c r="AM216" s="81"/>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1598</v>
      </c>
      <c r="B217" s="80">
        <v>209</v>
      </c>
      <c r="C217" s="80">
        <v>16</v>
      </c>
      <c r="D217" s="80">
        <v>29</v>
      </c>
      <c r="E217" s="80">
        <v>2021</v>
      </c>
      <c r="F217" s="80" t="s">
        <v>75</v>
      </c>
      <c r="G217" s="182" t="s">
        <v>564</v>
      </c>
      <c r="H217" s="80" t="s">
        <v>564</v>
      </c>
      <c r="I217" s="173"/>
      <c r="J217" s="83"/>
      <c r="K217" s="81"/>
      <c r="L217" s="81"/>
      <c r="M217" s="81"/>
      <c r="N217" s="81"/>
      <c r="O217" s="81"/>
      <c r="P217" s="81"/>
      <c r="Q217" s="81"/>
      <c r="R217" s="81"/>
      <c r="S217" s="81"/>
      <c r="T217" s="81"/>
      <c r="U217" s="81"/>
      <c r="V217" s="81"/>
      <c r="W217" s="81"/>
      <c r="X217" s="81"/>
      <c r="Y217" s="81"/>
      <c r="Z217" s="81"/>
      <c r="AA217" s="81"/>
      <c r="AB217" s="81"/>
      <c r="AC217" s="82"/>
      <c r="AD217" s="81"/>
      <c r="AE217" s="81"/>
      <c r="AF217" s="81"/>
      <c r="AG217" s="81"/>
      <c r="AH217" s="81"/>
      <c r="AI217" s="81"/>
      <c r="AJ217" s="81"/>
      <c r="AK217" s="81"/>
      <c r="AL217" s="81"/>
      <c r="AM217" s="81"/>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1598</v>
      </c>
      <c r="B218" s="80">
        <v>210</v>
      </c>
      <c r="C218" s="80">
        <v>16</v>
      </c>
      <c r="D218" s="80">
        <v>30</v>
      </c>
      <c r="E218" s="80">
        <v>2021</v>
      </c>
      <c r="F218" s="80" t="s">
        <v>75</v>
      </c>
      <c r="G218" s="182" t="s">
        <v>564</v>
      </c>
      <c r="H218" s="80" t="s">
        <v>564</v>
      </c>
      <c r="I218" s="173"/>
      <c r="J218" s="83"/>
      <c r="K218" s="81"/>
      <c r="L218" s="81"/>
      <c r="M218" s="81"/>
      <c r="N218" s="81"/>
      <c r="O218" s="81"/>
      <c r="P218" s="81"/>
      <c r="Q218" s="81"/>
      <c r="R218" s="81"/>
      <c r="S218" s="81"/>
      <c r="T218" s="81"/>
      <c r="U218" s="81"/>
      <c r="V218" s="81"/>
      <c r="W218" s="81"/>
      <c r="X218" s="81"/>
      <c r="Y218" s="81"/>
      <c r="Z218" s="81"/>
      <c r="AA218" s="81"/>
      <c r="AB218" s="81"/>
      <c r="AC218" s="82"/>
      <c r="AD218" s="81"/>
      <c r="AE218" s="81"/>
      <c r="AF218" s="81"/>
      <c r="AG218" s="81"/>
      <c r="AH218" s="81"/>
      <c r="AI218" s="81"/>
      <c r="AJ218" s="81"/>
      <c r="AK218" s="81"/>
      <c r="AL218" s="81"/>
      <c r="AM218" s="81"/>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1598</v>
      </c>
      <c r="B219" s="80">
        <v>211</v>
      </c>
      <c r="C219" s="80">
        <v>16</v>
      </c>
      <c r="D219" s="80">
        <v>31</v>
      </c>
      <c r="E219" s="80">
        <v>2021</v>
      </c>
      <c r="F219" s="80" t="s">
        <v>75</v>
      </c>
      <c r="G219" s="182" t="s">
        <v>564</v>
      </c>
      <c r="H219" s="80" t="s">
        <v>564</v>
      </c>
      <c r="I219" s="173"/>
      <c r="J219" s="83"/>
      <c r="K219" s="81"/>
      <c r="L219" s="81"/>
      <c r="M219" s="81"/>
      <c r="N219" s="81"/>
      <c r="O219" s="81"/>
      <c r="P219" s="81"/>
      <c r="Q219" s="81"/>
      <c r="R219" s="81"/>
      <c r="S219" s="81"/>
      <c r="T219" s="81"/>
      <c r="U219" s="81"/>
      <c r="V219" s="81"/>
      <c r="W219" s="81"/>
      <c r="X219" s="81"/>
      <c r="Y219" s="81"/>
      <c r="Z219" s="81"/>
      <c r="AA219" s="81"/>
      <c r="AB219" s="81"/>
      <c r="AC219" s="82"/>
      <c r="AD219" s="81"/>
      <c r="AE219" s="81"/>
      <c r="AF219" s="81"/>
      <c r="AG219" s="81"/>
      <c r="AH219" s="81"/>
      <c r="AI219" s="81"/>
      <c r="AJ219" s="81"/>
      <c r="AK219" s="81"/>
      <c r="AL219" s="81"/>
      <c r="AM219" s="81"/>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1598</v>
      </c>
      <c r="B220" s="80">
        <v>212</v>
      </c>
      <c r="C220" s="80">
        <v>16</v>
      </c>
      <c r="D220" s="80">
        <v>32</v>
      </c>
      <c r="E220" s="80">
        <v>2021</v>
      </c>
      <c r="F220" s="80" t="s">
        <v>75</v>
      </c>
      <c r="G220" s="182" t="s">
        <v>564</v>
      </c>
      <c r="H220" s="80" t="s">
        <v>564</v>
      </c>
      <c r="I220" s="173"/>
      <c r="J220" s="83"/>
      <c r="K220" s="81"/>
      <c r="L220" s="81"/>
      <c r="M220" s="81"/>
      <c r="N220" s="81"/>
      <c r="O220" s="81"/>
      <c r="P220" s="81"/>
      <c r="Q220" s="81"/>
      <c r="R220" s="81"/>
      <c r="S220" s="81"/>
      <c r="T220" s="81"/>
      <c r="U220" s="81"/>
      <c r="V220" s="81"/>
      <c r="W220" s="81"/>
      <c r="X220" s="81"/>
      <c r="Y220" s="81"/>
      <c r="Z220" s="81"/>
      <c r="AA220" s="81"/>
      <c r="AB220" s="81"/>
      <c r="AC220" s="82"/>
      <c r="AD220" s="81"/>
      <c r="AE220" s="81"/>
      <c r="AF220" s="81"/>
      <c r="AG220" s="81"/>
      <c r="AH220" s="81"/>
      <c r="AI220" s="81"/>
      <c r="AJ220" s="81"/>
      <c r="AK220" s="81"/>
      <c r="AL220" s="81"/>
      <c r="AM220" s="81"/>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1598</v>
      </c>
      <c r="B221" s="80">
        <v>213</v>
      </c>
      <c r="C221" s="80">
        <v>16</v>
      </c>
      <c r="D221" s="80">
        <v>33</v>
      </c>
      <c r="E221" s="80">
        <v>2021</v>
      </c>
      <c r="F221" s="80" t="s">
        <v>75</v>
      </c>
      <c r="G221" s="182" t="s">
        <v>564</v>
      </c>
      <c r="H221" s="80" t="s">
        <v>564</v>
      </c>
      <c r="I221" s="173"/>
      <c r="J221" s="83"/>
      <c r="K221" s="81"/>
      <c r="L221" s="81"/>
      <c r="M221" s="81"/>
      <c r="N221" s="81"/>
      <c r="O221" s="81"/>
      <c r="P221" s="81"/>
      <c r="Q221" s="81"/>
      <c r="R221" s="81"/>
      <c r="S221" s="81"/>
      <c r="T221" s="81"/>
      <c r="U221" s="81"/>
      <c r="V221" s="81"/>
      <c r="W221" s="81"/>
      <c r="X221" s="81"/>
      <c r="Y221" s="81"/>
      <c r="Z221" s="81"/>
      <c r="AA221" s="81"/>
      <c r="AB221" s="81"/>
      <c r="AC221" s="82"/>
      <c r="AD221" s="81"/>
      <c r="AE221" s="81"/>
      <c r="AF221" s="81"/>
      <c r="AG221" s="81"/>
      <c r="AH221" s="81"/>
      <c r="AI221" s="81"/>
      <c r="AJ221" s="81"/>
      <c r="AK221" s="81"/>
      <c r="AL221" s="81"/>
      <c r="AM221" s="8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1598</v>
      </c>
      <c r="B222" s="80">
        <v>214</v>
      </c>
      <c r="C222" s="80">
        <v>16</v>
      </c>
      <c r="D222" s="80">
        <v>34</v>
      </c>
      <c r="E222" s="80">
        <v>2021</v>
      </c>
      <c r="F222" s="80" t="s">
        <v>75</v>
      </c>
      <c r="G222" s="182" t="s">
        <v>564</v>
      </c>
      <c r="H222" s="80" t="s">
        <v>564</v>
      </c>
      <c r="I222" s="173"/>
      <c r="J222" s="83"/>
      <c r="K222" s="81"/>
      <c r="L222" s="81"/>
      <c r="M222" s="81"/>
      <c r="N222" s="81"/>
      <c r="O222" s="81"/>
      <c r="P222" s="81"/>
      <c r="Q222" s="81"/>
      <c r="R222" s="81"/>
      <c r="S222" s="81"/>
      <c r="T222" s="81"/>
      <c r="U222" s="81"/>
      <c r="V222" s="81"/>
      <c r="W222" s="81"/>
      <c r="X222" s="81"/>
      <c r="Y222" s="81"/>
      <c r="Z222" s="81"/>
      <c r="AA222" s="81"/>
      <c r="AB222" s="81"/>
      <c r="AC222" s="82"/>
      <c r="AD222" s="81"/>
      <c r="AE222" s="81"/>
      <c r="AF222" s="81"/>
      <c r="AG222" s="81"/>
      <c r="AH222" s="81"/>
      <c r="AI222" s="81"/>
      <c r="AJ222" s="81"/>
      <c r="AK222" s="81"/>
      <c r="AL222" s="81"/>
      <c r="AM222" s="81"/>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1598</v>
      </c>
      <c r="B223" s="80">
        <v>215</v>
      </c>
      <c r="C223" s="80">
        <v>16</v>
      </c>
      <c r="D223" s="80">
        <v>35</v>
      </c>
      <c r="E223" s="80">
        <v>2021</v>
      </c>
      <c r="F223" s="80" t="s">
        <v>75</v>
      </c>
      <c r="G223" s="182" t="s">
        <v>564</v>
      </c>
      <c r="H223" s="80" t="s">
        <v>564</v>
      </c>
      <c r="I223" s="173"/>
      <c r="J223" s="83"/>
      <c r="K223" s="81"/>
      <c r="L223" s="81"/>
      <c r="M223" s="81"/>
      <c r="N223" s="81"/>
      <c r="O223" s="81"/>
      <c r="P223" s="81"/>
      <c r="Q223" s="81"/>
      <c r="R223" s="81"/>
      <c r="S223" s="81"/>
      <c r="T223" s="81"/>
      <c r="U223" s="81"/>
      <c r="V223" s="81"/>
      <c r="W223" s="81"/>
      <c r="X223" s="81"/>
      <c r="Y223" s="81"/>
      <c r="Z223" s="81"/>
      <c r="AA223" s="81"/>
      <c r="AB223" s="81"/>
      <c r="AC223" s="82"/>
      <c r="AD223" s="81"/>
      <c r="AE223" s="81"/>
      <c r="AF223" s="81"/>
      <c r="AG223" s="81"/>
      <c r="AH223" s="81"/>
      <c r="AI223" s="81"/>
      <c r="AJ223" s="81"/>
      <c r="AK223" s="81"/>
      <c r="AL223" s="81"/>
      <c r="AM223" s="81"/>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1598</v>
      </c>
      <c r="B224" s="80">
        <v>216</v>
      </c>
      <c r="C224" s="80">
        <v>16</v>
      </c>
      <c r="D224" s="80">
        <v>36</v>
      </c>
      <c r="E224" s="80">
        <v>2021</v>
      </c>
      <c r="F224" s="80" t="s">
        <v>75</v>
      </c>
      <c r="G224" s="182" t="s">
        <v>564</v>
      </c>
      <c r="H224" s="80" t="s">
        <v>564</v>
      </c>
      <c r="I224" s="173"/>
      <c r="J224" s="83"/>
      <c r="K224" s="81"/>
      <c r="L224" s="81"/>
      <c r="M224" s="81"/>
      <c r="N224" s="81"/>
      <c r="O224" s="81"/>
      <c r="P224" s="81"/>
      <c r="Q224" s="81"/>
      <c r="R224" s="81"/>
      <c r="S224" s="81"/>
      <c r="T224" s="81"/>
      <c r="U224" s="81"/>
      <c r="V224" s="81"/>
      <c r="W224" s="81"/>
      <c r="X224" s="81"/>
      <c r="Y224" s="81"/>
      <c r="Z224" s="81"/>
      <c r="AA224" s="81"/>
      <c r="AB224" s="81"/>
      <c r="AC224" s="82"/>
      <c r="AD224" s="81"/>
      <c r="AE224" s="81"/>
      <c r="AF224" s="81"/>
      <c r="AG224" s="81"/>
      <c r="AH224" s="81"/>
      <c r="AI224" s="81"/>
      <c r="AJ224" s="81"/>
      <c r="AK224" s="81"/>
      <c r="AL224" s="81"/>
      <c r="AM224" s="81"/>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1598</v>
      </c>
      <c r="B225" s="80">
        <v>217</v>
      </c>
      <c r="C225" s="80">
        <v>16</v>
      </c>
      <c r="D225" s="80">
        <v>37</v>
      </c>
      <c r="E225" s="80">
        <v>2021</v>
      </c>
      <c r="F225" s="80" t="s">
        <v>75</v>
      </c>
      <c r="G225" s="182" t="s">
        <v>564</v>
      </c>
      <c r="H225" s="80" t="s">
        <v>564</v>
      </c>
      <c r="I225" s="173"/>
      <c r="J225" s="83"/>
      <c r="K225" s="81"/>
      <c r="L225" s="81"/>
      <c r="M225" s="81"/>
      <c r="N225" s="81"/>
      <c r="O225" s="81"/>
      <c r="P225" s="81"/>
      <c r="Q225" s="81"/>
      <c r="R225" s="81"/>
      <c r="S225" s="81"/>
      <c r="T225" s="81"/>
      <c r="U225" s="81"/>
      <c r="V225" s="81"/>
      <c r="W225" s="81"/>
      <c r="X225" s="81"/>
      <c r="Y225" s="81"/>
      <c r="Z225" s="81"/>
      <c r="AA225" s="81"/>
      <c r="AB225" s="81"/>
      <c r="AC225" s="82"/>
      <c r="AD225" s="81"/>
      <c r="AE225" s="81"/>
      <c r="AF225" s="81"/>
      <c r="AG225" s="81"/>
      <c r="AH225" s="81"/>
      <c r="AI225" s="81"/>
      <c r="AJ225" s="81"/>
      <c r="AK225" s="81"/>
      <c r="AL225" s="81"/>
      <c r="AM225" s="81"/>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1598</v>
      </c>
      <c r="B226" s="80">
        <v>218</v>
      </c>
      <c r="C226" s="80">
        <v>16</v>
      </c>
      <c r="D226" s="80">
        <v>38</v>
      </c>
      <c r="E226" s="80">
        <v>2021</v>
      </c>
      <c r="F226" s="80" t="s">
        <v>75</v>
      </c>
      <c r="G226" s="182" t="s">
        <v>564</v>
      </c>
      <c r="H226" s="80" t="s">
        <v>564</v>
      </c>
      <c r="I226" s="173"/>
      <c r="J226" s="83"/>
      <c r="K226" s="81"/>
      <c r="L226" s="81"/>
      <c r="M226" s="81"/>
      <c r="N226" s="81"/>
      <c r="O226" s="81"/>
      <c r="P226" s="81"/>
      <c r="Q226" s="81"/>
      <c r="R226" s="81"/>
      <c r="S226" s="81"/>
      <c r="T226" s="81"/>
      <c r="U226" s="81"/>
      <c r="V226" s="81"/>
      <c r="W226" s="81"/>
      <c r="X226" s="81"/>
      <c r="Y226" s="81"/>
      <c r="Z226" s="81"/>
      <c r="AA226" s="81"/>
      <c r="AB226" s="81"/>
      <c r="AC226" s="82"/>
      <c r="AD226" s="81"/>
      <c r="AE226" s="81"/>
      <c r="AF226" s="81"/>
      <c r="AG226" s="81"/>
      <c r="AH226" s="81"/>
      <c r="AI226" s="81"/>
      <c r="AJ226" s="81"/>
      <c r="AK226" s="81"/>
      <c r="AL226" s="81"/>
      <c r="AM226" s="81"/>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1598</v>
      </c>
      <c r="B227" s="80">
        <v>219</v>
      </c>
      <c r="C227" s="80">
        <v>16</v>
      </c>
      <c r="D227" s="80">
        <v>39</v>
      </c>
      <c r="E227" s="80">
        <v>2021</v>
      </c>
      <c r="F227" s="80" t="s">
        <v>75</v>
      </c>
      <c r="G227" s="182" t="s">
        <v>564</v>
      </c>
      <c r="H227" s="80" t="s">
        <v>564</v>
      </c>
      <c r="I227" s="173"/>
      <c r="J227" s="83"/>
      <c r="K227" s="81"/>
      <c r="L227" s="81"/>
      <c r="M227" s="81"/>
      <c r="N227" s="81"/>
      <c r="O227" s="81"/>
      <c r="P227" s="81"/>
      <c r="Q227" s="81"/>
      <c r="R227" s="81"/>
      <c r="S227" s="81"/>
      <c r="T227" s="81"/>
      <c r="U227" s="81"/>
      <c r="V227" s="81"/>
      <c r="W227" s="81"/>
      <c r="X227" s="81"/>
      <c r="Y227" s="81"/>
      <c r="Z227" s="81"/>
      <c r="AA227" s="81"/>
      <c r="AB227" s="81"/>
      <c r="AC227" s="82"/>
      <c r="AD227" s="81"/>
      <c r="AE227" s="81"/>
      <c r="AF227" s="81"/>
      <c r="AG227" s="81"/>
      <c r="AH227" s="81"/>
      <c r="AI227" s="81"/>
      <c r="AJ227" s="81"/>
      <c r="AK227" s="81"/>
      <c r="AL227" s="81"/>
      <c r="AM227" s="81"/>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1598</v>
      </c>
      <c r="B228" s="80">
        <v>220</v>
      </c>
      <c r="C228" s="80">
        <v>16</v>
      </c>
      <c r="D228" s="80">
        <v>40</v>
      </c>
      <c r="E228" s="80">
        <v>2021</v>
      </c>
      <c r="F228" s="80" t="s">
        <v>75</v>
      </c>
      <c r="G228" s="182" t="s">
        <v>564</v>
      </c>
      <c r="H228" s="80" t="s">
        <v>564</v>
      </c>
      <c r="I228" s="173"/>
      <c r="J228" s="83"/>
      <c r="K228" s="81"/>
      <c r="L228" s="81"/>
      <c r="M228" s="81"/>
      <c r="N228" s="81"/>
      <c r="O228" s="81"/>
      <c r="P228" s="81"/>
      <c r="Q228" s="81"/>
      <c r="R228" s="81"/>
      <c r="S228" s="81"/>
      <c r="T228" s="81"/>
      <c r="U228" s="81"/>
      <c r="V228" s="81"/>
      <c r="W228" s="81"/>
      <c r="X228" s="81"/>
      <c r="Y228" s="81"/>
      <c r="Z228" s="81"/>
      <c r="AA228" s="81"/>
      <c r="AB228" s="81"/>
      <c r="AC228" s="82"/>
      <c r="AD228" s="81"/>
      <c r="AE228" s="81"/>
      <c r="AF228" s="81"/>
      <c r="AG228" s="81"/>
      <c r="AH228" s="81"/>
      <c r="AI228" s="81"/>
      <c r="AJ228" s="81"/>
      <c r="AK228" s="81"/>
      <c r="AL228" s="81"/>
      <c r="AM228" s="81"/>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1598</v>
      </c>
      <c r="B229" s="80">
        <v>221</v>
      </c>
      <c r="C229" s="80">
        <v>16</v>
      </c>
      <c r="D229" s="80">
        <v>41</v>
      </c>
      <c r="E229" s="80">
        <v>2021</v>
      </c>
      <c r="F229" s="80" t="s">
        <v>75</v>
      </c>
      <c r="G229" s="182" t="s">
        <v>564</v>
      </c>
      <c r="H229" s="80" t="s">
        <v>564</v>
      </c>
      <c r="I229" s="173"/>
      <c r="J229" s="83"/>
      <c r="K229" s="81"/>
      <c r="L229" s="81"/>
      <c r="M229" s="81"/>
      <c r="N229" s="81"/>
      <c r="O229" s="81"/>
      <c r="P229" s="81"/>
      <c r="Q229" s="81"/>
      <c r="R229" s="81"/>
      <c r="S229" s="81"/>
      <c r="T229" s="81"/>
      <c r="U229" s="81"/>
      <c r="V229" s="81"/>
      <c r="W229" s="81"/>
      <c r="X229" s="81"/>
      <c r="Y229" s="81"/>
      <c r="Z229" s="81"/>
      <c r="AA229" s="81"/>
      <c r="AB229" s="81"/>
      <c r="AC229" s="82"/>
      <c r="AD229" s="81"/>
      <c r="AE229" s="81"/>
      <c r="AF229" s="81"/>
      <c r="AG229" s="81"/>
      <c r="AH229" s="81"/>
      <c r="AI229" s="81"/>
      <c r="AJ229" s="81"/>
      <c r="AK229" s="81"/>
      <c r="AL229" s="81"/>
      <c r="AM229" s="81"/>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1598</v>
      </c>
      <c r="B230" s="80">
        <v>222</v>
      </c>
      <c r="C230" s="80">
        <v>16</v>
      </c>
      <c r="D230" s="80">
        <v>42</v>
      </c>
      <c r="E230" s="80">
        <v>2021</v>
      </c>
      <c r="F230" s="80" t="s">
        <v>75</v>
      </c>
      <c r="G230" s="182" t="s">
        <v>564</v>
      </c>
      <c r="H230" s="80" t="s">
        <v>564</v>
      </c>
      <c r="I230" s="173"/>
      <c r="J230" s="83"/>
      <c r="K230" s="81"/>
      <c r="L230" s="81"/>
      <c r="M230" s="81"/>
      <c r="N230" s="81"/>
      <c r="O230" s="81"/>
      <c r="P230" s="81"/>
      <c r="Q230" s="81"/>
      <c r="R230" s="81"/>
      <c r="S230" s="81"/>
      <c r="T230" s="81"/>
      <c r="U230" s="81"/>
      <c r="V230" s="81"/>
      <c r="W230" s="81"/>
      <c r="X230" s="81"/>
      <c r="Y230" s="81"/>
      <c r="Z230" s="81"/>
      <c r="AA230" s="81"/>
      <c r="AB230" s="81"/>
      <c r="AC230" s="82"/>
      <c r="AD230" s="81"/>
      <c r="AE230" s="81"/>
      <c r="AF230" s="81"/>
      <c r="AG230" s="81"/>
      <c r="AH230" s="81"/>
      <c r="AI230" s="81"/>
      <c r="AJ230" s="81"/>
      <c r="AK230" s="81"/>
      <c r="AL230" s="81"/>
      <c r="AM230" s="81"/>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1598</v>
      </c>
      <c r="B231" s="80">
        <v>223</v>
      </c>
      <c r="C231" s="80">
        <v>16</v>
      </c>
      <c r="D231" s="80">
        <v>43</v>
      </c>
      <c r="E231" s="80">
        <v>2021</v>
      </c>
      <c r="F231" s="80" t="s">
        <v>75</v>
      </c>
      <c r="G231" s="182" t="s">
        <v>564</v>
      </c>
      <c r="H231" s="80" t="s">
        <v>564</v>
      </c>
      <c r="I231" s="173"/>
      <c r="J231" s="83"/>
      <c r="K231" s="81"/>
      <c r="L231" s="81"/>
      <c r="M231" s="81"/>
      <c r="N231" s="81"/>
      <c r="O231" s="81"/>
      <c r="P231" s="81"/>
      <c r="Q231" s="81"/>
      <c r="R231" s="81"/>
      <c r="S231" s="81"/>
      <c r="T231" s="81"/>
      <c r="U231" s="81"/>
      <c r="V231" s="81"/>
      <c r="W231" s="81"/>
      <c r="X231" s="81"/>
      <c r="Y231" s="81"/>
      <c r="Z231" s="81"/>
      <c r="AA231" s="81"/>
      <c r="AB231" s="81"/>
      <c r="AC231" s="82"/>
      <c r="AD231" s="81"/>
      <c r="AE231" s="81"/>
      <c r="AF231" s="81"/>
      <c r="AG231" s="81"/>
      <c r="AH231" s="81"/>
      <c r="AI231" s="81"/>
      <c r="AJ231" s="81"/>
      <c r="AK231" s="81"/>
      <c r="AL231" s="81"/>
      <c r="AM231" s="8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1598</v>
      </c>
      <c r="B232" s="80">
        <v>224</v>
      </c>
      <c r="C232" s="80">
        <v>16</v>
      </c>
      <c r="D232" s="80">
        <v>44</v>
      </c>
      <c r="E232" s="80">
        <v>2021</v>
      </c>
      <c r="F232" s="80" t="s">
        <v>75</v>
      </c>
      <c r="G232" s="182" t="s">
        <v>564</v>
      </c>
      <c r="H232" s="80" t="s">
        <v>564</v>
      </c>
      <c r="I232" s="173"/>
      <c r="J232" s="83"/>
      <c r="K232" s="81"/>
      <c r="L232" s="81"/>
      <c r="M232" s="81"/>
      <c r="N232" s="81"/>
      <c r="O232" s="81"/>
      <c r="P232" s="81"/>
      <c r="Q232" s="81"/>
      <c r="R232" s="81"/>
      <c r="S232" s="81"/>
      <c r="T232" s="81"/>
      <c r="U232" s="81"/>
      <c r="V232" s="81"/>
      <c r="W232" s="81"/>
      <c r="X232" s="81"/>
      <c r="Y232" s="81"/>
      <c r="Z232" s="81"/>
      <c r="AA232" s="81"/>
      <c r="AB232" s="81"/>
      <c r="AC232" s="82"/>
      <c r="AD232" s="81"/>
      <c r="AE232" s="81"/>
      <c r="AF232" s="81"/>
      <c r="AG232" s="81"/>
      <c r="AH232" s="81"/>
      <c r="AI232" s="81"/>
      <c r="AJ232" s="81"/>
      <c r="AK232" s="81"/>
      <c r="AL232" s="81"/>
      <c r="AM232" s="81"/>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1598</v>
      </c>
      <c r="B233" s="80">
        <v>225</v>
      </c>
      <c r="C233" s="80">
        <v>16</v>
      </c>
      <c r="D233" s="80">
        <v>45</v>
      </c>
      <c r="E233" s="80">
        <v>2021</v>
      </c>
      <c r="F233" s="80" t="s">
        <v>75</v>
      </c>
      <c r="G233" s="182" t="s">
        <v>564</v>
      </c>
      <c r="H233" s="80" t="s">
        <v>564</v>
      </c>
      <c r="I233" s="173"/>
      <c r="J233" s="83"/>
      <c r="K233" s="81"/>
      <c r="L233" s="81"/>
      <c r="M233" s="81"/>
      <c r="N233" s="81"/>
      <c r="O233" s="81"/>
      <c r="P233" s="81"/>
      <c r="Q233" s="81"/>
      <c r="R233" s="81"/>
      <c r="S233" s="81"/>
      <c r="T233" s="81"/>
      <c r="U233" s="81"/>
      <c r="V233" s="81"/>
      <c r="W233" s="81"/>
      <c r="X233" s="81"/>
      <c r="Y233" s="81"/>
      <c r="Z233" s="81"/>
      <c r="AA233" s="81"/>
      <c r="AB233" s="81"/>
      <c r="AC233" s="82"/>
      <c r="AD233" s="81"/>
      <c r="AE233" s="81"/>
      <c r="AF233" s="81"/>
      <c r="AG233" s="81"/>
      <c r="AH233" s="81"/>
      <c r="AI233" s="81"/>
      <c r="AJ233" s="81"/>
      <c r="AK233" s="81"/>
      <c r="AL233" s="81"/>
      <c r="AM233" s="81"/>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1598</v>
      </c>
      <c r="B234" s="80">
        <v>226</v>
      </c>
      <c r="C234" s="80">
        <v>16</v>
      </c>
      <c r="D234" s="80">
        <v>46</v>
      </c>
      <c r="E234" s="80">
        <v>2021</v>
      </c>
      <c r="F234" s="80" t="s">
        <v>75</v>
      </c>
      <c r="G234" s="182" t="s">
        <v>564</v>
      </c>
      <c r="H234" s="80" t="s">
        <v>564</v>
      </c>
      <c r="I234" s="173"/>
      <c r="J234" s="83"/>
      <c r="K234" s="81"/>
      <c r="L234" s="81"/>
      <c r="M234" s="81"/>
      <c r="N234" s="81"/>
      <c r="O234" s="81"/>
      <c r="P234" s="81"/>
      <c r="Q234" s="81"/>
      <c r="R234" s="81"/>
      <c r="S234" s="81"/>
      <c r="T234" s="81"/>
      <c r="U234" s="81"/>
      <c r="V234" s="81"/>
      <c r="W234" s="81"/>
      <c r="X234" s="81"/>
      <c r="Y234" s="81"/>
      <c r="Z234" s="81"/>
      <c r="AA234" s="81"/>
      <c r="AB234" s="81"/>
      <c r="AC234" s="82"/>
      <c r="AD234" s="81"/>
      <c r="AE234" s="81"/>
      <c r="AF234" s="81"/>
      <c r="AG234" s="81"/>
      <c r="AH234" s="81"/>
      <c r="AI234" s="81"/>
      <c r="AJ234" s="81"/>
      <c r="AK234" s="81"/>
      <c r="AL234" s="81"/>
      <c r="AM234" s="81"/>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1598</v>
      </c>
      <c r="B235" s="80">
        <v>227</v>
      </c>
      <c r="C235" s="80">
        <v>16</v>
      </c>
      <c r="D235" s="80">
        <v>47</v>
      </c>
      <c r="E235" s="80">
        <v>2021</v>
      </c>
      <c r="F235" s="80" t="s">
        <v>75</v>
      </c>
      <c r="G235" s="182" t="s">
        <v>564</v>
      </c>
      <c r="H235" s="80" t="s">
        <v>564</v>
      </c>
      <c r="I235" s="173"/>
      <c r="J235" s="83"/>
      <c r="K235" s="81"/>
      <c r="L235" s="81"/>
      <c r="M235" s="81"/>
      <c r="N235" s="81"/>
      <c r="O235" s="81"/>
      <c r="P235" s="81"/>
      <c r="Q235" s="81"/>
      <c r="R235" s="81"/>
      <c r="S235" s="81"/>
      <c r="T235" s="81"/>
      <c r="U235" s="81"/>
      <c r="V235" s="81"/>
      <c r="W235" s="81"/>
      <c r="X235" s="81"/>
      <c r="Y235" s="81"/>
      <c r="Z235" s="81"/>
      <c r="AA235" s="81"/>
      <c r="AB235" s="81"/>
      <c r="AC235" s="82"/>
      <c r="AD235" s="81"/>
      <c r="AE235" s="81"/>
      <c r="AF235" s="81"/>
      <c r="AG235" s="81"/>
      <c r="AH235" s="81"/>
      <c r="AI235" s="81"/>
      <c r="AJ235" s="81"/>
      <c r="AK235" s="81"/>
      <c r="AL235" s="81"/>
      <c r="AM235" s="81"/>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1598</v>
      </c>
      <c r="B236" s="80">
        <v>228</v>
      </c>
      <c r="C236" s="80">
        <v>16</v>
      </c>
      <c r="D236" s="80">
        <v>48</v>
      </c>
      <c r="E236" s="80">
        <v>2021</v>
      </c>
      <c r="F236" s="80" t="s">
        <v>75</v>
      </c>
      <c r="G236" s="182" t="s">
        <v>564</v>
      </c>
      <c r="H236" s="80" t="s">
        <v>564</v>
      </c>
      <c r="I236" s="173"/>
      <c r="J236" s="83"/>
      <c r="K236" s="81"/>
      <c r="L236" s="81"/>
      <c r="M236" s="81"/>
      <c r="N236" s="81"/>
      <c r="O236" s="81"/>
      <c r="P236" s="81"/>
      <c r="Q236" s="81"/>
      <c r="R236" s="81"/>
      <c r="S236" s="81"/>
      <c r="T236" s="81"/>
      <c r="U236" s="81"/>
      <c r="V236" s="81"/>
      <c r="W236" s="81"/>
      <c r="X236" s="81"/>
      <c r="Y236" s="81"/>
      <c r="Z236" s="81"/>
      <c r="AA236" s="81"/>
      <c r="AB236" s="81"/>
      <c r="AC236" s="82"/>
      <c r="AD236" s="81"/>
      <c r="AE236" s="81"/>
      <c r="AF236" s="81"/>
      <c r="AG236" s="81"/>
      <c r="AH236" s="81"/>
      <c r="AI236" s="81"/>
      <c r="AJ236" s="81"/>
      <c r="AK236" s="81"/>
      <c r="AL236" s="81"/>
      <c r="AM236" s="81"/>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1598</v>
      </c>
      <c r="B237" s="80">
        <v>229</v>
      </c>
      <c r="C237" s="80">
        <v>16</v>
      </c>
      <c r="D237" s="80">
        <v>49</v>
      </c>
      <c r="E237" s="80">
        <v>2021</v>
      </c>
      <c r="F237" s="80" t="s">
        <v>75</v>
      </c>
      <c r="G237" s="182" t="s">
        <v>564</v>
      </c>
      <c r="H237" s="80" t="s">
        <v>564</v>
      </c>
      <c r="I237" s="173"/>
      <c r="J237" s="83"/>
      <c r="K237" s="81"/>
      <c r="L237" s="81"/>
      <c r="M237" s="81"/>
      <c r="N237" s="81"/>
      <c r="O237" s="81"/>
      <c r="P237" s="81"/>
      <c r="Q237" s="81"/>
      <c r="R237" s="81"/>
      <c r="S237" s="81"/>
      <c r="T237" s="81"/>
      <c r="U237" s="81"/>
      <c r="V237" s="81"/>
      <c r="W237" s="81"/>
      <c r="X237" s="81"/>
      <c r="Y237" s="81"/>
      <c r="Z237" s="81"/>
      <c r="AA237" s="81"/>
      <c r="AB237" s="81"/>
      <c r="AC237" s="82"/>
      <c r="AD237" s="81"/>
      <c r="AE237" s="81"/>
      <c r="AF237" s="81"/>
      <c r="AG237" s="81"/>
      <c r="AH237" s="81"/>
      <c r="AI237" s="81"/>
      <c r="AJ237" s="81"/>
      <c r="AK237" s="81"/>
      <c r="AL237" s="81"/>
      <c r="AM237" s="81"/>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1598</v>
      </c>
      <c r="B238" s="80">
        <v>230</v>
      </c>
      <c r="C238" s="80">
        <v>16</v>
      </c>
      <c r="D238" s="80">
        <v>50</v>
      </c>
      <c r="E238" s="80">
        <v>2021</v>
      </c>
      <c r="F238" s="80" t="s">
        <v>75</v>
      </c>
      <c r="G238" s="182" t="s">
        <v>564</v>
      </c>
      <c r="H238" s="80" t="s">
        <v>564</v>
      </c>
      <c r="I238" s="173"/>
      <c r="J238" s="83"/>
      <c r="K238" s="81"/>
      <c r="L238" s="81"/>
      <c r="M238" s="81"/>
      <c r="N238" s="81"/>
      <c r="O238" s="81"/>
      <c r="P238" s="81"/>
      <c r="Q238" s="81"/>
      <c r="R238" s="81"/>
      <c r="S238" s="81"/>
      <c r="T238" s="81"/>
      <c r="U238" s="81"/>
      <c r="V238" s="81"/>
      <c r="W238" s="81"/>
      <c r="X238" s="81"/>
      <c r="Y238" s="81"/>
      <c r="Z238" s="81"/>
      <c r="AA238" s="81"/>
      <c r="AB238" s="81"/>
      <c r="AC238" s="82"/>
      <c r="AD238" s="81"/>
      <c r="AE238" s="81"/>
      <c r="AF238" s="81"/>
      <c r="AG238" s="81"/>
      <c r="AH238" s="81"/>
      <c r="AI238" s="81"/>
      <c r="AJ238" s="81"/>
      <c r="AK238" s="81"/>
      <c r="AL238" s="81"/>
      <c r="AM238" s="81"/>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1598</v>
      </c>
      <c r="B239" s="80">
        <v>231</v>
      </c>
      <c r="C239" s="80">
        <v>16</v>
      </c>
      <c r="D239" s="80">
        <v>51</v>
      </c>
      <c r="E239" s="80">
        <v>2021</v>
      </c>
      <c r="F239" s="80" t="s">
        <v>75</v>
      </c>
      <c r="G239" s="182" t="s">
        <v>564</v>
      </c>
      <c r="H239" s="80" t="s">
        <v>564</v>
      </c>
      <c r="I239" s="173"/>
      <c r="J239" s="83"/>
      <c r="K239" s="81"/>
      <c r="L239" s="81"/>
      <c r="M239" s="81"/>
      <c r="N239" s="81"/>
      <c r="O239" s="81"/>
      <c r="P239" s="81"/>
      <c r="Q239" s="81"/>
      <c r="R239" s="81"/>
      <c r="S239" s="81"/>
      <c r="T239" s="81"/>
      <c r="U239" s="81"/>
      <c r="V239" s="81"/>
      <c r="W239" s="81"/>
      <c r="X239" s="81"/>
      <c r="Y239" s="81"/>
      <c r="Z239" s="81"/>
      <c r="AA239" s="81"/>
      <c r="AB239" s="81"/>
      <c r="AC239" s="82"/>
      <c r="AD239" s="81"/>
      <c r="AE239" s="81"/>
      <c r="AF239" s="81"/>
      <c r="AG239" s="81"/>
      <c r="AH239" s="81"/>
      <c r="AI239" s="81"/>
      <c r="AJ239" s="81"/>
      <c r="AK239" s="81"/>
      <c r="AL239" s="81"/>
      <c r="AM239" s="81"/>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1598</v>
      </c>
      <c r="B240" s="80">
        <v>232</v>
      </c>
      <c r="C240" s="80">
        <v>16</v>
      </c>
      <c r="D240" s="80">
        <v>52</v>
      </c>
      <c r="E240" s="80">
        <v>2021</v>
      </c>
      <c r="F240" s="80" t="s">
        <v>75</v>
      </c>
      <c r="G240" s="182" t="s">
        <v>564</v>
      </c>
      <c r="H240" s="80" t="s">
        <v>564</v>
      </c>
      <c r="I240" s="173"/>
      <c r="J240" s="83"/>
      <c r="K240" s="81"/>
      <c r="L240" s="81"/>
      <c r="M240" s="81"/>
      <c r="N240" s="81"/>
      <c r="O240" s="81"/>
      <c r="P240" s="81"/>
      <c r="Q240" s="81"/>
      <c r="R240" s="81"/>
      <c r="S240" s="81"/>
      <c r="T240" s="81"/>
      <c r="U240" s="81"/>
      <c r="V240" s="81"/>
      <c r="W240" s="81"/>
      <c r="X240" s="81"/>
      <c r="Y240" s="81"/>
      <c r="Z240" s="81"/>
      <c r="AA240" s="81"/>
      <c r="AB240" s="81"/>
      <c r="AC240" s="82"/>
      <c r="AD240" s="81"/>
      <c r="AE240" s="81"/>
      <c r="AF240" s="81"/>
      <c r="AG240" s="81"/>
      <c r="AH240" s="81"/>
      <c r="AI240" s="81"/>
      <c r="AJ240" s="81"/>
      <c r="AK240" s="81"/>
      <c r="AL240" s="81"/>
      <c r="AM240" s="81"/>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1598</v>
      </c>
      <c r="B241" s="80">
        <v>233</v>
      </c>
      <c r="C241" s="80">
        <v>16</v>
      </c>
      <c r="D241" s="80">
        <v>53</v>
      </c>
      <c r="E241" s="80">
        <v>2021</v>
      </c>
      <c r="F241" s="80" t="s">
        <v>75</v>
      </c>
      <c r="G241" s="182" t="s">
        <v>564</v>
      </c>
      <c r="H241" s="80" t="s">
        <v>564</v>
      </c>
      <c r="I241" s="173"/>
      <c r="J241" s="83"/>
      <c r="K241" s="81"/>
      <c r="L241" s="81"/>
      <c r="M241" s="81"/>
      <c r="N241" s="81"/>
      <c r="O241" s="81"/>
      <c r="P241" s="81"/>
      <c r="Q241" s="81"/>
      <c r="R241" s="81"/>
      <c r="S241" s="81"/>
      <c r="T241" s="81"/>
      <c r="U241" s="81"/>
      <c r="V241" s="81"/>
      <c r="W241" s="81"/>
      <c r="X241" s="81"/>
      <c r="Y241" s="81"/>
      <c r="Z241" s="81"/>
      <c r="AA241" s="81"/>
      <c r="AB241" s="81"/>
      <c r="AC241" s="82"/>
      <c r="AD241" s="81"/>
      <c r="AE241" s="81"/>
      <c r="AF241" s="81"/>
      <c r="AG241" s="81"/>
      <c r="AH241" s="81"/>
      <c r="AI241" s="81"/>
      <c r="AJ241" s="81"/>
      <c r="AK241" s="81"/>
      <c r="AL241" s="81"/>
      <c r="AM241" s="8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1598</v>
      </c>
      <c r="B242" s="80">
        <v>234</v>
      </c>
      <c r="C242" s="80">
        <v>16</v>
      </c>
      <c r="D242" s="80">
        <v>54</v>
      </c>
      <c r="E242" s="80">
        <v>2021</v>
      </c>
      <c r="F242" s="80" t="s">
        <v>75</v>
      </c>
      <c r="G242" s="182" t="s">
        <v>564</v>
      </c>
      <c r="H242" s="80" t="s">
        <v>564</v>
      </c>
      <c r="I242" s="173"/>
      <c r="J242" s="83"/>
      <c r="K242" s="81"/>
      <c r="L242" s="81"/>
      <c r="M242" s="81"/>
      <c r="N242" s="81"/>
      <c r="O242" s="81"/>
      <c r="P242" s="81"/>
      <c r="Q242" s="81"/>
      <c r="R242" s="81"/>
      <c r="S242" s="81"/>
      <c r="T242" s="81"/>
      <c r="U242" s="81"/>
      <c r="V242" s="81"/>
      <c r="W242" s="81"/>
      <c r="X242" s="81"/>
      <c r="Y242" s="81"/>
      <c r="Z242" s="81"/>
      <c r="AA242" s="81"/>
      <c r="AB242" s="81"/>
      <c r="AC242" s="82"/>
      <c r="AD242" s="81"/>
      <c r="AE242" s="81"/>
      <c r="AF242" s="81"/>
      <c r="AG242" s="81"/>
      <c r="AH242" s="81"/>
      <c r="AI242" s="81"/>
      <c r="AJ242" s="81"/>
      <c r="AK242" s="81"/>
      <c r="AL242" s="81"/>
      <c r="AM242" s="81"/>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1598</v>
      </c>
      <c r="B243" s="80">
        <v>235</v>
      </c>
      <c r="C243" s="80">
        <v>16</v>
      </c>
      <c r="D243" s="80">
        <v>55</v>
      </c>
      <c r="E243" s="80">
        <v>2021</v>
      </c>
      <c r="F243" s="80" t="s">
        <v>75</v>
      </c>
      <c r="G243" s="182" t="s">
        <v>564</v>
      </c>
      <c r="H243" s="80" t="s">
        <v>564</v>
      </c>
      <c r="I243" s="173"/>
      <c r="J243" s="83"/>
      <c r="K243" s="81"/>
      <c r="L243" s="81"/>
      <c r="M243" s="81"/>
      <c r="N243" s="81"/>
      <c r="O243" s="81"/>
      <c r="P243" s="81"/>
      <c r="Q243" s="81"/>
      <c r="R243" s="81"/>
      <c r="S243" s="81"/>
      <c r="T243" s="81"/>
      <c r="U243" s="81"/>
      <c r="V243" s="81"/>
      <c r="W243" s="81"/>
      <c r="X243" s="81"/>
      <c r="Y243" s="81"/>
      <c r="Z243" s="81"/>
      <c r="AA243" s="81"/>
      <c r="AB243" s="81"/>
      <c r="AC243" s="82"/>
      <c r="AD243" s="81"/>
      <c r="AE243" s="81"/>
      <c r="AF243" s="81"/>
      <c r="AG243" s="81"/>
      <c r="AH243" s="81"/>
      <c r="AI243" s="81"/>
      <c r="AJ243" s="81"/>
      <c r="AK243" s="81"/>
      <c r="AL243" s="81"/>
      <c r="AM243" s="81"/>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1598</v>
      </c>
      <c r="B244" s="80">
        <v>236</v>
      </c>
      <c r="C244" s="80">
        <v>16</v>
      </c>
      <c r="D244" s="80">
        <v>56</v>
      </c>
      <c r="E244" s="80">
        <v>2021</v>
      </c>
      <c r="F244" s="80" t="s">
        <v>75</v>
      </c>
      <c r="G244" s="182" t="s">
        <v>564</v>
      </c>
      <c r="H244" s="80" t="s">
        <v>564</v>
      </c>
      <c r="I244" s="173"/>
      <c r="J244" s="83"/>
      <c r="K244" s="81"/>
      <c r="L244" s="81"/>
      <c r="M244" s="81"/>
      <c r="N244" s="81"/>
      <c r="O244" s="81"/>
      <c r="P244" s="81"/>
      <c r="Q244" s="81"/>
      <c r="R244" s="81"/>
      <c r="S244" s="81"/>
      <c r="T244" s="81"/>
      <c r="U244" s="81"/>
      <c r="V244" s="81"/>
      <c r="W244" s="81"/>
      <c r="X244" s="81"/>
      <c r="Y244" s="81"/>
      <c r="Z244" s="81"/>
      <c r="AA244" s="81"/>
      <c r="AB244" s="81"/>
      <c r="AC244" s="82"/>
      <c r="AD244" s="81"/>
      <c r="AE244" s="81"/>
      <c r="AF244" s="81"/>
      <c r="AG244" s="81"/>
      <c r="AH244" s="81"/>
      <c r="AI244" s="81"/>
      <c r="AJ244" s="81"/>
      <c r="AK244" s="81"/>
      <c r="AL244" s="81"/>
      <c r="AM244" s="81"/>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1598</v>
      </c>
      <c r="B245" s="80">
        <v>237</v>
      </c>
      <c r="C245" s="80">
        <v>16</v>
      </c>
      <c r="D245" s="80">
        <v>57</v>
      </c>
      <c r="E245" s="80">
        <v>2021</v>
      </c>
      <c r="F245" s="80" t="s">
        <v>75</v>
      </c>
      <c r="G245" s="182" t="s">
        <v>564</v>
      </c>
      <c r="H245" s="80" t="s">
        <v>564</v>
      </c>
      <c r="I245" s="173"/>
      <c r="J245" s="83"/>
      <c r="K245" s="81"/>
      <c r="L245" s="81"/>
      <c r="M245" s="81"/>
      <c r="N245" s="81"/>
      <c r="O245" s="81"/>
      <c r="P245" s="81"/>
      <c r="Q245" s="81"/>
      <c r="R245" s="81"/>
      <c r="S245" s="81"/>
      <c r="T245" s="81"/>
      <c r="U245" s="81"/>
      <c r="V245" s="81"/>
      <c r="W245" s="81"/>
      <c r="X245" s="81"/>
      <c r="Y245" s="81"/>
      <c r="Z245" s="81"/>
      <c r="AA245" s="81"/>
      <c r="AB245" s="81"/>
      <c r="AC245" s="82"/>
      <c r="AD245" s="81"/>
      <c r="AE245" s="81"/>
      <c r="AF245" s="81"/>
      <c r="AG245" s="81"/>
      <c r="AH245" s="81"/>
      <c r="AI245" s="81"/>
      <c r="AJ245" s="81"/>
      <c r="AK245" s="81"/>
      <c r="AL245" s="81"/>
      <c r="AM245" s="81"/>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1598</v>
      </c>
      <c r="B246" s="80">
        <v>238</v>
      </c>
      <c r="C246" s="80">
        <v>16</v>
      </c>
      <c r="D246" s="80">
        <v>58</v>
      </c>
      <c r="E246" s="80">
        <v>2021</v>
      </c>
      <c r="F246" s="80" t="s">
        <v>75</v>
      </c>
      <c r="G246" s="182" t="s">
        <v>564</v>
      </c>
      <c r="H246" s="80" t="s">
        <v>564</v>
      </c>
      <c r="I246" s="173"/>
      <c r="J246" s="83"/>
      <c r="K246" s="81"/>
      <c r="L246" s="81"/>
      <c r="M246" s="81"/>
      <c r="N246" s="81"/>
      <c r="O246" s="81"/>
      <c r="P246" s="81"/>
      <c r="Q246" s="81"/>
      <c r="R246" s="81"/>
      <c r="S246" s="81"/>
      <c r="T246" s="81"/>
      <c r="U246" s="81"/>
      <c r="V246" s="81"/>
      <c r="W246" s="81"/>
      <c r="X246" s="81"/>
      <c r="Y246" s="81"/>
      <c r="Z246" s="81"/>
      <c r="AA246" s="81"/>
      <c r="AB246" s="81"/>
      <c r="AC246" s="82"/>
      <c r="AD246" s="81"/>
      <c r="AE246" s="81"/>
      <c r="AF246" s="81"/>
      <c r="AG246" s="81"/>
      <c r="AH246" s="81"/>
      <c r="AI246" s="81"/>
      <c r="AJ246" s="81"/>
      <c r="AK246" s="81"/>
      <c r="AL246" s="81"/>
      <c r="AM246" s="81"/>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1598</v>
      </c>
      <c r="B247" s="80">
        <v>239</v>
      </c>
      <c r="C247" s="80">
        <v>16</v>
      </c>
      <c r="D247" s="80">
        <v>59</v>
      </c>
      <c r="E247" s="80">
        <v>2021</v>
      </c>
      <c r="F247" s="80" t="s">
        <v>75</v>
      </c>
      <c r="G247" s="182" t="s">
        <v>564</v>
      </c>
      <c r="H247" s="80" t="s">
        <v>564</v>
      </c>
      <c r="I247" s="173"/>
      <c r="J247" s="83"/>
      <c r="K247" s="81"/>
      <c r="L247" s="81"/>
      <c r="M247" s="81"/>
      <c r="N247" s="81"/>
      <c r="O247" s="81"/>
      <c r="P247" s="81"/>
      <c r="Q247" s="81"/>
      <c r="R247" s="81"/>
      <c r="S247" s="81"/>
      <c r="T247" s="81"/>
      <c r="U247" s="81"/>
      <c r="V247" s="81"/>
      <c r="W247" s="81"/>
      <c r="X247" s="81"/>
      <c r="Y247" s="81"/>
      <c r="Z247" s="81"/>
      <c r="AA247" s="81"/>
      <c r="AB247" s="81"/>
      <c r="AC247" s="82"/>
      <c r="AD247" s="81"/>
      <c r="AE247" s="81"/>
      <c r="AF247" s="81"/>
      <c r="AG247" s="81"/>
      <c r="AH247" s="81"/>
      <c r="AI247" s="81"/>
      <c r="AJ247" s="81"/>
      <c r="AK247" s="81"/>
      <c r="AL247" s="81"/>
      <c r="AM247" s="81"/>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1598</v>
      </c>
      <c r="B248" s="80">
        <v>240</v>
      </c>
      <c r="C248" s="80">
        <v>16</v>
      </c>
      <c r="D248" s="80">
        <v>60</v>
      </c>
      <c r="E248" s="80">
        <v>2021</v>
      </c>
      <c r="F248" s="80" t="s">
        <v>75</v>
      </c>
      <c r="G248" s="182" t="s">
        <v>564</v>
      </c>
      <c r="H248" s="80" t="s">
        <v>564</v>
      </c>
      <c r="I248" s="173"/>
      <c r="J248" s="83"/>
      <c r="K248" s="81"/>
      <c r="L248" s="81"/>
      <c r="M248" s="81"/>
      <c r="N248" s="81"/>
      <c r="O248" s="81"/>
      <c r="P248" s="81"/>
      <c r="Q248" s="81"/>
      <c r="R248" s="81"/>
      <c r="S248" s="81"/>
      <c r="T248" s="81"/>
      <c r="U248" s="81"/>
      <c r="V248" s="81"/>
      <c r="W248" s="81"/>
      <c r="X248" s="81"/>
      <c r="Y248" s="81"/>
      <c r="Z248" s="81"/>
      <c r="AA248" s="81"/>
      <c r="AB248" s="81"/>
      <c r="AC248" s="82"/>
      <c r="AD248" s="81"/>
      <c r="AE248" s="81"/>
      <c r="AF248" s="81"/>
      <c r="AG248" s="81"/>
      <c r="AH248" s="81"/>
      <c r="AI248" s="81"/>
      <c r="AJ248" s="81"/>
      <c r="AK248" s="81"/>
      <c r="AL248" s="81"/>
      <c r="AM248" s="81"/>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1598</v>
      </c>
      <c r="B249" s="80">
        <v>241</v>
      </c>
      <c r="C249" s="80">
        <v>16</v>
      </c>
      <c r="D249" s="80">
        <v>61</v>
      </c>
      <c r="E249" s="80">
        <v>2021</v>
      </c>
      <c r="F249" s="80" t="s">
        <v>75</v>
      </c>
      <c r="G249" s="182" t="s">
        <v>564</v>
      </c>
      <c r="H249" s="80" t="s">
        <v>564</v>
      </c>
      <c r="I249" s="173"/>
      <c r="J249" s="83"/>
      <c r="K249" s="81"/>
      <c r="L249" s="81"/>
      <c r="M249" s="81"/>
      <c r="N249" s="81"/>
      <c r="O249" s="81"/>
      <c r="P249" s="81"/>
      <c r="Q249" s="81"/>
      <c r="R249" s="81"/>
      <c r="S249" s="81"/>
      <c r="T249" s="81"/>
      <c r="U249" s="81"/>
      <c r="V249" s="81"/>
      <c r="W249" s="81"/>
      <c r="X249" s="81"/>
      <c r="Y249" s="81"/>
      <c r="Z249" s="81"/>
      <c r="AA249" s="81"/>
      <c r="AB249" s="81"/>
      <c r="AC249" s="82"/>
      <c r="AD249" s="81"/>
      <c r="AE249" s="81"/>
      <c r="AF249" s="81"/>
      <c r="AG249" s="81"/>
      <c r="AH249" s="81"/>
      <c r="AI249" s="81"/>
      <c r="AJ249" s="81"/>
      <c r="AK249" s="81"/>
      <c r="AL249" s="81"/>
      <c r="AM249" s="81"/>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1743</v>
      </c>
      <c r="H6" s="87" t="s">
        <v>1744</v>
      </c>
      <c r="I6" s="87" t="s">
        <v>2344</v>
      </c>
      <c r="J6" s="87" t="s">
        <v>2345</v>
      </c>
      <c r="K6" s="87">
        <v>31</v>
      </c>
      <c r="L6" s="87">
        <v>45</v>
      </c>
      <c r="M6" s="18"/>
      <c r="N6" s="87">
        <v>1</v>
      </c>
      <c r="O6" s="87" t="s">
        <v>1680</v>
      </c>
      <c r="P6" s="87" t="s">
        <v>1681</v>
      </c>
      <c r="Q6" s="87" t="s">
        <v>1247</v>
      </c>
      <c r="R6" s="18"/>
      <c r="S6" s="87">
        <v>1</v>
      </c>
      <c r="T6" s="87" t="s">
        <v>1743</v>
      </c>
      <c r="U6" s="87" t="s">
        <v>1744</v>
      </c>
      <c r="V6" s="87" t="s">
        <v>1247</v>
      </c>
      <c r="W6" s="18"/>
      <c r="X6" s="87">
        <v>1</v>
      </c>
      <c r="Y6" s="769" t="s">
        <v>1680</v>
      </c>
      <c r="Z6" s="87" t="s">
        <v>1681</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1701</v>
      </c>
      <c r="P7" s="87" t="s">
        <v>1702</v>
      </c>
      <c r="Q7" s="87" t="s">
        <v>1247</v>
      </c>
      <c r="R7" s="18"/>
      <c r="S7" s="87">
        <v>2</v>
      </c>
      <c r="T7" s="86" t="s">
        <v>570</v>
      </c>
      <c r="U7" s="87" t="s">
        <v>1592</v>
      </c>
      <c r="V7" s="87" t="s">
        <v>1592</v>
      </c>
      <c r="W7" s="18"/>
      <c r="X7" s="87">
        <v>2</v>
      </c>
      <c r="Y7" s="769" t="s">
        <v>1701</v>
      </c>
      <c r="Z7" s="87" t="s">
        <v>1702</v>
      </c>
      <c r="AA7" s="87" t="s">
        <v>1247</v>
      </c>
      <c r="AB7" s="18"/>
      <c r="AC7" s="87">
        <v>2</v>
      </c>
      <c r="AD7" s="87" t="s">
        <v>2287</v>
      </c>
      <c r="AE7" s="87" t="s">
        <v>2288</v>
      </c>
      <c r="AF7" s="87" t="s">
        <v>1247</v>
      </c>
    </row>
    <row r="8" spans="1:32" ht="12">
      <c r="A8" s="18"/>
      <c r="B8" s="18"/>
      <c r="C8" s="18"/>
      <c r="D8" s="18"/>
      <c r="F8" s="18"/>
      <c r="G8" s="18"/>
      <c r="H8" s="18"/>
      <c r="I8" s="18"/>
      <c r="J8" s="18"/>
      <c r="K8" s="18"/>
      <c r="L8" s="18"/>
      <c r="M8" s="18"/>
      <c r="N8" s="87">
        <v>3</v>
      </c>
      <c r="O8" s="87" t="s">
        <v>1722</v>
      </c>
      <c r="P8" s="87" t="s">
        <v>1723</v>
      </c>
      <c r="Q8" s="87" t="s">
        <v>1247</v>
      </c>
      <c r="R8" s="18"/>
      <c r="S8" s="18"/>
      <c r="T8" s="18"/>
      <c r="U8" s="18"/>
      <c r="V8" s="18"/>
      <c r="W8" s="18"/>
      <c r="X8" s="87">
        <v>3</v>
      </c>
      <c r="Y8" s="769" t="s">
        <v>1722</v>
      </c>
      <c r="Z8" s="87" t="s">
        <v>1723</v>
      </c>
      <c r="AA8" s="87" t="s">
        <v>1247</v>
      </c>
      <c r="AB8" s="18"/>
      <c r="AC8" s="87">
        <v>3</v>
      </c>
      <c r="AD8" s="87" t="s">
        <v>1675</v>
      </c>
      <c r="AE8" s="87" t="s">
        <v>1676</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1743</v>
      </c>
      <c r="P9" s="87" t="s">
        <v>1744</v>
      </c>
      <c r="Q9" s="87" t="s">
        <v>1247</v>
      </c>
      <c r="R9" s="18"/>
      <c r="S9" s="18"/>
      <c r="T9" s="18"/>
      <c r="U9" s="18"/>
      <c r="V9" s="18"/>
      <c r="W9" s="18"/>
      <c r="X9" s="87">
        <v>4</v>
      </c>
      <c r="Y9" s="769" t="s">
        <v>1743</v>
      </c>
      <c r="Z9" s="87" t="s">
        <v>1744</v>
      </c>
      <c r="AA9" s="87" t="s">
        <v>1247</v>
      </c>
      <c r="AB9" s="18"/>
      <c r="AC9" s="87">
        <v>4</v>
      </c>
      <c r="AD9" s="87" t="s">
        <v>2331</v>
      </c>
      <c r="AE9" s="87" t="s">
        <v>2332</v>
      </c>
      <c r="AF9" s="87" t="s">
        <v>1247</v>
      </c>
    </row>
    <row r="10" spans="1:32" ht="12">
      <c r="A10" s="18"/>
      <c r="B10" s="18"/>
      <c r="C10" s="18"/>
      <c r="D10" s="18"/>
      <c r="F10" s="85" t="s">
        <v>1247</v>
      </c>
      <c r="G10" s="86" t="s">
        <v>1743</v>
      </c>
      <c r="H10" s="87" t="s">
        <v>1744</v>
      </c>
      <c r="I10" s="87" t="s">
        <v>2344</v>
      </c>
      <c r="J10" s="87" t="s">
        <v>2345</v>
      </c>
      <c r="K10" s="85">
        <v>31</v>
      </c>
      <c r="L10" s="85">
        <v>45</v>
      </c>
      <c r="M10" s="18"/>
      <c r="N10" s="87">
        <v>5</v>
      </c>
      <c r="O10" s="87" t="s">
        <v>1764</v>
      </c>
      <c r="P10" s="87" t="s">
        <v>1765</v>
      </c>
      <c r="Q10" s="87" t="s">
        <v>1247</v>
      </c>
      <c r="R10" s="18"/>
      <c r="S10" s="18"/>
      <c r="T10" s="18"/>
      <c r="U10" s="18"/>
      <c r="V10" s="18"/>
      <c r="W10" s="18"/>
      <c r="X10" s="87">
        <v>5</v>
      </c>
      <c r="Y10" s="769" t="s">
        <v>1764</v>
      </c>
      <c r="Z10" s="87" t="s">
        <v>1765</v>
      </c>
      <c r="AA10" s="87" t="s">
        <v>1247</v>
      </c>
      <c r="AB10" s="18"/>
      <c r="AC10" s="87">
        <v>5</v>
      </c>
      <c r="AD10" s="87" t="s">
        <v>1662</v>
      </c>
      <c r="AE10" s="87" t="s">
        <v>1663</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1785</v>
      </c>
      <c r="P11" s="87" t="s">
        <v>1786</v>
      </c>
      <c r="Q11" s="87" t="s">
        <v>1247</v>
      </c>
      <c r="R11" s="18"/>
      <c r="S11" s="18"/>
      <c r="T11" s="18"/>
      <c r="U11" s="18"/>
      <c r="V11" s="18"/>
      <c r="W11" s="18"/>
      <c r="X11" s="87">
        <v>6</v>
      </c>
      <c r="Y11" s="769" t="s">
        <v>1785</v>
      </c>
      <c r="Z11" s="87" t="s">
        <v>1786</v>
      </c>
      <c r="AA11" s="87" t="s">
        <v>1247</v>
      </c>
      <c r="AB11" s="18"/>
      <c r="AC11" s="87">
        <v>6</v>
      </c>
      <c r="AD11" s="87" t="s">
        <v>2311</v>
      </c>
      <c r="AE11" s="87" t="s">
        <v>2312</v>
      </c>
      <c r="AF11" s="87" t="s">
        <v>1247</v>
      </c>
    </row>
    <row r="12" spans="1:32" ht="12">
      <c r="A12" s="18"/>
      <c r="B12" s="18"/>
      <c r="C12" s="18"/>
      <c r="D12" s="18"/>
      <c r="F12" s="85" t="s">
        <v>1636</v>
      </c>
      <c r="G12" s="86" t="s">
        <v>1743</v>
      </c>
      <c r="H12" s="87"/>
      <c r="I12" s="87" t="s">
        <v>1743</v>
      </c>
      <c r="J12" s="87"/>
      <c r="K12" s="85" t="s">
        <v>1244</v>
      </c>
      <c r="L12" s="85"/>
      <c r="M12" s="18"/>
      <c r="N12" s="87">
        <v>7</v>
      </c>
      <c r="O12" s="87" t="s">
        <v>1806</v>
      </c>
      <c r="P12" s="87" t="s">
        <v>1674</v>
      </c>
      <c r="Q12" s="87" t="s">
        <v>1247</v>
      </c>
      <c r="R12" s="18"/>
      <c r="S12" s="18"/>
      <c r="T12" s="18"/>
      <c r="U12" s="18"/>
      <c r="V12" s="18"/>
      <c r="W12" s="18"/>
      <c r="X12" s="87">
        <v>7</v>
      </c>
      <c r="Y12" s="769" t="s">
        <v>1806</v>
      </c>
      <c r="Z12" s="87" t="s">
        <v>1674</v>
      </c>
      <c r="AA12" s="87" t="s">
        <v>1247</v>
      </c>
      <c r="AB12" s="18"/>
      <c r="AC12" s="87">
        <v>7</v>
      </c>
      <c r="AD12" s="87" t="s">
        <v>2307</v>
      </c>
      <c r="AE12" s="87" t="s">
        <v>2308</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1826</v>
      </c>
      <c r="P13" s="87" t="s">
        <v>1827</v>
      </c>
      <c r="Q13" s="87" t="s">
        <v>1247</v>
      </c>
      <c r="R13" s="18"/>
      <c r="S13" s="18"/>
      <c r="T13" s="18"/>
      <c r="U13" s="18"/>
      <c r="V13" s="18"/>
      <c r="W13" s="18"/>
      <c r="X13" s="87">
        <v>8</v>
      </c>
      <c r="Y13" s="769" t="s">
        <v>1826</v>
      </c>
      <c r="Z13" s="87" t="s">
        <v>1827</v>
      </c>
      <c r="AA13" s="87" t="s">
        <v>1247</v>
      </c>
      <c r="AB13" s="18"/>
      <c r="AC13" s="87">
        <v>8</v>
      </c>
      <c r="AD13" s="87" t="s">
        <v>2327</v>
      </c>
      <c r="AE13" s="87" t="s">
        <v>2328</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1659</v>
      </c>
      <c r="P14" s="87" t="s">
        <v>1660</v>
      </c>
      <c r="Q14" s="87" t="s">
        <v>1247</v>
      </c>
      <c r="R14" s="18"/>
      <c r="S14" s="18"/>
      <c r="T14" s="18"/>
      <c r="U14" s="18"/>
      <c r="V14" s="18"/>
      <c r="W14" s="18"/>
      <c r="X14" s="87">
        <v>9</v>
      </c>
      <c r="Y14" s="769" t="s">
        <v>1659</v>
      </c>
      <c r="Z14" s="87" t="s">
        <v>1660</v>
      </c>
      <c r="AA14" s="87" t="s">
        <v>1247</v>
      </c>
      <c r="AB14" s="18"/>
      <c r="AC14" s="87">
        <v>9</v>
      </c>
      <c r="AD14" s="87" t="s">
        <v>2279</v>
      </c>
      <c r="AE14" s="87" t="s">
        <v>2280</v>
      </c>
      <c r="AF14" s="87" t="s">
        <v>1247</v>
      </c>
    </row>
    <row r="15" spans="1:32" ht="12">
      <c r="A15" s="18"/>
      <c r="B15" s="18"/>
      <c r="C15" s="18"/>
      <c r="D15" s="18"/>
      <c r="E15" s="18"/>
      <c r="F15" s="18"/>
      <c r="G15" s="18"/>
      <c r="H15" s="18"/>
      <c r="I15" s="18"/>
      <c r="J15" s="18"/>
      <c r="K15" s="18"/>
      <c r="L15" s="18"/>
      <c r="M15" s="18"/>
      <c r="N15" s="87">
        <v>10</v>
      </c>
      <c r="O15" s="87" t="s">
        <v>1864</v>
      </c>
      <c r="P15" s="87" t="s">
        <v>1865</v>
      </c>
      <c r="Q15" s="87" t="s">
        <v>1247</v>
      </c>
      <c r="R15" s="18"/>
      <c r="S15" s="18"/>
      <c r="T15" s="18"/>
      <c r="U15" s="18"/>
      <c r="V15" s="18"/>
      <c r="W15" s="18"/>
      <c r="X15" s="87">
        <v>10</v>
      </c>
      <c r="Y15" s="769" t="s">
        <v>1864</v>
      </c>
      <c r="Z15" s="87" t="s">
        <v>1865</v>
      </c>
      <c r="AA15" s="87" t="s">
        <v>1247</v>
      </c>
      <c r="AB15" s="18"/>
      <c r="AC15" s="87">
        <v>10</v>
      </c>
      <c r="AD15" s="87" t="s">
        <v>2303</v>
      </c>
      <c r="AE15" s="87" t="s">
        <v>2304</v>
      </c>
      <c r="AF15" s="87" t="s">
        <v>1247</v>
      </c>
    </row>
    <row r="16" spans="1:32" ht="12">
      <c r="A16" s="18"/>
      <c r="B16" s="18"/>
      <c r="C16" s="18"/>
      <c r="D16" s="18"/>
      <c r="E16" s="18"/>
      <c r="F16" s="18"/>
      <c r="G16" s="18"/>
      <c r="H16" s="18"/>
      <c r="I16" s="18"/>
      <c r="J16" s="18"/>
      <c r="K16" s="18"/>
      <c r="L16" s="18"/>
      <c r="M16" s="18"/>
      <c r="N16" s="87">
        <v>11</v>
      </c>
      <c r="O16" s="87" t="s">
        <v>1671</v>
      </c>
      <c r="P16" s="87" t="s">
        <v>1672</v>
      </c>
      <c r="Q16" s="87" t="s">
        <v>1247</v>
      </c>
      <c r="R16" s="18"/>
      <c r="S16" s="18"/>
      <c r="T16" s="18"/>
      <c r="U16" s="18"/>
      <c r="V16" s="18"/>
      <c r="W16" s="18"/>
      <c r="X16" s="87">
        <v>11</v>
      </c>
      <c r="Y16" s="769" t="s">
        <v>1671</v>
      </c>
      <c r="Z16" s="87" t="s">
        <v>1672</v>
      </c>
      <c r="AA16" s="87" t="s">
        <v>1247</v>
      </c>
      <c r="AB16" s="18"/>
      <c r="AC16" s="87">
        <v>11</v>
      </c>
      <c r="AD16" s="87" t="s">
        <v>1637</v>
      </c>
      <c r="AE16" s="87" t="s">
        <v>1638</v>
      </c>
      <c r="AF16" s="87" t="s">
        <v>1247</v>
      </c>
    </row>
    <row r="17" spans="1:32" ht="12">
      <c r="A17" s="18"/>
      <c r="B17" s="18"/>
      <c r="C17" s="18"/>
      <c r="D17" s="18"/>
      <c r="E17" s="18"/>
      <c r="F17" s="18"/>
      <c r="G17" s="18"/>
      <c r="H17" s="18"/>
      <c r="I17" s="18"/>
      <c r="J17" s="18"/>
      <c r="K17" s="18"/>
      <c r="L17" s="18"/>
      <c r="M17" s="18"/>
      <c r="N17" s="87">
        <v>12</v>
      </c>
      <c r="O17" s="87" t="s">
        <v>1902</v>
      </c>
      <c r="P17" s="87" t="s">
        <v>1903</v>
      </c>
      <c r="Q17" s="87" t="s">
        <v>1247</v>
      </c>
      <c r="R17" s="18"/>
      <c r="S17" s="18"/>
      <c r="T17" s="18"/>
      <c r="U17" s="18"/>
      <c r="V17" s="18"/>
      <c r="W17" s="18"/>
      <c r="X17" s="87">
        <v>12</v>
      </c>
      <c r="Y17" s="769" t="s">
        <v>1902</v>
      </c>
      <c r="Z17" s="87" t="s">
        <v>1903</v>
      </c>
      <c r="AA17" s="87" t="s">
        <v>1247</v>
      </c>
      <c r="AB17" s="18"/>
      <c r="AC17" s="87">
        <v>12</v>
      </c>
      <c r="AD17" s="87" t="s">
        <v>2291</v>
      </c>
      <c r="AE17" s="87" t="s">
        <v>2292</v>
      </c>
      <c r="AF17" s="87" t="s">
        <v>1247</v>
      </c>
    </row>
    <row r="18" spans="1:32" ht="12">
      <c r="A18" s="18"/>
      <c r="B18" s="18"/>
      <c r="C18" s="18"/>
      <c r="D18" s="18"/>
      <c r="E18" s="18"/>
      <c r="F18" s="18"/>
      <c r="G18" s="18"/>
      <c r="H18" s="18"/>
      <c r="I18" s="18"/>
      <c r="J18" s="18"/>
      <c r="K18" s="18"/>
      <c r="L18" s="18"/>
      <c r="M18" s="18"/>
      <c r="N18" s="87">
        <v>13</v>
      </c>
      <c r="O18" s="87" t="s">
        <v>1923</v>
      </c>
      <c r="P18" s="87" t="s">
        <v>1924</v>
      </c>
      <c r="Q18" s="87" t="s">
        <v>1247</v>
      </c>
      <c r="R18" s="18"/>
      <c r="S18" s="18"/>
      <c r="T18" s="18"/>
      <c r="U18" s="18"/>
      <c r="V18" s="18"/>
      <c r="W18" s="18"/>
      <c r="X18" s="87">
        <v>13</v>
      </c>
      <c r="Y18" s="769" t="s">
        <v>1923</v>
      </c>
      <c r="Z18" s="87" t="s">
        <v>1924</v>
      </c>
      <c r="AA18" s="87" t="s">
        <v>1247</v>
      </c>
      <c r="AB18" s="18"/>
      <c r="AC18" s="87">
        <v>13</v>
      </c>
      <c r="AD18" s="87" t="s">
        <v>2275</v>
      </c>
      <c r="AE18" s="87" t="s">
        <v>2276</v>
      </c>
      <c r="AF18" s="87" t="s">
        <v>1247</v>
      </c>
    </row>
    <row r="19" spans="1:32" ht="12">
      <c r="A19" s="18"/>
      <c r="B19" s="18"/>
      <c r="C19" s="18"/>
      <c r="D19" s="18"/>
      <c r="E19" s="18"/>
      <c r="F19" s="18"/>
      <c r="G19" s="18"/>
      <c r="H19" s="18"/>
      <c r="I19" s="18"/>
      <c r="J19" s="18"/>
      <c r="K19" s="18"/>
      <c r="L19" s="18"/>
      <c r="M19" s="18"/>
      <c r="N19" s="87">
        <v>14</v>
      </c>
      <c r="O19" s="87" t="s">
        <v>1944</v>
      </c>
      <c r="P19" s="87" t="s">
        <v>1945</v>
      </c>
      <c r="Q19" s="87" t="s">
        <v>1247</v>
      </c>
      <c r="R19" s="18"/>
      <c r="S19" s="18"/>
      <c r="T19" s="18"/>
      <c r="U19" s="18"/>
      <c r="V19" s="18"/>
      <c r="W19" s="18"/>
      <c r="X19" s="87">
        <v>14</v>
      </c>
      <c r="Y19" s="769" t="s">
        <v>1944</v>
      </c>
      <c r="Z19" s="87" t="s">
        <v>1945</v>
      </c>
      <c r="AA19" s="87" t="s">
        <v>1247</v>
      </c>
      <c r="AB19" s="18"/>
      <c r="AC19" s="87">
        <v>14</v>
      </c>
      <c r="AD19" s="87" t="s">
        <v>2299</v>
      </c>
      <c r="AE19" s="87" t="s">
        <v>2300</v>
      </c>
      <c r="AF19" s="87" t="s">
        <v>1247</v>
      </c>
    </row>
    <row r="20" spans="1:32" ht="12">
      <c r="A20" s="18"/>
      <c r="B20" s="18"/>
      <c r="C20" s="18"/>
      <c r="D20" s="18"/>
      <c r="E20" s="18"/>
      <c r="F20" s="18"/>
      <c r="G20" s="18"/>
      <c r="H20" s="18"/>
      <c r="I20" s="18"/>
      <c r="J20" s="18"/>
      <c r="K20" s="18"/>
      <c r="L20" s="18"/>
      <c r="M20" s="18"/>
      <c r="N20" s="87">
        <v>15</v>
      </c>
      <c r="O20" s="87" t="s">
        <v>1965</v>
      </c>
      <c r="P20" s="87" t="s">
        <v>1966</v>
      </c>
      <c r="Q20" s="87" t="s">
        <v>1247</v>
      </c>
      <c r="R20" s="18"/>
      <c r="S20" s="18"/>
      <c r="T20" s="18"/>
      <c r="U20" s="18"/>
      <c r="V20" s="18"/>
      <c r="W20" s="18"/>
      <c r="X20" s="87">
        <v>15</v>
      </c>
      <c r="Y20" s="769" t="s">
        <v>1965</v>
      </c>
      <c r="Z20" s="87" t="s">
        <v>1966</v>
      </c>
      <c r="AA20" s="87" t="s">
        <v>1247</v>
      </c>
      <c r="AB20" s="18"/>
      <c r="AC20" s="87">
        <v>15</v>
      </c>
      <c r="AD20" s="87" t="s">
        <v>2319</v>
      </c>
      <c r="AE20" s="87" t="s">
        <v>2320</v>
      </c>
      <c r="AF20" s="87" t="s">
        <v>1247</v>
      </c>
    </row>
    <row r="21" spans="1:32" ht="12">
      <c r="A21" s="18"/>
      <c r="B21" s="18"/>
      <c r="C21" s="18"/>
      <c r="D21" s="18"/>
      <c r="E21" s="18"/>
      <c r="F21" s="18"/>
      <c r="G21" s="18"/>
      <c r="H21" s="18"/>
      <c r="I21" s="18"/>
      <c r="J21" s="18"/>
      <c r="K21" s="18"/>
      <c r="L21" s="18"/>
      <c r="M21" s="18"/>
      <c r="N21" s="87">
        <v>16</v>
      </c>
      <c r="O21" s="87" t="s">
        <v>1986</v>
      </c>
      <c r="P21" s="87" t="s">
        <v>1987</v>
      </c>
      <c r="Q21" s="87" t="s">
        <v>1247</v>
      </c>
      <c r="R21" s="18"/>
      <c r="S21" s="18"/>
      <c r="T21" s="18"/>
      <c r="U21" s="18"/>
      <c r="V21" s="18"/>
      <c r="W21" s="18"/>
      <c r="X21" s="87">
        <v>16</v>
      </c>
      <c r="Y21" s="769" t="s">
        <v>1986</v>
      </c>
      <c r="Z21" s="87" t="s">
        <v>1987</v>
      </c>
      <c r="AA21" s="87" t="s">
        <v>1247</v>
      </c>
      <c r="AB21" s="18"/>
      <c r="AC21" s="87">
        <v>16</v>
      </c>
      <c r="AD21" s="87" t="s">
        <v>2339</v>
      </c>
      <c r="AE21" s="87" t="s">
        <v>2340</v>
      </c>
      <c r="AF21" s="87" t="s">
        <v>1247</v>
      </c>
    </row>
    <row r="22" spans="1:32" ht="12">
      <c r="A22" s="18"/>
      <c r="B22" s="18"/>
      <c r="C22" s="18"/>
      <c r="D22" s="18"/>
      <c r="E22" s="18"/>
      <c r="F22" s="18"/>
      <c r="G22" s="18"/>
      <c r="H22" s="18"/>
      <c r="I22" s="18"/>
      <c r="J22" s="18"/>
      <c r="K22" s="18"/>
      <c r="L22" s="18"/>
      <c r="M22" s="18"/>
      <c r="N22" s="87">
        <v>17</v>
      </c>
      <c r="O22" s="87" t="s">
        <v>2007</v>
      </c>
      <c r="P22" s="87" t="s">
        <v>2008</v>
      </c>
      <c r="Q22" s="87" t="s">
        <v>1247</v>
      </c>
      <c r="R22" s="18"/>
      <c r="S22" s="18"/>
      <c r="T22" s="18"/>
      <c r="U22" s="18"/>
      <c r="V22" s="18"/>
      <c r="W22" s="18"/>
      <c r="X22" s="87">
        <v>17</v>
      </c>
      <c r="Y22" s="769" t="s">
        <v>2007</v>
      </c>
      <c r="Z22" s="87" t="s">
        <v>2008</v>
      </c>
      <c r="AA22" s="87" t="s">
        <v>1247</v>
      </c>
      <c r="AB22" s="18"/>
      <c r="AC22" s="87">
        <v>17</v>
      </c>
      <c r="AD22" s="87" t="s">
        <v>2335</v>
      </c>
      <c r="AE22" s="87" t="s">
        <v>2336</v>
      </c>
      <c r="AF22" s="87" t="s">
        <v>1247</v>
      </c>
    </row>
    <row r="23" spans="1:32" ht="12">
      <c r="A23" s="18"/>
      <c r="B23" s="18"/>
      <c r="C23" s="18"/>
      <c r="D23" s="18"/>
      <c r="E23" s="18"/>
      <c r="F23" s="18"/>
      <c r="G23" s="18"/>
      <c r="H23" s="18"/>
      <c r="I23" s="18"/>
      <c r="J23" s="18"/>
      <c r="K23" s="18"/>
      <c r="L23" s="18"/>
      <c r="M23" s="18"/>
      <c r="N23" s="87">
        <v>18</v>
      </c>
      <c r="O23" s="87" t="s">
        <v>1667</v>
      </c>
      <c r="P23" s="87" t="s">
        <v>1668</v>
      </c>
      <c r="Q23" s="87" t="s">
        <v>1247</v>
      </c>
      <c r="R23" s="18"/>
      <c r="S23" s="18"/>
      <c r="T23" s="18"/>
      <c r="U23" s="18"/>
      <c r="V23" s="18"/>
      <c r="W23" s="18"/>
      <c r="X23" s="87">
        <v>18</v>
      </c>
      <c r="Y23" s="769" t="s">
        <v>1667</v>
      </c>
      <c r="Z23" s="87" t="s">
        <v>1668</v>
      </c>
      <c r="AA23" s="87" t="s">
        <v>1247</v>
      </c>
      <c r="AB23" s="18"/>
      <c r="AC23" s="87">
        <v>18</v>
      </c>
      <c r="AD23" s="87" t="s">
        <v>2315</v>
      </c>
      <c r="AE23" s="87" t="s">
        <v>2316</v>
      </c>
      <c r="AF23" s="87" t="s">
        <v>1247</v>
      </c>
    </row>
    <row r="24" spans="1:32" ht="12">
      <c r="A24" s="18"/>
      <c r="B24" s="18"/>
      <c r="C24" s="18"/>
      <c r="D24" s="18"/>
      <c r="E24" s="18"/>
      <c r="F24" s="18"/>
      <c r="G24" s="18"/>
      <c r="H24" s="18"/>
      <c r="I24" s="18"/>
      <c r="J24" s="18"/>
      <c r="K24" s="18"/>
      <c r="L24" s="18"/>
      <c r="M24" s="18"/>
      <c r="N24" s="87">
        <v>19</v>
      </c>
      <c r="O24" s="87" t="s">
        <v>2045</v>
      </c>
      <c r="P24" s="87" t="s">
        <v>2046</v>
      </c>
      <c r="Q24" s="87" t="s">
        <v>1247</v>
      </c>
      <c r="R24" s="18"/>
      <c r="S24" s="18"/>
      <c r="T24" s="18"/>
      <c r="U24" s="18"/>
      <c r="V24" s="18"/>
      <c r="W24" s="18"/>
      <c r="X24" s="87">
        <v>19</v>
      </c>
      <c r="Y24" s="769" t="s">
        <v>2045</v>
      </c>
      <c r="Z24" s="87" t="s">
        <v>2046</v>
      </c>
      <c r="AA24" s="87" t="s">
        <v>1247</v>
      </c>
      <c r="AB24" s="18"/>
      <c r="AC24" s="87">
        <v>19</v>
      </c>
      <c r="AD24" s="87" t="s">
        <v>2283</v>
      </c>
      <c r="AE24" s="87" t="s">
        <v>2284</v>
      </c>
      <c r="AF24" s="87" t="s">
        <v>1247</v>
      </c>
    </row>
    <row r="25" spans="1:32" ht="12">
      <c r="A25" s="18"/>
      <c r="B25" s="18"/>
      <c r="C25" s="18"/>
      <c r="D25" s="18"/>
      <c r="E25" s="18"/>
      <c r="F25" s="18"/>
      <c r="G25" s="18"/>
      <c r="H25" s="18"/>
      <c r="I25" s="18"/>
      <c r="J25" s="18"/>
      <c r="K25" s="18"/>
      <c r="L25" s="18"/>
      <c r="M25" s="18"/>
      <c r="N25" s="87">
        <v>20</v>
      </c>
      <c r="O25" s="87" t="s">
        <v>2066</v>
      </c>
      <c r="P25" s="87" t="s">
        <v>2067</v>
      </c>
      <c r="Q25" s="87" t="s">
        <v>1247</v>
      </c>
      <c r="R25" s="18"/>
      <c r="S25" s="18"/>
      <c r="T25" s="18"/>
      <c r="U25" s="18"/>
      <c r="V25" s="18"/>
      <c r="W25" s="18"/>
      <c r="X25" s="87">
        <v>20</v>
      </c>
      <c r="Y25" s="769" t="s">
        <v>2066</v>
      </c>
      <c r="Z25" s="87" t="s">
        <v>2067</v>
      </c>
      <c r="AA25" s="87" t="s">
        <v>1247</v>
      </c>
      <c r="AB25" s="18"/>
      <c r="AC25" s="87">
        <v>20</v>
      </c>
      <c r="AD25" s="87" t="s">
        <v>2323</v>
      </c>
      <c r="AE25" s="87" t="s">
        <v>2324</v>
      </c>
      <c r="AF25" s="87" t="s">
        <v>1247</v>
      </c>
    </row>
    <row r="26" spans="1:32" ht="12">
      <c r="A26" s="18"/>
      <c r="B26" s="18"/>
      <c r="C26" s="18"/>
      <c r="D26" s="18"/>
      <c r="E26" s="18"/>
      <c r="F26" s="18"/>
      <c r="G26" s="18"/>
      <c r="H26" s="18"/>
      <c r="I26" s="18"/>
      <c r="J26" s="18"/>
      <c r="K26" s="18"/>
      <c r="L26" s="18"/>
      <c r="M26" s="18"/>
      <c r="N26" s="87">
        <v>21</v>
      </c>
      <c r="O26" s="87" t="s">
        <v>2087</v>
      </c>
      <c r="P26" s="87" t="s">
        <v>2088</v>
      </c>
      <c r="Q26" s="87" t="s">
        <v>1247</v>
      </c>
      <c r="R26" s="18"/>
      <c r="S26" s="18"/>
      <c r="T26" s="18"/>
      <c r="U26" s="18"/>
      <c r="V26" s="18"/>
      <c r="W26" s="18"/>
      <c r="X26" s="87">
        <v>21</v>
      </c>
      <c r="Y26" s="769" t="s">
        <v>2087</v>
      </c>
      <c r="Z26" s="87" t="s">
        <v>2088</v>
      </c>
      <c r="AA26" s="87" t="s">
        <v>1247</v>
      </c>
      <c r="AB26" s="18"/>
      <c r="AC26" s="87">
        <v>21</v>
      </c>
      <c r="AD26" s="87" t="s">
        <v>1743</v>
      </c>
      <c r="AE26" s="87" t="s">
        <v>1744</v>
      </c>
      <c r="AF26" s="87" t="s">
        <v>1247</v>
      </c>
    </row>
    <row r="27" spans="1:32" ht="12">
      <c r="A27" s="18"/>
      <c r="B27" s="18"/>
      <c r="C27" s="18"/>
      <c r="D27" s="18"/>
      <c r="E27" s="18"/>
      <c r="F27" s="18"/>
      <c r="G27" s="18"/>
      <c r="H27" s="18"/>
      <c r="I27" s="18"/>
      <c r="J27" s="18"/>
      <c r="K27" s="18"/>
      <c r="L27" s="18"/>
      <c r="M27" s="18"/>
      <c r="N27" s="87">
        <v>22</v>
      </c>
      <c r="O27" s="87" t="s">
        <v>2108</v>
      </c>
      <c r="P27" s="87" t="s">
        <v>2109</v>
      </c>
      <c r="Q27" s="87" t="s">
        <v>1247</v>
      </c>
      <c r="R27" s="18"/>
      <c r="S27" s="18"/>
      <c r="T27" s="18"/>
      <c r="U27" s="18"/>
      <c r="V27" s="18"/>
      <c r="W27" s="18"/>
      <c r="X27" s="87">
        <v>22</v>
      </c>
      <c r="Y27" s="769" t="s">
        <v>2108</v>
      </c>
      <c r="Z27" s="87" t="s">
        <v>2109</v>
      </c>
      <c r="AA27" s="87" t="s">
        <v>1247</v>
      </c>
      <c r="AB27" s="18"/>
      <c r="AC27" s="87">
        <v>22</v>
      </c>
      <c r="AD27" s="87" t="s">
        <v>2295</v>
      </c>
      <c r="AE27" s="87" t="s">
        <v>2296</v>
      </c>
      <c r="AF27" s="87" t="s">
        <v>1247</v>
      </c>
    </row>
    <row r="28" spans="1:32" ht="12">
      <c r="A28" s="18"/>
      <c r="B28" s="18"/>
      <c r="C28" s="18"/>
      <c r="D28" s="18"/>
      <c r="E28" s="18"/>
      <c r="F28" s="18"/>
      <c r="G28" s="18"/>
      <c r="H28" s="18"/>
      <c r="I28" s="18"/>
      <c r="J28" s="18"/>
      <c r="K28" s="18"/>
      <c r="L28" s="18"/>
      <c r="M28" s="18"/>
      <c r="N28" s="87">
        <v>23</v>
      </c>
      <c r="O28" s="87" t="s">
        <v>2129</v>
      </c>
      <c r="P28" s="87" t="s">
        <v>2130</v>
      </c>
      <c r="Q28" s="87" t="s">
        <v>1247</v>
      </c>
      <c r="R28" s="18"/>
      <c r="S28" s="18"/>
      <c r="T28" s="18"/>
      <c r="U28" s="18"/>
      <c r="V28" s="18"/>
      <c r="W28" s="18"/>
      <c r="X28" s="87">
        <v>23</v>
      </c>
      <c r="Y28" s="769" t="s">
        <v>2129</v>
      </c>
      <c r="Z28" s="87" t="s">
        <v>2130</v>
      </c>
      <c r="AA28" s="87" t="s">
        <v>1247</v>
      </c>
      <c r="AB28" s="18"/>
      <c r="AC28" s="87">
        <v>23</v>
      </c>
      <c r="AD28" s="87"/>
      <c r="AE28" s="87"/>
      <c r="AF28" s="87" t="s">
        <v>1247</v>
      </c>
    </row>
    <row r="29" spans="1:32" ht="12">
      <c r="A29" s="18"/>
      <c r="B29" s="18"/>
      <c r="C29" s="18"/>
      <c r="D29" s="18"/>
      <c r="E29" s="18"/>
      <c r="F29" s="18"/>
      <c r="G29" s="18"/>
      <c r="H29" s="18"/>
      <c r="I29" s="18"/>
      <c r="J29" s="18"/>
      <c r="K29" s="18"/>
      <c r="L29" s="18"/>
      <c r="M29" s="18"/>
      <c r="N29" s="87">
        <v>24</v>
      </c>
      <c r="O29" s="87" t="s">
        <v>2150</v>
      </c>
      <c r="P29" s="87" t="s">
        <v>2151</v>
      </c>
      <c r="Q29" s="87" t="s">
        <v>1247</v>
      </c>
      <c r="R29" s="18"/>
      <c r="S29" s="18"/>
      <c r="T29" s="18"/>
      <c r="U29" s="18"/>
      <c r="V29" s="18"/>
      <c r="W29" s="18"/>
      <c r="X29" s="87">
        <v>24</v>
      </c>
      <c r="Y29" s="769" t="s">
        <v>2150</v>
      </c>
      <c r="Z29" s="87" t="s">
        <v>2151</v>
      </c>
      <c r="AA29" s="87" t="s">
        <v>1247</v>
      </c>
      <c r="AB29" s="18"/>
      <c r="AC29" s="87">
        <v>24</v>
      </c>
      <c r="AD29" s="87"/>
      <c r="AE29" s="87"/>
      <c r="AF29" s="87" t="s">
        <v>1247</v>
      </c>
    </row>
    <row r="30" spans="1:32" ht="12">
      <c r="A30" s="18"/>
      <c r="B30" s="18"/>
      <c r="C30" s="18"/>
      <c r="D30" s="18"/>
      <c r="E30" s="18"/>
      <c r="F30" s="18"/>
      <c r="G30" s="18"/>
      <c r="H30" s="18"/>
      <c r="I30" s="18"/>
      <c r="J30" s="18"/>
      <c r="K30" s="18"/>
      <c r="L30" s="18"/>
      <c r="M30" s="18"/>
      <c r="N30" s="87">
        <v>25</v>
      </c>
      <c r="O30" s="87" t="s">
        <v>2171</v>
      </c>
      <c r="P30" s="87" t="s">
        <v>2172</v>
      </c>
      <c r="Q30" s="87" t="s">
        <v>1247</v>
      </c>
      <c r="R30" s="18"/>
      <c r="S30" s="18"/>
      <c r="T30" s="18"/>
      <c r="U30" s="18"/>
      <c r="V30" s="18"/>
      <c r="W30" s="18"/>
      <c r="X30" s="87">
        <v>25</v>
      </c>
      <c r="Y30" s="769" t="s">
        <v>2171</v>
      </c>
      <c r="Z30" s="87" t="s">
        <v>2172</v>
      </c>
      <c r="AA30" s="87" t="s">
        <v>1247</v>
      </c>
      <c r="AB30" s="18"/>
      <c r="AC30" s="87">
        <v>25</v>
      </c>
      <c r="AD30" s="87"/>
      <c r="AE30" s="87"/>
      <c r="AF30" s="87" t="s">
        <v>1247</v>
      </c>
    </row>
    <row r="31" spans="1:32" ht="12">
      <c r="A31" s="18"/>
      <c r="B31" s="18"/>
      <c r="C31" s="18"/>
      <c r="D31" s="18"/>
      <c r="E31" s="18"/>
      <c r="F31" s="18"/>
      <c r="G31" s="18"/>
      <c r="H31" s="18"/>
      <c r="I31" s="18"/>
      <c r="J31" s="18"/>
      <c r="K31" s="18"/>
      <c r="L31" s="18"/>
      <c r="M31" s="18"/>
      <c r="N31" s="87">
        <v>26</v>
      </c>
      <c r="O31" s="87" t="s">
        <v>2192</v>
      </c>
      <c r="P31" s="87" t="s">
        <v>2193</v>
      </c>
      <c r="Q31" s="87" t="s">
        <v>1247</v>
      </c>
      <c r="R31" s="18"/>
      <c r="S31" s="18"/>
      <c r="T31" s="18"/>
      <c r="U31" s="18"/>
      <c r="V31" s="18"/>
      <c r="W31" s="18"/>
      <c r="X31" s="87">
        <v>26</v>
      </c>
      <c r="Y31" s="769" t="s">
        <v>2192</v>
      </c>
      <c r="Z31" s="87" t="s">
        <v>2193</v>
      </c>
      <c r="AA31" s="87" t="s">
        <v>1247</v>
      </c>
      <c r="AB31" s="18"/>
      <c r="AC31" s="87">
        <v>26</v>
      </c>
      <c r="AD31" s="87"/>
      <c r="AE31" s="87"/>
      <c r="AF31" s="87" t="s">
        <v>1247</v>
      </c>
    </row>
    <row r="32" spans="1:32" ht="12">
      <c r="A32" s="18"/>
      <c r="B32" s="18"/>
      <c r="C32" s="18"/>
      <c r="D32" s="18"/>
      <c r="E32" s="18"/>
      <c r="F32" s="18"/>
      <c r="G32" s="18"/>
      <c r="H32" s="18"/>
      <c r="I32" s="18"/>
      <c r="J32" s="18"/>
      <c r="K32" s="18"/>
      <c r="L32" s="18"/>
      <c r="M32" s="18"/>
      <c r="N32" s="87">
        <v>27</v>
      </c>
      <c r="O32" s="87" t="s">
        <v>2213</v>
      </c>
      <c r="P32" s="87" t="s">
        <v>2214</v>
      </c>
      <c r="Q32" s="87" t="s">
        <v>1247</v>
      </c>
      <c r="R32" s="18"/>
      <c r="S32" s="18"/>
      <c r="T32" s="18"/>
      <c r="U32" s="18"/>
      <c r="V32" s="18"/>
      <c r="W32" s="18"/>
      <c r="X32" s="87">
        <v>27</v>
      </c>
      <c r="Y32" s="769" t="s">
        <v>2213</v>
      </c>
      <c r="Z32" s="87" t="s">
        <v>2214</v>
      </c>
      <c r="AA32" s="87" t="s">
        <v>1247</v>
      </c>
      <c r="AB32" s="18"/>
      <c r="AC32" s="87">
        <v>27</v>
      </c>
      <c r="AD32" s="87"/>
      <c r="AE32" s="87"/>
      <c r="AF32" s="87" t="s">
        <v>1247</v>
      </c>
    </row>
    <row r="33" spans="1:32" ht="12">
      <c r="A33" s="18"/>
      <c r="B33" s="18"/>
      <c r="C33" s="18"/>
      <c r="D33" s="18"/>
      <c r="E33" s="18"/>
      <c r="F33" s="18"/>
      <c r="G33" s="18"/>
      <c r="H33" s="18"/>
      <c r="I33" s="18"/>
      <c r="J33" s="18"/>
      <c r="K33" s="18"/>
      <c r="L33" s="18"/>
      <c r="M33" s="18"/>
      <c r="N33" s="87">
        <v>28</v>
      </c>
      <c r="O33" s="87" t="s">
        <v>2234</v>
      </c>
      <c r="P33" s="87" t="s">
        <v>2235</v>
      </c>
      <c r="Q33" s="87" t="s">
        <v>1247</v>
      </c>
      <c r="R33" s="18"/>
      <c r="S33" s="18"/>
      <c r="T33" s="18"/>
      <c r="U33" s="18"/>
      <c r="V33" s="18"/>
      <c r="W33" s="18"/>
      <c r="X33" s="87">
        <v>28</v>
      </c>
      <c r="Y33" s="769" t="s">
        <v>2234</v>
      </c>
      <c r="Z33" s="87" t="s">
        <v>2235</v>
      </c>
      <c r="AA33" s="87" t="s">
        <v>1247</v>
      </c>
      <c r="AB33" s="18"/>
      <c r="AC33" s="87">
        <v>28</v>
      </c>
      <c r="AD33" s="87"/>
      <c r="AE33" s="87"/>
      <c r="AF33" s="87" t="s">
        <v>1247</v>
      </c>
    </row>
    <row r="34" spans="1:32" ht="12">
      <c r="A34" s="18"/>
      <c r="B34" s="18"/>
      <c r="C34" s="18"/>
      <c r="D34" s="18"/>
      <c r="E34" s="18"/>
      <c r="F34" s="18"/>
      <c r="G34" s="18"/>
      <c r="H34" s="18"/>
      <c r="I34" s="18"/>
      <c r="J34" s="18"/>
      <c r="K34" s="18"/>
      <c r="L34" s="18"/>
      <c r="M34" s="18"/>
      <c r="N34" s="87">
        <v>29</v>
      </c>
      <c r="O34" s="87" t="s">
        <v>2255</v>
      </c>
      <c r="P34" s="87" t="s">
        <v>2256</v>
      </c>
      <c r="Q34" s="87" t="s">
        <v>1247</v>
      </c>
      <c r="R34" s="18"/>
      <c r="S34" s="18"/>
      <c r="T34" s="18"/>
      <c r="U34" s="18"/>
      <c r="V34" s="18"/>
      <c r="W34" s="18"/>
      <c r="X34" s="87">
        <v>29</v>
      </c>
      <c r="Y34" s="769" t="s">
        <v>2255</v>
      </c>
      <c r="Z34" s="87" t="s">
        <v>2256</v>
      </c>
      <c r="AA34" s="87" t="s">
        <v>1247</v>
      </c>
      <c r="AB34" s="18"/>
      <c r="AC34" s="87">
        <v>29</v>
      </c>
      <c r="AD34" s="87"/>
      <c r="AE34" s="87"/>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c r="AE35" s="87"/>
      <c r="AF35" s="87" t="s">
        <v>1247</v>
      </c>
    </row>
    <row r="36" spans="1:32" ht="12">
      <c r="A36" s="18"/>
      <c r="B36" s="18"/>
      <c r="C36" s="18"/>
      <c r="D36" s="18"/>
      <c r="E36" s="18"/>
      <c r="F36" s="18"/>
      <c r="G36" s="18"/>
      <c r="H36" s="18"/>
      <c r="I36" s="18"/>
      <c r="J36" s="18"/>
      <c r="K36" s="18"/>
      <c r="L36" s="18"/>
      <c r="M36" s="18"/>
      <c r="N36" s="87">
        <v>31</v>
      </c>
      <c r="O36" s="87" t="s">
        <v>2344</v>
      </c>
      <c r="P36" s="87" t="s">
        <v>2345</v>
      </c>
      <c r="Q36" s="87" t="s">
        <v>1245</v>
      </c>
      <c r="R36" s="18"/>
      <c r="S36" s="18"/>
      <c r="T36" s="18"/>
      <c r="U36" s="18"/>
      <c r="V36" s="18"/>
      <c r="W36" s="18"/>
      <c r="X36" s="87">
        <v>31</v>
      </c>
      <c r="Y36" s="769">
        <v>0</v>
      </c>
      <c r="Z36" s="87">
        <v>0</v>
      </c>
      <c r="AA36" s="87">
        <v>0</v>
      </c>
      <c r="AB36" s="18"/>
      <c r="AC36" s="87">
        <v>31</v>
      </c>
      <c r="AD36" s="87"/>
      <c r="AE36" s="87"/>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c r="AE37" s="87"/>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c r="AE38" s="87"/>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c r="AE39" s="87"/>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c r="AE40" s="87"/>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c r="AE41" s="87"/>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c r="AE42" s="87"/>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c r="AE43" s="87"/>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c r="AE44" s="87"/>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c r="AE45" s="87"/>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c r="AE46" s="87"/>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c r="AE47" s="87"/>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c r="AE48" s="87"/>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c r="AE49" s="87"/>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c r="AE50" s="87"/>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c r="AE51" s="87"/>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c r="AE52" s="87"/>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c r="AE53" s="87"/>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c r="AE54" s="87"/>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c r="AE55" s="87"/>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c r="AE56" s="87"/>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c r="AE57" s="87"/>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c r="AE58" s="87"/>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c r="AE59" s="87"/>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c r="AE60" s="87"/>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c r="AE61" s="87"/>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c r="AE62" s="87"/>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c r="AE63" s="87"/>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c r="AE64" s="87"/>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c r="AE65" s="87"/>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c r="AE66" s="87"/>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42</v>
      </c>
      <c r="I4" s="80" t="str">
        <f>HLOOKUP(I3,比較地域マスタ!$E$5:$L$6,2,0)</f>
        <v>長崎県</v>
      </c>
      <c r="J4" s="80" t="str">
        <f>HLOOKUP(J3,比較地域マスタ!$E$5:$L$6,2,0)</f>
        <v>松浦市</v>
      </c>
      <c r="K4" s="80" t="str">
        <f>HLOOKUP(K3,比較地域マスタ!$E$5:$L$6,2,0)</f>
        <v>42208</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松浦市</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54.995730588756039</v>
      </c>
      <c r="BB5" s="34"/>
      <c r="BC5" s="19"/>
      <c r="BD5" s="364">
        <f>AC35</f>
        <v>63.683387192209906</v>
      </c>
      <c r="BE5" s="34"/>
      <c r="BF5" s="19"/>
      <c r="BG5" s="364">
        <f>AK35</f>
        <v>60.293047873771158</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15.338470906767771</v>
      </c>
      <c r="BA6" s="19"/>
      <c r="BB6" s="34"/>
      <c r="BC6" s="364">
        <f>AC36</f>
        <v>37.291685363475104</v>
      </c>
      <c r="BD6" s="19"/>
      <c r="BE6" s="34"/>
      <c r="BF6" s="364">
        <f>AK36</f>
        <v>20.33256177116192</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2.7497150480636665</v>
      </c>
      <c r="BA7" s="19"/>
      <c r="BB7" s="34"/>
      <c r="BC7" s="364">
        <f>AC37</f>
        <v>2.0166606878935744</v>
      </c>
      <c r="BD7" s="19"/>
      <c r="BE7" s="34"/>
      <c r="BF7" s="364">
        <f t="shared" ref="BF7:BF8" si="0">AK37</f>
        <v>1.7616946053823554</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36.907544633924601</v>
      </c>
      <c r="BA8" s="19"/>
      <c r="BB8" s="34"/>
      <c r="BC8" s="364">
        <f>AC38</f>
        <v>24.375041140841223</v>
      </c>
      <c r="BD8" s="19"/>
      <c r="BE8" s="34"/>
      <c r="BF8" s="364">
        <f t="shared" si="0"/>
        <v>38.198791497226878</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181.85729380375122</v>
      </c>
      <c r="P9" s="500">
        <f>P10+P14+P15+P16+P22</f>
        <v>1</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26.393678100181457</v>
      </c>
      <c r="BA9" s="364">
        <f>AZ9</f>
        <v>26.393678100181457</v>
      </c>
      <c r="BB9" s="34"/>
      <c r="BC9" s="364">
        <f>AC39</f>
        <v>37.773689013303979</v>
      </c>
      <c r="BD9" s="364">
        <f>AC39</f>
        <v>37.773689013303979</v>
      </c>
      <c r="BE9" s="34"/>
      <c r="BF9" s="364">
        <f>AK39</f>
        <v>19.10551926303711</v>
      </c>
      <c r="BG9" s="364">
        <f>AK39</f>
        <v>19.10551926303711</v>
      </c>
      <c r="BH9" s="34"/>
    </row>
    <row r="10" spans="1:62" ht="17.100000000000001" customHeight="1" thickBot="1">
      <c r="B10" s="366"/>
      <c r="C10" s="367"/>
      <c r="D10" s="369"/>
      <c r="E10" s="369"/>
      <c r="F10" s="369"/>
      <c r="G10" s="368"/>
      <c r="H10" s="368"/>
      <c r="I10" s="369"/>
      <c r="J10" s="370"/>
      <c r="K10" s="377"/>
      <c r="L10" s="286" t="s">
        <v>31</v>
      </c>
      <c r="M10" s="286"/>
      <c r="N10" s="622"/>
      <c r="O10" s="1025">
        <f>SUM(O11:O13)</f>
        <v>54.995730588756039</v>
      </c>
      <c r="P10" s="501">
        <f t="shared" ref="P10:P22" si="1">O10/$O$9</f>
        <v>0.30241146471751595</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27.988340902497882</v>
      </c>
      <c r="BA10" s="364">
        <f>AZ10</f>
        <v>27.988340902497882</v>
      </c>
      <c r="BB10" s="34"/>
      <c r="BC10" s="364">
        <f>AC40</f>
        <v>37.424497145872415</v>
      </c>
      <c r="BD10" s="364">
        <f>AC40</f>
        <v>37.424497145872415</v>
      </c>
      <c r="BE10" s="34"/>
      <c r="BF10" s="364">
        <f>AK40</f>
        <v>18.398487326992427</v>
      </c>
      <c r="BG10" s="364">
        <f>AK40</f>
        <v>18.398487326992427</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15.338470906767771</v>
      </c>
      <c r="P11" s="502">
        <f t="shared" si="1"/>
        <v>8.4343446369107802E-2</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70.684066118211234</v>
      </c>
      <c r="BB11" s="34"/>
      <c r="BC11" s="364"/>
      <c r="BD11" s="364">
        <f>AC41</f>
        <v>61.453099006247662</v>
      </c>
      <c r="BE11" s="34"/>
      <c r="BF11" s="19"/>
      <c r="BG11" s="364">
        <f>AK41</f>
        <v>51.07835109165233</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2.7497150480636665</v>
      </c>
      <c r="P12" s="502">
        <f t="shared" si="1"/>
        <v>1.5120180172872161E-2</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59.08600062896749</v>
      </c>
      <c r="BA12" s="19"/>
      <c r="BB12" s="34"/>
      <c r="BC12" s="364">
        <f>AC42</f>
        <v>52.165209890231296</v>
      </c>
      <c r="BD12" s="19"/>
      <c r="BE12" s="34"/>
      <c r="BF12" s="364">
        <f>AK42</f>
        <v>42.587301844822186</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36.907544633924601</v>
      </c>
      <c r="P13" s="502">
        <f t="shared" si="1"/>
        <v>0.20294783817553597</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1.6284051519781499</v>
      </c>
      <c r="BA13" s="19"/>
      <c r="BB13" s="34"/>
      <c r="BC13" s="364">
        <f>AC45</f>
        <v>1.9114720882378622</v>
      </c>
      <c r="BD13" s="19"/>
      <c r="BE13" s="34"/>
      <c r="BF13" s="364">
        <f>AK45</f>
        <v>1.2948558591189803</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26.393678100181457</v>
      </c>
      <c r="P14" s="501">
        <f t="shared" si="1"/>
        <v>0.14513400891505529</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9.9696603372655961</v>
      </c>
      <c r="BA14" s="19"/>
      <c r="BB14" s="34"/>
      <c r="BC14" s="364">
        <f>AC46</f>
        <v>7.3764170277785004</v>
      </c>
      <c r="BD14" s="19"/>
      <c r="BE14" s="34"/>
      <c r="BF14" s="364">
        <f t="shared" ref="BF14" si="2">AK46</f>
        <v>7.1961933877111619</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27.988340902497882</v>
      </c>
      <c r="P15" s="501">
        <f t="shared" si="1"/>
        <v>0.15390276802810621</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1.7954780941046062</v>
      </c>
      <c r="BA15" s="364">
        <f>AZ15</f>
        <v>1.7954780941046062</v>
      </c>
      <c r="BB15" s="34"/>
      <c r="BC15" s="364">
        <f>AC47</f>
        <v>1.9077690170235078</v>
      </c>
      <c r="BD15" s="364">
        <f>AC47</f>
        <v>1.9077690170235078</v>
      </c>
      <c r="BE15" s="34"/>
      <c r="BF15" s="364">
        <f>AK47</f>
        <v>2.657570476293595</v>
      </c>
      <c r="BG15" s="364">
        <f>AK47</f>
        <v>2.657570476293595</v>
      </c>
      <c r="BH15" s="34"/>
    </row>
    <row r="16" spans="1:62" ht="17.100000000000001" customHeight="1" thickBot="1">
      <c r="B16" s="366"/>
      <c r="C16" s="367"/>
      <c r="D16" s="369"/>
      <c r="E16" s="369"/>
      <c r="F16" s="369"/>
      <c r="G16" s="368"/>
      <c r="H16" s="368"/>
      <c r="I16" s="369"/>
      <c r="J16" s="370"/>
      <c r="K16" s="378"/>
      <c r="L16" s="286" t="s">
        <v>44</v>
      </c>
      <c r="M16" s="387"/>
      <c r="N16" s="388"/>
      <c r="O16" s="1025">
        <f>SUM(O18:O21)</f>
        <v>70.684066118211234</v>
      </c>
      <c r="P16" s="501">
        <f t="shared" si="1"/>
        <v>0.38867875266245283</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59.08600062896749</v>
      </c>
      <c r="P17" s="502">
        <f t="shared" si="1"/>
        <v>0.32490311162734736</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27.289761267667114</v>
      </c>
      <c r="P18" s="502">
        <f t="shared" si="1"/>
        <v>0.15006140637458557</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31.796239361300376</v>
      </c>
      <c r="P19" s="502">
        <f t="shared" si="1"/>
        <v>0.1748417052527618</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1.6284051519781499</v>
      </c>
      <c r="P20" s="502">
        <f t="shared" si="1"/>
        <v>8.9543021229350345E-3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9.9696603372655961</v>
      </c>
      <c r="P21" s="502">
        <f t="shared" si="1"/>
        <v>5.4821338912170427E-2</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1.7954780941046062</v>
      </c>
      <c r="P22" s="679">
        <f t="shared" si="1"/>
        <v>9.8730056768697519E-3</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46.792118153796963</v>
      </c>
      <c r="AZ22" s="364">
        <f t="shared" si="3"/>
        <v>50.111109081817546</v>
      </c>
      <c r="BA22" s="364">
        <f t="shared" si="3"/>
        <v>45.688307767881554</v>
      </c>
      <c r="BB22" s="364">
        <f t="shared" si="3"/>
        <v>49.053626254053391</v>
      </c>
      <c r="BC22" s="364">
        <f t="shared" si="3"/>
        <v>54.198927955329857</v>
      </c>
      <c r="BD22" s="364">
        <f t="shared" si="3"/>
        <v>63.683387192209906</v>
      </c>
      <c r="BE22" s="364">
        <f t="shared" si="3"/>
        <v>65.609060024350043</v>
      </c>
      <c r="BF22" s="364">
        <f t="shared" si="3"/>
        <v>66.130860215143315</v>
      </c>
      <c r="BG22" s="364">
        <f t="shared" si="3"/>
        <v>57.833856873959732</v>
      </c>
      <c r="BH22" s="364">
        <f t="shared" si="3"/>
        <v>49.883104342927268</v>
      </c>
      <c r="BI22" s="364">
        <f t="shared" si="3"/>
        <v>40.564060128427684</v>
      </c>
      <c r="BJ22" s="364">
        <f t="shared" si="3"/>
        <v>43.364534923862863</v>
      </c>
      <c r="BK22" s="364">
        <f t="shared" si="3"/>
        <v>57.882704245370931</v>
      </c>
      <c r="BL22" s="364">
        <f t="shared" si="3"/>
        <v>60.293047873771158</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27.401372907474947</v>
      </c>
      <c r="AZ23" s="399">
        <f t="shared" ref="AZ23:BL23" si="4">Y39</f>
        <v>27.696770311634275</v>
      </c>
      <c r="BA23" s="399">
        <f t="shared" si="4"/>
        <v>29.704399052230723</v>
      </c>
      <c r="BB23" s="399">
        <f t="shared" si="4"/>
        <v>34.425358311168232</v>
      </c>
      <c r="BC23" s="399">
        <f t="shared" si="4"/>
        <v>37.294497342486316</v>
      </c>
      <c r="BD23" s="399">
        <f t="shared" si="4"/>
        <v>37.773689013303979</v>
      </c>
      <c r="BE23" s="399">
        <f t="shared" si="4"/>
        <v>33.049606714116806</v>
      </c>
      <c r="BF23" s="399">
        <f t="shared" si="4"/>
        <v>27.966037473598895</v>
      </c>
      <c r="BG23" s="399">
        <f t="shared" si="4"/>
        <v>23.305866945785475</v>
      </c>
      <c r="BH23" s="399">
        <f t="shared" si="4"/>
        <v>22.378715532608844</v>
      </c>
      <c r="BI23" s="399">
        <f t="shared" si="4"/>
        <v>20.225636118609</v>
      </c>
      <c r="BJ23" s="399">
        <f t="shared" si="4"/>
        <v>20.630805976927938</v>
      </c>
      <c r="BK23" s="399">
        <f t="shared" si="4"/>
        <v>21.211867006218949</v>
      </c>
      <c r="BL23" s="399">
        <f t="shared" si="4"/>
        <v>19.10551926303711</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27.845411094839609</v>
      </c>
      <c r="AZ24" s="364">
        <f t="shared" ref="AZ24:BL24" si="5">Y40</f>
        <v>25.280419987281597</v>
      </c>
      <c r="BA24" s="364">
        <f t="shared" si="5"/>
        <v>28.785084100397274</v>
      </c>
      <c r="BB24" s="364">
        <f t="shared" si="5"/>
        <v>33.413112264695343</v>
      </c>
      <c r="BC24" s="364">
        <f t="shared" si="5"/>
        <v>38.639296643959355</v>
      </c>
      <c r="BD24" s="364">
        <f t="shared" si="5"/>
        <v>37.424497145872415</v>
      </c>
      <c r="BE24" s="364">
        <f t="shared" si="5"/>
        <v>34.656547757311124</v>
      </c>
      <c r="BF24" s="364">
        <f t="shared" si="5"/>
        <v>30.296371893588262</v>
      </c>
      <c r="BG24" s="364">
        <f t="shared" si="5"/>
        <v>27.782218876464409</v>
      </c>
      <c r="BH24" s="364">
        <f t="shared" si="5"/>
        <v>27.897718710639356</v>
      </c>
      <c r="BI24" s="364">
        <f t="shared" si="5"/>
        <v>20.928863025346228</v>
      </c>
      <c r="BJ24" s="364">
        <f t="shared" si="5"/>
        <v>22.230280119981938</v>
      </c>
      <c r="BK24" s="364">
        <f t="shared" si="5"/>
        <v>22.080096595980827</v>
      </c>
      <c r="BL24" s="364">
        <f t="shared" si="5"/>
        <v>18.398487326992427</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68.00300379197877</v>
      </c>
      <c r="AZ25" s="364">
        <f t="shared" ref="AZ25:BL25" si="6">Y41</f>
        <v>66.71309871475529</v>
      </c>
      <c r="BA25" s="364">
        <f t="shared" si="6"/>
        <v>64.089069857699343</v>
      </c>
      <c r="BB25" s="364">
        <f t="shared" si="6"/>
        <v>63.446279217570648</v>
      </c>
      <c r="BC25" s="364">
        <f t="shared" si="6"/>
        <v>62.914796802175012</v>
      </c>
      <c r="BD25" s="364">
        <f t="shared" si="6"/>
        <v>61.453099006247662</v>
      </c>
      <c r="BE25" s="364">
        <f t="shared" si="6"/>
        <v>61.928715549252829</v>
      </c>
      <c r="BF25" s="364">
        <f t="shared" si="6"/>
        <v>59.601844791433734</v>
      </c>
      <c r="BG25" s="364">
        <f t="shared" si="6"/>
        <v>58.09421058605308</v>
      </c>
      <c r="BH25" s="364">
        <f t="shared" si="6"/>
        <v>57.527806877748866</v>
      </c>
      <c r="BI25" s="364">
        <f t="shared" si="6"/>
        <v>56.369381788343034</v>
      </c>
      <c r="BJ25" s="364">
        <f t="shared" si="6"/>
        <v>55.586830280278001</v>
      </c>
      <c r="BK25" s="364">
        <f t="shared" si="6"/>
        <v>50.995441083364376</v>
      </c>
      <c r="BL25" s="364">
        <f t="shared" si="6"/>
        <v>51.07835109165233</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2.3393382616481015</v>
      </c>
      <c r="AZ26" s="364">
        <f t="shared" si="7"/>
        <v>2.2680902575287885</v>
      </c>
      <c r="BA26" s="364">
        <f t="shared" si="7"/>
        <v>1.7047932668915478</v>
      </c>
      <c r="BB26" s="364">
        <f t="shared" si="7"/>
        <v>2.302366287991271</v>
      </c>
      <c r="BC26" s="364">
        <f t="shared" si="7"/>
        <v>2.0662121895204342</v>
      </c>
      <c r="BD26" s="364">
        <f t="shared" si="7"/>
        <v>1.9077690170235078</v>
      </c>
      <c r="BE26" s="364">
        <f t="shared" si="7"/>
        <v>1.886332358680604</v>
      </c>
      <c r="BF26" s="364">
        <f t="shared" si="7"/>
        <v>2.2832982260647166</v>
      </c>
      <c r="BG26" s="364">
        <f t="shared" si="7"/>
        <v>2.7969944256059289</v>
      </c>
      <c r="BH26" s="364">
        <f t="shared" si="7"/>
        <v>2.5667555602983652</v>
      </c>
      <c r="BI26" s="364">
        <f t="shared" si="7"/>
        <v>2.8655773983912902</v>
      </c>
      <c r="BJ26" s="364">
        <f t="shared" si="7"/>
        <v>2.2204613745210056</v>
      </c>
      <c r="BK26" s="364">
        <f t="shared" si="7"/>
        <v>1.972796630200621</v>
      </c>
      <c r="BL26" s="364">
        <f t="shared" si="7"/>
        <v>2.657570476293595</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172.38124420973838</v>
      </c>
      <c r="AZ27" s="364">
        <f t="shared" si="8"/>
        <v>172.0694883530175</v>
      </c>
      <c r="BA27" s="364">
        <f t="shared" si="8"/>
        <v>169.97165404510045</v>
      </c>
      <c r="BB27" s="364">
        <f t="shared" si="8"/>
        <v>182.64074233547888</v>
      </c>
      <c r="BC27" s="364">
        <f t="shared" si="8"/>
        <v>195.11373093347095</v>
      </c>
      <c r="BD27" s="364">
        <f t="shared" si="8"/>
        <v>202.24244137465746</v>
      </c>
      <c r="BE27" s="364">
        <f t="shared" si="8"/>
        <v>197.13026240371141</v>
      </c>
      <c r="BF27" s="364">
        <f t="shared" si="8"/>
        <v>186.27841259982893</v>
      </c>
      <c r="BG27" s="364">
        <f t="shared" si="8"/>
        <v>169.81314770786861</v>
      </c>
      <c r="BH27" s="364">
        <f t="shared" si="8"/>
        <v>160.25410102422268</v>
      </c>
      <c r="BI27" s="364">
        <f t="shared" si="8"/>
        <v>140.95351845911722</v>
      </c>
      <c r="BJ27" s="364">
        <f t="shared" si="8"/>
        <v>144.03291267557174</v>
      </c>
      <c r="BK27" s="364">
        <f t="shared" si="8"/>
        <v>154.14290556113571</v>
      </c>
      <c r="BL27" s="364">
        <f t="shared" si="8"/>
        <v>151.53297603174661</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202.24244137465746</v>
      </c>
      <c r="P30" s="500">
        <f>P31+P35+P36+P37+P43</f>
        <v>1</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63.683387192209906</v>
      </c>
      <c r="P31" s="501">
        <f t="shared" ref="P31:P43" si="9">O31/$O$30</f>
        <v>0.31488636489625527</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37.291685363475104</v>
      </c>
      <c r="P32" s="502">
        <f t="shared" si="9"/>
        <v>0.18439099681550838</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2.0166606878935744</v>
      </c>
      <c r="P33" s="502">
        <f t="shared" si="9"/>
        <v>9.9715009084452126E-3</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24.375041140841223</v>
      </c>
      <c r="P34" s="502">
        <f t="shared" si="9"/>
        <v>0.12052386717230167</v>
      </c>
      <c r="Q34" s="371"/>
      <c r="R34" s="15"/>
      <c r="S34" s="366"/>
      <c r="T34" s="622" t="s">
        <v>29</v>
      </c>
      <c r="U34" s="375"/>
      <c r="V34" s="375"/>
      <c r="W34" s="375"/>
      <c r="X34" s="1012">
        <f>X35+X39+X40+X41+X47</f>
        <v>172.38124420973838</v>
      </c>
      <c r="Y34" s="1013">
        <f t="shared" ref="Y34:AK34" si="10">Y35+Y39+Y40+Y41+Y47</f>
        <v>172.0694883530175</v>
      </c>
      <c r="Z34" s="1013">
        <f t="shared" si="10"/>
        <v>169.97165404510045</v>
      </c>
      <c r="AA34" s="1013">
        <f t="shared" si="10"/>
        <v>182.64074233547888</v>
      </c>
      <c r="AB34" s="1013">
        <f t="shared" si="10"/>
        <v>195.11373093347095</v>
      </c>
      <c r="AC34" s="1013">
        <f t="shared" si="10"/>
        <v>202.24244137465746</v>
      </c>
      <c r="AD34" s="1013">
        <f t="shared" si="10"/>
        <v>197.13026240371141</v>
      </c>
      <c r="AE34" s="1013">
        <f t="shared" si="10"/>
        <v>186.27841259982893</v>
      </c>
      <c r="AF34" s="1013">
        <f t="shared" si="10"/>
        <v>169.81314770786861</v>
      </c>
      <c r="AG34" s="1013">
        <f t="shared" si="10"/>
        <v>160.25410102422268</v>
      </c>
      <c r="AH34" s="1013">
        <f t="shared" si="10"/>
        <v>140.95351845911722</v>
      </c>
      <c r="AI34" s="1013">
        <f t="shared" si="10"/>
        <v>144.03291267557174</v>
      </c>
      <c r="AJ34" s="1013">
        <f t="shared" si="10"/>
        <v>154.14290556113571</v>
      </c>
      <c r="AK34" s="1014">
        <f t="shared" si="10"/>
        <v>151.53297603174661</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37.773689013303979</v>
      </c>
      <c r="P35" s="501">
        <f t="shared" si="9"/>
        <v>0.18677429305418439</v>
      </c>
      <c r="Q35" s="371"/>
      <c r="R35" s="15"/>
      <c r="S35" s="366"/>
      <c r="T35" s="377"/>
      <c r="U35" s="286" t="s">
        <v>31</v>
      </c>
      <c r="V35" s="387"/>
      <c r="W35" s="387"/>
      <c r="X35" s="1015">
        <f>SUM(X36:X38)</f>
        <v>46.792118153796963</v>
      </c>
      <c r="Y35" s="1016">
        <f t="shared" ref="Y35:AK35" si="11">SUM(Y36:Y38)</f>
        <v>50.111109081817546</v>
      </c>
      <c r="Z35" s="1016">
        <f t="shared" si="11"/>
        <v>45.688307767881554</v>
      </c>
      <c r="AA35" s="1016">
        <f t="shared" si="11"/>
        <v>49.053626254053391</v>
      </c>
      <c r="AB35" s="1016">
        <f t="shared" si="11"/>
        <v>54.198927955329857</v>
      </c>
      <c r="AC35" s="1016">
        <f t="shared" si="11"/>
        <v>63.683387192209906</v>
      </c>
      <c r="AD35" s="1016">
        <f t="shared" si="11"/>
        <v>65.609060024350043</v>
      </c>
      <c r="AE35" s="1016">
        <f t="shared" si="11"/>
        <v>66.130860215143315</v>
      </c>
      <c r="AF35" s="1016">
        <f t="shared" si="11"/>
        <v>57.833856873959732</v>
      </c>
      <c r="AG35" s="1016">
        <f t="shared" si="11"/>
        <v>49.883104342927268</v>
      </c>
      <c r="AH35" s="1016">
        <f t="shared" si="11"/>
        <v>40.564060128427684</v>
      </c>
      <c r="AI35" s="1016">
        <f t="shared" si="11"/>
        <v>43.364534923862863</v>
      </c>
      <c r="AJ35" s="1016">
        <f t="shared" si="11"/>
        <v>57.882704245370931</v>
      </c>
      <c r="AK35" s="1017">
        <f t="shared" si="11"/>
        <v>60.293047873771158</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37.424497145872415</v>
      </c>
      <c r="P36" s="501">
        <f t="shared" si="9"/>
        <v>0.1850476927171924</v>
      </c>
      <c r="Q36" s="371"/>
      <c r="R36" s="15"/>
      <c r="S36" s="401" t="s">
        <v>98</v>
      </c>
      <c r="T36" s="378"/>
      <c r="U36" s="389"/>
      <c r="V36" s="379" t="s">
        <v>98</v>
      </c>
      <c r="W36" s="402"/>
      <c r="X36" s="1018">
        <f>VLOOKUP(年度マスタ!$K$4&amp;"_"&amp;X$33,データシート1!$A:$BS,MATCH("aa_"&amp;$S36,データシート1!$A$1:$BS$1,0),0)</f>
        <v>18.309271907520735</v>
      </c>
      <c r="Y36" s="1019">
        <f>VLOOKUP(年度マスタ!$K$4&amp;"_"&amp;Y$33,データシート1!$A:$BS,MATCH("aa_"&amp;$S36,データシート1!$A$1:$BS$1,0),0)</f>
        <v>18.711393045069737</v>
      </c>
      <c r="Z36" s="1019">
        <f>VLOOKUP(年度マスタ!$K$4&amp;"_"&amp;Z$33,データシート1!$A:$BS,MATCH("aa_"&amp;$S36,データシート1!$A$1:$BS$1,0),0)</f>
        <v>17.11041587139901</v>
      </c>
      <c r="AA36" s="1019">
        <f>VLOOKUP(年度マスタ!$K$4&amp;"_"&amp;AA$33,データシート1!$A:$BS,MATCH("aa_"&amp;$S36,データシート1!$A$1:$BS$1,0),0)</f>
        <v>22.069305960024366</v>
      </c>
      <c r="AB36" s="1019">
        <f>VLOOKUP(年度マスタ!$K$4&amp;"_"&amp;AB$33,データシート1!$A:$BS,MATCH("aa_"&amp;$S36,データシート1!$A$1:$BS$1,0),0)</f>
        <v>28.042924619870476</v>
      </c>
      <c r="AC36" s="1019">
        <f>VLOOKUP(年度マスタ!$K$4&amp;"_"&amp;AC$33,データシート1!$A:$BS,MATCH("aa_"&amp;$S36,データシート1!$A$1:$BS$1,0),0)</f>
        <v>37.291685363475104</v>
      </c>
      <c r="AD36" s="1019">
        <f>VLOOKUP(年度マスタ!$K$4&amp;"_"&amp;AD$33,データシート1!$A:$BS,MATCH("aa_"&amp;$S36,データシート1!$A$1:$BS$1,0),0)</f>
        <v>36.482019213513027</v>
      </c>
      <c r="AE36" s="1019">
        <f>VLOOKUP(年度マスタ!$K$4&amp;"_"&amp;AE$33,データシート1!$A:$BS,MATCH("aa_"&amp;$S36,データシート1!$A$1:$BS$1,0),0)</f>
        <v>33.687326253212056</v>
      </c>
      <c r="AF36" s="1019">
        <f>VLOOKUP(年度マスタ!$K$4&amp;"_"&amp;AF$33,データシート1!$A:$BS,MATCH("aa_"&amp;$S36,データシート1!$A$1:$BS$1,0),0)</f>
        <v>26.80344430157194</v>
      </c>
      <c r="AG36" s="1019">
        <f>VLOOKUP(年度マスタ!$K$4&amp;"_"&amp;AG$33,データシート1!$A:$BS,MATCH("aa_"&amp;$S36,データシート1!$A$1:$BS$1,0),0)</f>
        <v>22.777686509716453</v>
      </c>
      <c r="AH36" s="1019">
        <f>VLOOKUP(年度マスタ!$K$4&amp;"_"&amp;AH$33,データシート1!$A:$BS,MATCH("aa_"&amp;$S36,データシート1!$A$1:$BS$1,0),0)</f>
        <v>16.166434413834871</v>
      </c>
      <c r="AI36" s="1019">
        <f>VLOOKUP(年度マスタ!$K$4&amp;"_"&amp;AI$33,データシート1!$A:$BS,MATCH("aa_"&amp;$S36,データシート1!$A$1:$BS$1,0),0)</f>
        <v>18.655567118636238</v>
      </c>
      <c r="AJ36" s="1019">
        <f>VLOOKUP(年度マスタ!$K$4&amp;"_"&amp;AJ$33,データシート1!$A:$BS,MATCH("aa_"&amp;$S36,データシート1!$A$1:$BS$1,0),0)</f>
        <v>14.58219416464339</v>
      </c>
      <c r="AK36" s="1020">
        <f>VLOOKUP(年度マスタ!$K$4&amp;"_"&amp;AK$33,データシート1!$A:$BS,MATCH("aa_"&amp;$S36,データシート1!$A$1:$BS$1,0),0)</f>
        <v>20.33256177116192</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61.453099006247662</v>
      </c>
      <c r="P37" s="501">
        <f t="shared" si="9"/>
        <v>0.30385856988546128</v>
      </c>
      <c r="Q37" s="371"/>
      <c r="R37" s="15"/>
      <c r="S37" s="401" t="s">
        <v>100</v>
      </c>
      <c r="T37" s="378"/>
      <c r="U37" s="389"/>
      <c r="V37" s="379" t="s">
        <v>107</v>
      </c>
      <c r="W37" s="402"/>
      <c r="X37" s="1018">
        <f>VLOOKUP(年度マスタ!$K$4&amp;"_"&amp;X$33,データシート1!$A:$BS,MATCH("aa_"&amp;$S37,データシート1!$A$1:$BS$1,0),0)</f>
        <v>1.7233370133022989</v>
      </c>
      <c r="Y37" s="1019">
        <f>VLOOKUP(年度マスタ!$K$4&amp;"_"&amp;Y$33,データシート1!$A:$BS,MATCH("aa_"&amp;$S37,データシート1!$A$1:$BS$1,0),0)</f>
        <v>1.5243561310427285</v>
      </c>
      <c r="Z37" s="1019">
        <f>VLOOKUP(年度マスタ!$K$4&amp;"_"&amp;Z$33,データシート1!$A:$BS,MATCH("aa_"&amp;$S37,データシート1!$A$1:$BS$1,0),0)</f>
        <v>1.653170882625093</v>
      </c>
      <c r="AA37" s="1019">
        <f>VLOOKUP(年度マスタ!$K$4&amp;"_"&amp;AA$33,データシート1!$A:$BS,MATCH("aa_"&amp;$S37,データシート1!$A$1:$BS$1,0),0)</f>
        <v>2.2091441063465296</v>
      </c>
      <c r="AB37" s="1019">
        <f>VLOOKUP(年度マスタ!$K$4&amp;"_"&amp;AB$33,データシート1!$A:$BS,MATCH("aa_"&amp;$S37,データシート1!$A$1:$BS$1,0),0)</f>
        <v>2.135151521125819</v>
      </c>
      <c r="AC37" s="1019">
        <f>VLOOKUP(年度マスタ!$K$4&amp;"_"&amp;AC$33,データシート1!$A:$BS,MATCH("aa_"&amp;$S37,データシート1!$A$1:$BS$1,0),0)</f>
        <v>2.0166606878935744</v>
      </c>
      <c r="AD37" s="1019">
        <f>VLOOKUP(年度マスタ!$K$4&amp;"_"&amp;AD$33,データシート1!$A:$BS,MATCH("aa_"&amp;$S37,データシート1!$A$1:$BS$1,0),0)</f>
        <v>2.2263842724620289</v>
      </c>
      <c r="AE37" s="1019">
        <f>VLOOKUP(年度マスタ!$K$4&amp;"_"&amp;AE$33,データシート1!$A:$BS,MATCH("aa_"&amp;$S37,データシート1!$A$1:$BS$1,0),0)</f>
        <v>1.8641177899454269</v>
      </c>
      <c r="AF37" s="1019">
        <f>VLOOKUP(年度マスタ!$K$4&amp;"_"&amp;AF$33,データシート1!$A:$BS,MATCH("aa_"&amp;$S37,データシート1!$A$1:$BS$1,0),0)</f>
        <v>1.8762858103128635</v>
      </c>
      <c r="AG37" s="1019">
        <f>VLOOKUP(年度マスタ!$K$4&amp;"_"&amp;AG$33,データシート1!$A:$BS,MATCH("aa_"&amp;$S37,データシート1!$A$1:$BS$1,0),0)</f>
        <v>1.7976739364740904</v>
      </c>
      <c r="AH37" s="1019">
        <f>VLOOKUP(年度マスタ!$K$4&amp;"_"&amp;AH$33,データシート1!$A:$BS,MATCH("aa_"&amp;$S37,データシート1!$A$1:$BS$1,0),0)</f>
        <v>1.5764438661494478</v>
      </c>
      <c r="AI37" s="1019">
        <f>VLOOKUP(年度マスタ!$K$4&amp;"_"&amp;AI$33,データシート1!$A:$BS,MATCH("aa_"&amp;$S37,データシート1!$A$1:$BS$1,0),0)</f>
        <v>1.4781044207120131</v>
      </c>
      <c r="AJ37" s="1019">
        <f>VLOOKUP(年度マスタ!$K$4&amp;"_"&amp;AJ$33,データシート1!$A:$BS,MATCH("aa_"&amp;$S37,データシート1!$A$1:$BS$1,0),0)</f>
        <v>1.7441783774034947</v>
      </c>
      <c r="AK37" s="1020">
        <f>VLOOKUP(年度マスタ!$K$4&amp;"_"&amp;AK$33,データシート1!$A:$BS,MATCH("aa_"&amp;$S37,データシート1!$A$1:$BS$1,0),0)</f>
        <v>1.7616946053823554</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52.165209890231296</v>
      </c>
      <c r="P38" s="502">
        <f t="shared" si="9"/>
        <v>0.25793403963906064</v>
      </c>
      <c r="Q38" s="371"/>
      <c r="R38" s="15"/>
      <c r="S38" s="401" t="s">
        <v>101</v>
      </c>
      <c r="T38" s="378"/>
      <c r="U38" s="391"/>
      <c r="V38" s="404" t="s">
        <v>110</v>
      </c>
      <c r="W38" s="404"/>
      <c r="X38" s="1018">
        <f>VLOOKUP(年度マスタ!$K$4&amp;"_"&amp;X$33,データシート1!$A:$BS,MATCH("aa_"&amp;$S38,データシート1!$A$1:$BS$1,0),0)</f>
        <v>26.759509232973933</v>
      </c>
      <c r="Y38" s="1019">
        <f>VLOOKUP(年度マスタ!$K$4&amp;"_"&amp;Y$33,データシート1!$A:$BS,MATCH("aa_"&amp;$S38,データシート1!$A$1:$BS$1,0),0)</f>
        <v>29.875359905705075</v>
      </c>
      <c r="Z38" s="1019">
        <f>VLOOKUP(年度マスタ!$K$4&amp;"_"&amp;Z$33,データシート1!$A:$BS,MATCH("aa_"&amp;$S38,データシート1!$A$1:$BS$1,0),0)</f>
        <v>26.924721013857454</v>
      </c>
      <c r="AA38" s="1019">
        <f>VLOOKUP(年度マスタ!$K$4&amp;"_"&amp;AA$33,データシート1!$A:$BS,MATCH("aa_"&amp;$S38,データシート1!$A$1:$BS$1,0),0)</f>
        <v>24.775176187682497</v>
      </c>
      <c r="AB38" s="1019">
        <f>VLOOKUP(年度マスタ!$K$4&amp;"_"&amp;AB$33,データシート1!$A:$BS,MATCH("aa_"&amp;$S38,データシート1!$A$1:$BS$1,0),0)</f>
        <v>24.020851814333561</v>
      </c>
      <c r="AC38" s="1019">
        <f>VLOOKUP(年度マスタ!$K$4&amp;"_"&amp;AC$33,データシート1!$A:$BS,MATCH("aa_"&amp;$S38,データシート1!$A$1:$BS$1,0),0)</f>
        <v>24.375041140841223</v>
      </c>
      <c r="AD38" s="1019">
        <f>VLOOKUP(年度マスタ!$K$4&amp;"_"&amp;AD$33,データシート1!$A:$BS,MATCH("aa_"&amp;$S38,データシート1!$A$1:$BS$1,0),0)</f>
        <v>26.900656538374992</v>
      </c>
      <c r="AE38" s="1019">
        <f>VLOOKUP(年度マスタ!$K$4&amp;"_"&amp;AE$33,データシート1!$A:$BS,MATCH("aa_"&amp;$S38,データシート1!$A$1:$BS$1,0),0)</f>
        <v>30.57941617198583</v>
      </c>
      <c r="AF38" s="1019">
        <f>VLOOKUP(年度マスタ!$K$4&amp;"_"&amp;AF$33,データシート1!$A:$BS,MATCH("aa_"&amp;$S38,データシート1!$A$1:$BS$1,0),0)</f>
        <v>29.154126762074931</v>
      </c>
      <c r="AG38" s="1019">
        <f>VLOOKUP(年度マスタ!$K$4&amp;"_"&amp;AG$33,データシート1!$A:$BS,MATCH("aa_"&amp;$S38,データシート1!$A$1:$BS$1,0),0)</f>
        <v>25.307743896736728</v>
      </c>
      <c r="AH38" s="1019">
        <f>VLOOKUP(年度マスタ!$K$4&amp;"_"&amp;AH$33,データシート1!$A:$BS,MATCH("aa_"&amp;$S38,データシート1!$A$1:$BS$1,0),0)</f>
        <v>22.82118184844337</v>
      </c>
      <c r="AI38" s="1019">
        <f>VLOOKUP(年度マスタ!$K$4&amp;"_"&amp;AI$33,データシート1!$A:$BS,MATCH("aa_"&amp;$S38,データシート1!$A$1:$BS$1,0),0)</f>
        <v>23.230863384514606</v>
      </c>
      <c r="AJ38" s="1019">
        <f>VLOOKUP(年度マスタ!$K$4&amp;"_"&amp;AJ$33,データシート1!$A:$BS,MATCH("aa_"&amp;$S38,データシート1!$A$1:$BS$1,0),0)</f>
        <v>41.556331703324048</v>
      </c>
      <c r="AK38" s="1020">
        <f>VLOOKUP(年度マスタ!$K$4&amp;"_"&amp;AK$33,データシート1!$A:$BS,MATCH("aa_"&amp;$S38,データシート1!$A$1:$BS$1,0),0)</f>
        <v>38.198791497226878</v>
      </c>
      <c r="AL38" s="373"/>
      <c r="AW38" s="19" t="str">
        <f>年度マスタ!H4</f>
        <v>42</v>
      </c>
      <c r="AX38" s="19" t="s">
        <v>111</v>
      </c>
      <c r="AY38" s="19">
        <f>VLOOKUP($AW38&amp;"_"&amp;$AY$34,データシート1!$A:$BS,MATCH($AY$31&amp;"_"&amp;AY$36,データシート1!$A$1:$BS$1,0),0)</f>
        <v>714.28067464910384</v>
      </c>
      <c r="AZ38" s="19">
        <f>VLOOKUP($AW38&amp;"_"&amp;$AY$34,データシート1!$A:$BS,MATCH($AY$31&amp;"_"&amp;AZ$36,データシート1!$A$1:$BS$1,0),0)</f>
        <v>86.132185414818991</v>
      </c>
      <c r="BA38" s="19">
        <f>VLOOKUP($AW38&amp;"_"&amp;$AY$34,データシート1!$A:$BS,MATCH($AY$31&amp;"_"&amp;BA$36,データシート1!$A$1:$BS$1,0),0)</f>
        <v>608.46188876009785</v>
      </c>
      <c r="BB38" s="19">
        <f>VLOOKUP($AW38&amp;"_"&amp;$AY$34,データシート1!$A:$BS,MATCH($AY$31&amp;"_"&amp;BB$36,データシート1!$A$1:$BS$1,0),0)</f>
        <v>1421.4781964092929</v>
      </c>
      <c r="BC38" s="19">
        <f>VLOOKUP($AW38&amp;"_"&amp;$AY$34,データシート1!$A:$BS,MATCH($AY$31&amp;"_"&amp;BC$36,データシート1!$A$1:$BS$1,0),0)</f>
        <v>1156.3409960282906</v>
      </c>
      <c r="BD38" s="19">
        <f>VLOOKUP($AW38&amp;"_"&amp;$AY$34,データシート1!$A:$BS,MATCH($AY$31&amp;"_"&amp;BD$36,データシート1!$A$1:$BS$1,0),0)</f>
        <v>979.62857700653421</v>
      </c>
      <c r="BE38" s="19">
        <f>VLOOKUP($AW38&amp;"_"&amp;$AY$34,データシート1!$A:$BS,MATCH($AY$31&amp;"_"&amp;BE$36,データシート1!$A$1:$BS$1,0),0)</f>
        <v>923.34423483484966</v>
      </c>
      <c r="BF38" s="19">
        <f>VLOOKUP($AW38&amp;"_"&amp;$AY$34,データシート1!$A:$BS,MATCH($AY$31&amp;"_"&amp;BF$36,データシート1!$A$1:$BS$1,0),0)</f>
        <v>78.768707424391962</v>
      </c>
      <c r="BG38" s="19">
        <f>VLOOKUP($AW38&amp;"_"&amp;$AY$34,データシート1!$A:$BS,MATCH($AY$31&amp;"_"&amp;BG$36,データシート1!$A$1:$BS$1,0),0)</f>
        <v>322.63456747495786</v>
      </c>
      <c r="BH38" s="19">
        <f>VLOOKUP($AW38&amp;"_"&amp;$AY$34,データシート1!$A:$BS,MATCH($AY$31&amp;"_"&amp;BH$36,データシート1!$A$1:$BS$1,0),0)</f>
        <v>139.62054140749606</v>
      </c>
    </row>
    <row r="39" spans="2:64" ht="17.100000000000001" customHeight="1" thickBot="1">
      <c r="B39" s="366"/>
      <c r="C39" s="367"/>
      <c r="D39" s="369"/>
      <c r="E39" s="993"/>
      <c r="F39" s="369"/>
      <c r="G39" s="368"/>
      <c r="H39" s="368"/>
      <c r="I39" s="369"/>
      <c r="J39" s="370"/>
      <c r="K39" s="378"/>
      <c r="L39" s="389"/>
      <c r="M39" s="389"/>
      <c r="N39" s="390" t="s">
        <v>1298</v>
      </c>
      <c r="O39" s="1026">
        <f>AC43</f>
        <v>25.085343325914074</v>
      </c>
      <c r="P39" s="502">
        <f t="shared" si="9"/>
        <v>0.12403599934517731</v>
      </c>
      <c r="Q39" s="371"/>
      <c r="R39" s="15"/>
      <c r="S39" s="401" t="s">
        <v>102</v>
      </c>
      <c r="T39" s="378"/>
      <c r="U39" s="386" t="s">
        <v>112</v>
      </c>
      <c r="V39" s="387"/>
      <c r="W39" s="387"/>
      <c r="X39" s="1015">
        <f>VLOOKUP(年度マスタ!$K$4&amp;"_"&amp;X$33,データシート1!$A:$BS,MATCH("aa_"&amp;$S39,データシート1!$A$1:$BS$1,0),0)</f>
        <v>27.401372907474947</v>
      </c>
      <c r="Y39" s="1016">
        <f>VLOOKUP(年度マスタ!$K$4&amp;"_"&amp;Y$33,データシート1!$A:$BS,MATCH("aa_"&amp;$S39,データシート1!$A$1:$BS$1,0),0)</f>
        <v>27.696770311634275</v>
      </c>
      <c r="Z39" s="1016">
        <f>VLOOKUP(年度マスタ!$K$4&amp;"_"&amp;Z$33,データシート1!$A:$BS,MATCH("aa_"&amp;$S39,データシート1!$A$1:$BS$1,0),0)</f>
        <v>29.704399052230723</v>
      </c>
      <c r="AA39" s="1016">
        <f>VLOOKUP(年度マスタ!$K$4&amp;"_"&amp;AA$33,データシート1!$A:$BS,MATCH("aa_"&amp;$S39,データシート1!$A$1:$BS$1,0),0)</f>
        <v>34.425358311168232</v>
      </c>
      <c r="AB39" s="1016">
        <f>VLOOKUP(年度マスタ!$K$4&amp;"_"&amp;AB$33,データシート1!$A:$BS,MATCH("aa_"&amp;$S39,データシート1!$A$1:$BS$1,0),0)</f>
        <v>37.294497342486316</v>
      </c>
      <c r="AC39" s="1016">
        <f>VLOOKUP(年度マスタ!$K$4&amp;"_"&amp;AC$33,データシート1!$A:$BS,MATCH("aa_"&amp;$S39,データシート1!$A$1:$BS$1,0),0)</f>
        <v>37.773689013303979</v>
      </c>
      <c r="AD39" s="1016">
        <f>VLOOKUP(年度マスタ!$K$4&amp;"_"&amp;AD$33,データシート1!$A:$BS,MATCH("aa_"&amp;$S39,データシート1!$A$1:$BS$1,0),0)</f>
        <v>33.049606714116806</v>
      </c>
      <c r="AE39" s="1016">
        <f>VLOOKUP(年度マスタ!$K$4&amp;"_"&amp;AE$33,データシート1!$A:$BS,MATCH("aa_"&amp;$S39,データシート1!$A$1:$BS$1,0),0)</f>
        <v>27.966037473598895</v>
      </c>
      <c r="AF39" s="1016">
        <f>VLOOKUP(年度マスタ!$K$4&amp;"_"&amp;AF$33,データシート1!$A:$BS,MATCH("aa_"&amp;$S39,データシート1!$A$1:$BS$1,0),0)</f>
        <v>23.305866945785475</v>
      </c>
      <c r="AG39" s="1016">
        <f>VLOOKUP(年度マスタ!$K$4&amp;"_"&amp;AG$33,データシート1!$A:$BS,MATCH("aa_"&amp;$S39,データシート1!$A$1:$BS$1,0),0)</f>
        <v>22.378715532608844</v>
      </c>
      <c r="AH39" s="1016">
        <f>VLOOKUP(年度マスタ!$K$4&amp;"_"&amp;AH$33,データシート1!$A:$BS,MATCH("aa_"&amp;$S39,データシート1!$A$1:$BS$1,0),0)</f>
        <v>20.225636118609</v>
      </c>
      <c r="AI39" s="1016">
        <f>VLOOKUP(年度マスタ!$K$4&amp;"_"&amp;AI$33,データシート1!$A:$BS,MATCH("aa_"&amp;$S39,データシート1!$A$1:$BS$1,0),0)</f>
        <v>20.630805976927938</v>
      </c>
      <c r="AJ39" s="1016">
        <f>VLOOKUP(年度マスタ!$K$4&amp;"_"&amp;AJ$33,データシート1!$A:$BS,MATCH("aa_"&amp;$S39,データシート1!$A$1:$BS$1,0),0)</f>
        <v>21.211867006218949</v>
      </c>
      <c r="AK39" s="1017">
        <f>VLOOKUP(年度マスタ!$K$4&amp;"_"&amp;AK$33,データシート1!$A:$BS,MATCH("aa_"&amp;$S39,データシート1!$A$1:$BS$1,0),0)</f>
        <v>19.10551926303711</v>
      </c>
      <c r="AL39" s="373"/>
      <c r="AW39" s="19" t="str">
        <f>年度マスタ!K4</f>
        <v>42208</v>
      </c>
      <c r="AX39" s="19" t="s">
        <v>113</v>
      </c>
      <c r="AY39" s="19">
        <f>VLOOKUP($AW39&amp;"_"&amp;$AY$34,データシート1!$A:$BS,MATCH($AY$31&amp;"_"&amp;AY$36,データシート1!$A$1:$BS$1,0),0)</f>
        <v>20.33256177116192</v>
      </c>
      <c r="AZ39" s="19">
        <f>VLOOKUP($AW39&amp;"_"&amp;$AY$34,データシート1!$A:$BS,MATCH($AY$31&amp;"_"&amp;AZ$36,データシート1!$A$1:$BS$1,0),0)</f>
        <v>1.7616946053823554</v>
      </c>
      <c r="BA39" s="19">
        <f>VLOOKUP($AW39&amp;"_"&amp;$AY$34,データシート1!$A:$BS,MATCH($AY$31&amp;"_"&amp;BA$36,データシート1!$A$1:$BS$1,0),0)</f>
        <v>38.198791497226878</v>
      </c>
      <c r="BB39" s="19">
        <f>VLOOKUP($AW39&amp;"_"&amp;$AY$34,データシート1!$A:$BS,MATCH($AY$31&amp;"_"&amp;BB$36,データシート1!$A$1:$BS$1,0),0)</f>
        <v>19.10551926303711</v>
      </c>
      <c r="BC39" s="19">
        <f>VLOOKUP($AW39&amp;"_"&amp;$AY$34,データシート1!$A:$BS,MATCH($AY$31&amp;"_"&amp;BC$36,データシート1!$A$1:$BS$1,0),0)</f>
        <v>18.398487326992427</v>
      </c>
      <c r="BD39" s="19">
        <f>VLOOKUP($AW39&amp;"_"&amp;$AY$34,データシート1!$A:$BS,MATCH($AY$31&amp;"_"&amp;BD$36,データシート1!$A$1:$BS$1,0),0)</f>
        <v>18.892695108709837</v>
      </c>
      <c r="BE39" s="19">
        <f>VLOOKUP($AW39&amp;"_"&amp;$AY$34,データシート1!$A:$BS,MATCH($AY$31&amp;"_"&amp;BE$36,データシート1!$A$1:$BS$1,0),0)</f>
        <v>23.694606736112348</v>
      </c>
      <c r="BF39" s="19">
        <f>VLOOKUP($AW39&amp;"_"&amp;$AY$34,データシート1!$A:$BS,MATCH($AY$31&amp;"_"&amp;BF$36,データシート1!$A$1:$BS$1,0),0)</f>
        <v>1.2948558591189803</v>
      </c>
      <c r="BG39" s="19">
        <f>VLOOKUP($AW39&amp;"_"&amp;$AY$34,データシート1!$A:$BS,MATCH($AY$31&amp;"_"&amp;BG$36,データシート1!$A$1:$BS$1,0),0)</f>
        <v>7.1961933877111619</v>
      </c>
      <c r="BH39" s="19">
        <f>VLOOKUP($AW39&amp;"_"&amp;$AY$34,データシート1!$A:$BS,MATCH($AY$31&amp;"_"&amp;BH$36,データシート1!$A$1:$BS$1,0),0)</f>
        <v>2.657570476293595</v>
      </c>
    </row>
    <row r="40" spans="2:64" ht="17.100000000000001" customHeight="1" thickBot="1">
      <c r="B40" s="366"/>
      <c r="C40" s="367"/>
      <c r="D40" s="369"/>
      <c r="E40" s="369"/>
      <c r="F40" s="369"/>
      <c r="G40" s="368"/>
      <c r="H40" s="368"/>
      <c r="I40" s="369"/>
      <c r="J40" s="370"/>
      <c r="K40" s="378"/>
      <c r="L40" s="389"/>
      <c r="M40" s="391"/>
      <c r="N40" s="382" t="s">
        <v>47</v>
      </c>
      <c r="O40" s="1026">
        <f>AC44</f>
        <v>27.079866564317218</v>
      </c>
      <c r="P40" s="502">
        <f t="shared" si="9"/>
        <v>0.1338980402938833</v>
      </c>
      <c r="Q40" s="371"/>
      <c r="R40" s="15"/>
      <c r="S40" s="401" t="s">
        <v>78</v>
      </c>
      <c r="T40" s="378"/>
      <c r="U40" s="386" t="s">
        <v>78</v>
      </c>
      <c r="V40" s="387"/>
      <c r="W40" s="387"/>
      <c r="X40" s="1015">
        <f>VLOOKUP(年度マスタ!$K$4&amp;"_"&amp;X$33,データシート1!$A:$BS,MATCH("aa_"&amp;$S40,データシート1!$A$1:$BS$1,0),0)</f>
        <v>27.845411094839609</v>
      </c>
      <c r="Y40" s="1016">
        <f>VLOOKUP(年度マスタ!$K$4&amp;"_"&amp;Y$33,データシート1!$A:$BS,MATCH("aa_"&amp;$S40,データシート1!$A$1:$BS$1,0),0)</f>
        <v>25.280419987281597</v>
      </c>
      <c r="Z40" s="1016">
        <f>VLOOKUP(年度マスタ!$K$4&amp;"_"&amp;Z$33,データシート1!$A:$BS,MATCH("aa_"&amp;$S40,データシート1!$A$1:$BS$1,0),0)</f>
        <v>28.785084100397274</v>
      </c>
      <c r="AA40" s="1016">
        <f>VLOOKUP(年度マスタ!$K$4&amp;"_"&amp;AA$33,データシート1!$A:$BS,MATCH("aa_"&amp;$S40,データシート1!$A$1:$BS$1,0),0)</f>
        <v>33.413112264695343</v>
      </c>
      <c r="AB40" s="1016">
        <f>VLOOKUP(年度マスタ!$K$4&amp;"_"&amp;AB$33,データシート1!$A:$BS,MATCH("aa_"&amp;$S40,データシート1!$A$1:$BS$1,0),0)</f>
        <v>38.639296643959355</v>
      </c>
      <c r="AC40" s="1016">
        <f>VLOOKUP(年度マスタ!$K$4&amp;"_"&amp;AC$33,データシート1!$A:$BS,MATCH("aa_"&amp;$S40,データシート1!$A$1:$BS$1,0),0)</f>
        <v>37.424497145872415</v>
      </c>
      <c r="AD40" s="1016">
        <f>VLOOKUP(年度マスタ!$K$4&amp;"_"&amp;AD$33,データシート1!$A:$BS,MATCH("aa_"&amp;$S40,データシート1!$A$1:$BS$1,0),0)</f>
        <v>34.656547757311124</v>
      </c>
      <c r="AE40" s="1016">
        <f>VLOOKUP(年度マスタ!$K$4&amp;"_"&amp;AE$33,データシート1!$A:$BS,MATCH("aa_"&amp;$S40,データシート1!$A$1:$BS$1,0),0)</f>
        <v>30.296371893588262</v>
      </c>
      <c r="AF40" s="1016">
        <f>VLOOKUP(年度マスタ!$K$4&amp;"_"&amp;AF$33,データシート1!$A:$BS,MATCH("aa_"&amp;$S40,データシート1!$A$1:$BS$1,0),0)</f>
        <v>27.782218876464409</v>
      </c>
      <c r="AG40" s="1016">
        <f>VLOOKUP(年度マスタ!$K$4&amp;"_"&amp;AG$33,データシート1!$A:$BS,MATCH("aa_"&amp;$S40,データシート1!$A$1:$BS$1,0),0)</f>
        <v>27.897718710639356</v>
      </c>
      <c r="AH40" s="1016">
        <f>VLOOKUP(年度マスタ!$K$4&amp;"_"&amp;AH$33,データシート1!$A:$BS,MATCH("aa_"&amp;$S40,データシート1!$A$1:$BS$1,0),0)</f>
        <v>20.928863025346228</v>
      </c>
      <c r="AI40" s="1016">
        <f>VLOOKUP(年度マスタ!$K$4&amp;"_"&amp;AI$33,データシート1!$A:$BS,MATCH("aa_"&amp;$S40,データシート1!$A$1:$BS$1,0),0)</f>
        <v>22.230280119981938</v>
      </c>
      <c r="AJ40" s="1016">
        <f>VLOOKUP(年度マスタ!$K$4&amp;"_"&amp;AJ$33,データシート1!$A:$BS,MATCH("aa_"&amp;$S40,データシート1!$A$1:$BS$1,0),0)</f>
        <v>22.080096595980827</v>
      </c>
      <c r="AK40" s="1017">
        <f>VLOOKUP(年度マスタ!$K$4&amp;"_"&amp;AK$33,データシート1!$A:$BS,MATCH("aa_"&amp;$S40,データシート1!$A$1:$BS$1,0),0)</f>
        <v>18.398487326992427</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1.9114720882378622</v>
      </c>
      <c r="P41" s="502">
        <f t="shared" si="9"/>
        <v>9.4513895067990638E-3</v>
      </c>
      <c r="Q41" s="371"/>
      <c r="R41" s="15"/>
      <c r="S41" s="401" t="s">
        <v>1276</v>
      </c>
      <c r="T41" s="378"/>
      <c r="U41" s="286" t="s">
        <v>44</v>
      </c>
      <c r="V41" s="387"/>
      <c r="W41" s="387"/>
      <c r="X41" s="1015">
        <f>X42+X45+X46</f>
        <v>68.00300379197877</v>
      </c>
      <c r="Y41" s="1016">
        <f t="shared" ref="Y41:AH41" si="12">Y42+Y45+Y46</f>
        <v>66.71309871475529</v>
      </c>
      <c r="Z41" s="1016">
        <f t="shared" si="12"/>
        <v>64.089069857699343</v>
      </c>
      <c r="AA41" s="1016">
        <f t="shared" si="12"/>
        <v>63.446279217570648</v>
      </c>
      <c r="AB41" s="1016">
        <f t="shared" si="12"/>
        <v>62.914796802175012</v>
      </c>
      <c r="AC41" s="1016">
        <f t="shared" si="12"/>
        <v>61.453099006247662</v>
      </c>
      <c r="AD41" s="1016">
        <f t="shared" si="12"/>
        <v>61.928715549252829</v>
      </c>
      <c r="AE41" s="1016">
        <f t="shared" si="12"/>
        <v>59.601844791433734</v>
      </c>
      <c r="AF41" s="1016">
        <f t="shared" si="12"/>
        <v>58.09421058605308</v>
      </c>
      <c r="AG41" s="1016">
        <f t="shared" si="12"/>
        <v>57.527806877748866</v>
      </c>
      <c r="AH41" s="1016">
        <f t="shared" si="12"/>
        <v>56.369381788343034</v>
      </c>
      <c r="AI41" s="1016">
        <f>AI42+AI45+AI46</f>
        <v>55.586830280278001</v>
      </c>
      <c r="AJ41" s="1016">
        <f>AJ42+AJ45+AJ46</f>
        <v>50.995441083364376</v>
      </c>
      <c r="AK41" s="1017">
        <f>AK42+AK45+AK46</f>
        <v>51.07835109165233</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7.3764170277785004</v>
      </c>
      <c r="P42" s="502">
        <f t="shared" si="9"/>
        <v>3.6473140739601569E-2</v>
      </c>
      <c r="Q42" s="371"/>
      <c r="R42" s="15"/>
      <c r="S42" s="401"/>
      <c r="T42" s="378"/>
      <c r="U42" s="389"/>
      <c r="V42" s="623" t="s">
        <v>45</v>
      </c>
      <c r="W42" s="379"/>
      <c r="X42" s="1018">
        <f>SUM(X43:X44)</f>
        <v>55.880622814130334</v>
      </c>
      <c r="Y42" s="1019">
        <f t="shared" ref="Y42:AK42" si="13">SUM(Y43:Y44)</f>
        <v>54.899014344883852</v>
      </c>
      <c r="Z42" s="1019">
        <f t="shared" si="13"/>
        <v>55.102565293342607</v>
      </c>
      <c r="AA42" s="1019">
        <f t="shared" si="13"/>
        <v>53.609765992015994</v>
      </c>
      <c r="AB42" s="1019">
        <f t="shared" si="13"/>
        <v>53.339953113203819</v>
      </c>
      <c r="AC42" s="1019">
        <f t="shared" si="13"/>
        <v>52.165209890231296</v>
      </c>
      <c r="AD42" s="1019">
        <f t="shared" si="13"/>
        <v>50.929152216818963</v>
      </c>
      <c r="AE42" s="1019">
        <f t="shared" si="13"/>
        <v>50.62858898142332</v>
      </c>
      <c r="AF42" s="1019">
        <f t="shared" si="13"/>
        <v>49.551672549119559</v>
      </c>
      <c r="AG42" s="1019">
        <f t="shared" si="13"/>
        <v>48.828815158648425</v>
      </c>
      <c r="AH42" s="1019">
        <f t="shared" si="13"/>
        <v>48.059086418613404</v>
      </c>
      <c r="AI42" s="1019">
        <f t="shared" si="13"/>
        <v>47.232828003273902</v>
      </c>
      <c r="AJ42" s="1019">
        <f t="shared" si="13"/>
        <v>42.68701268007392</v>
      </c>
      <c r="AK42" s="1020">
        <f t="shared" si="13"/>
        <v>42.587301844822186</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1.9077690170235078</v>
      </c>
      <c r="P43" s="679">
        <f t="shared" si="9"/>
        <v>9.4330794469066667E-3</v>
      </c>
      <c r="Q43" s="371"/>
      <c r="R43" s="15"/>
      <c r="S43" s="401" t="s">
        <v>46</v>
      </c>
      <c r="T43" s="405"/>
      <c r="U43" s="389"/>
      <c r="V43" s="406"/>
      <c r="W43" s="390" t="s">
        <v>46</v>
      </c>
      <c r="X43" s="1018">
        <f>VLOOKUP(年度マスタ!$K$4&amp;"_"&amp;X$33,データシート1!$A:$BS,MATCH("aa_"&amp;$S43,データシート1!$A$1:$BS$1,0),0)</f>
        <v>25.455055900026416</v>
      </c>
      <c r="Y43" s="1019">
        <f>VLOOKUP(年度マスタ!$K$4&amp;"_"&amp;Y$33,データシート1!$A:$BS,MATCH("aa_"&amp;$S43,データシート1!$A$1:$BS$1,0),0)</f>
        <v>26.052153709015542</v>
      </c>
      <c r="Z43" s="1019">
        <f>VLOOKUP(年度マスタ!$K$4&amp;"_"&amp;Z$33,データシート1!$A:$BS,MATCH("aa_"&amp;$S43,データシート1!$A$1:$BS$1,0),0)</f>
        <v>26.163995832573182</v>
      </c>
      <c r="AA43" s="1019">
        <f>VLOOKUP(年度マスタ!$K$4&amp;"_"&amp;AA$33,データシート1!$A:$BS,MATCH("aa_"&amp;$S43,データシート1!$A$1:$BS$1,0),0)</f>
        <v>25.908300999511912</v>
      </c>
      <c r="AB43" s="1019">
        <f>VLOOKUP(年度マスタ!$K$4&amp;"_"&amp;AB$33,データシート1!$A:$BS,MATCH("aa_"&amp;$S43,データシート1!$A$1:$BS$1,0),0)</f>
        <v>26.033281148265633</v>
      </c>
      <c r="AC43" s="1019">
        <f>VLOOKUP(年度マスタ!$K$4&amp;"_"&amp;AC$33,データシート1!$A:$BS,MATCH("aa_"&amp;$S43,データシート1!$A$1:$BS$1,0),0)</f>
        <v>25.085343325914074</v>
      </c>
      <c r="AD43" s="1019">
        <f>VLOOKUP(年度マスタ!$K$4&amp;"_"&amp;AD$33,データシート1!$A:$BS,MATCH("aa_"&amp;$S43,データシート1!$A$1:$BS$1,0),0)</f>
        <v>23.889209388286261</v>
      </c>
      <c r="AE43" s="1019">
        <f>VLOOKUP(年度マスタ!$K$4&amp;"_"&amp;AE$33,データシート1!$A:$BS,MATCH("aa_"&amp;$S43,データシート1!$A$1:$BS$1,0),0)</f>
        <v>23.909090791874494</v>
      </c>
      <c r="AF43" s="1019">
        <f>VLOOKUP(年度マスタ!$K$4&amp;"_"&amp;AF$33,データシート1!$A:$BS,MATCH("aa_"&amp;$S43,データシート1!$A$1:$BS$1,0),0)</f>
        <v>23.761576523125264</v>
      </c>
      <c r="AG43" s="1019">
        <f>VLOOKUP(年度マスタ!$K$4&amp;"_"&amp;AG$33,データシート1!$A:$BS,MATCH("aa_"&amp;$S43,データシート1!$A$1:$BS$1,0),0)</f>
        <v>23.385552040960949</v>
      </c>
      <c r="AH43" s="1019">
        <f>VLOOKUP(年度マスタ!$K$4&amp;"_"&amp;AH$33,データシート1!$A:$BS,MATCH("aa_"&amp;$S43,データシート1!$A$1:$BS$1,0),0)</f>
        <v>23.088966298879885</v>
      </c>
      <c r="AI43" s="1019">
        <f>VLOOKUP(年度マスタ!$K$4&amp;"_"&amp;AI$33,データシート1!$A:$BS,MATCH("aa_"&amp;$S43,データシート1!$A$1:$BS$1,0),0)</f>
        <v>22.363366794703929</v>
      </c>
      <c r="AJ43" s="1019">
        <f>VLOOKUP(年度マスタ!$K$4&amp;"_"&amp;AJ$33,データシート1!$A:$BS,MATCH("aa_"&amp;$S43,データシート1!$A$1:$BS$1,0),0)</f>
        <v>19.597672064089274</v>
      </c>
      <c r="AK43" s="1020">
        <f>VLOOKUP(年度マスタ!$K$4&amp;"_"&amp;AK$33,データシート1!$A:$BS,MATCH("aa_"&amp;$S43,データシート1!$A$1:$BS$1,0),0)</f>
        <v>18.892695108709837</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30.425566914103914</v>
      </c>
      <c r="Y44" s="1019">
        <f>VLOOKUP(年度マスタ!$K$4&amp;"_"&amp;Y$33,データシート1!$A:$BS,MATCH("aa_"&amp;$S44,データシート1!$A$1:$BS$1,0),0)</f>
        <v>28.846860635868314</v>
      </c>
      <c r="Z44" s="1019">
        <f>VLOOKUP(年度マスタ!$K$4&amp;"_"&amp;Z$33,データシート1!$A:$BS,MATCH("aa_"&amp;$S44,データシート1!$A$1:$BS$1,0),0)</f>
        <v>28.938569460769429</v>
      </c>
      <c r="AA44" s="1019">
        <f>VLOOKUP(年度マスタ!$K$4&amp;"_"&amp;AA$33,データシート1!$A:$BS,MATCH("aa_"&amp;$S44,データシート1!$A$1:$BS$1,0),0)</f>
        <v>27.701464992504082</v>
      </c>
      <c r="AB44" s="1019">
        <f>VLOOKUP(年度マスタ!$K$4&amp;"_"&amp;AB$33,データシート1!$A:$BS,MATCH("aa_"&amp;$S44,データシート1!$A$1:$BS$1,0),0)</f>
        <v>27.306671964938182</v>
      </c>
      <c r="AC44" s="1019">
        <f>VLOOKUP(年度マスタ!$K$4&amp;"_"&amp;AC$33,データシート1!$A:$BS,MATCH("aa_"&amp;$S44,データシート1!$A$1:$BS$1,0),0)</f>
        <v>27.079866564317218</v>
      </c>
      <c r="AD44" s="1019">
        <f>VLOOKUP(年度マスタ!$K$4&amp;"_"&amp;AD$33,データシート1!$A:$BS,MATCH("aa_"&amp;$S44,データシート1!$A$1:$BS$1,0),0)</f>
        <v>27.039942828532705</v>
      </c>
      <c r="AE44" s="1019">
        <f>VLOOKUP(年度マスタ!$K$4&amp;"_"&amp;AE$33,データシート1!$A:$BS,MATCH("aa_"&amp;$S44,データシート1!$A$1:$BS$1,0),0)</f>
        <v>26.719498189548826</v>
      </c>
      <c r="AF44" s="1019">
        <f>VLOOKUP(年度マスタ!$K$4&amp;"_"&amp;AF$33,データシート1!$A:$BS,MATCH("aa_"&amp;$S44,データシート1!$A$1:$BS$1,0),0)</f>
        <v>25.790096025994291</v>
      </c>
      <c r="AG44" s="1019">
        <f>VLOOKUP(年度マスタ!$K$4&amp;"_"&amp;AG$33,データシート1!$A:$BS,MATCH("aa_"&amp;$S44,データシート1!$A$1:$BS$1,0),0)</f>
        <v>25.443263117687476</v>
      </c>
      <c r="AH44" s="1019">
        <f>VLOOKUP(年度マスタ!$K$4&amp;"_"&amp;AH$33,データシート1!$A:$BS,MATCH("aa_"&amp;$S44,データシート1!$A$1:$BS$1,0),0)</f>
        <v>24.970120119733519</v>
      </c>
      <c r="AI44" s="1019">
        <f>VLOOKUP(年度マスタ!$K$4&amp;"_"&amp;AI$33,データシート1!$A:$BS,MATCH("aa_"&amp;$S44,データシート1!$A$1:$BS$1,0),0)</f>
        <v>24.869461208569973</v>
      </c>
      <c r="AJ44" s="1019">
        <f>VLOOKUP(年度マスタ!$K$4&amp;"_"&amp;AJ$33,データシート1!$A:$BS,MATCH("aa_"&amp;$S44,データシート1!$A$1:$BS$1,0),0)</f>
        <v>23.08934061598465</v>
      </c>
      <c r="AK44" s="1020">
        <f>VLOOKUP(年度マスタ!$K$4&amp;"_"&amp;AK$33,データシート1!$A:$BS,MATCH("aa_"&amp;$S44,データシート1!$A$1:$BS$1,0),0)</f>
        <v>23.694606736112348</v>
      </c>
      <c r="AL44" s="373"/>
      <c r="AW44" s="19" t="str">
        <f>AW47</f>
        <v>長崎県</v>
      </c>
      <c r="AX44" s="407">
        <f t="shared" si="14"/>
        <v>0.21908607382322207</v>
      </c>
      <c r="AY44" s="407">
        <f t="shared" si="14"/>
        <v>0.22104596404795557</v>
      </c>
      <c r="AZ44" s="407">
        <f t="shared" si="14"/>
        <v>0.17981599076293484</v>
      </c>
      <c r="BA44" s="407">
        <f t="shared" si="14"/>
        <v>0.35834037757973081</v>
      </c>
      <c r="BB44" s="407">
        <f t="shared" si="14"/>
        <v>2.1711593786156863E-2</v>
      </c>
      <c r="BC44" s="407">
        <f>SUM(AX44:BB44)</f>
        <v>1.0000000000000002</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1.6067765056940888</v>
      </c>
      <c r="Y45" s="1019">
        <f>VLOOKUP(年度マスタ!$K$4&amp;"_"&amp;Y$33,データシート1!$A:$BS,MATCH("aa_"&amp;$S45,データシート1!$A$1:$BS$1,0),0)</f>
        <v>1.5061927514054823</v>
      </c>
      <c r="Z45" s="1019">
        <f>VLOOKUP(年度マスタ!$K$4&amp;"_"&amp;Z$33,データシート1!$A:$BS,MATCH("aa_"&amp;$S45,データシート1!$A$1:$BS$1,0),0)</f>
        <v>1.5541294923403681</v>
      </c>
      <c r="AA45" s="1019">
        <f>VLOOKUP(年度マスタ!$K$4&amp;"_"&amp;AA$33,データシート1!$A:$BS,MATCH("aa_"&amp;$S45,データシート1!$A$1:$BS$1,0),0)</f>
        <v>1.7752306757455687</v>
      </c>
      <c r="AB45" s="1019">
        <f>VLOOKUP(年度マスタ!$K$4&amp;"_"&amp;AB$33,データシート1!$A:$BS,MATCH("aa_"&amp;$S45,データシート1!$A$1:$BS$1,0),0)</f>
        <v>1.8982468727306725</v>
      </c>
      <c r="AC45" s="1019">
        <f>VLOOKUP(年度マスタ!$K$4&amp;"_"&amp;AC$33,データシート1!$A:$BS,MATCH("aa_"&amp;$S45,データシート1!$A$1:$BS$1,0),0)</f>
        <v>1.9114720882378622</v>
      </c>
      <c r="AD45" s="1019">
        <f>VLOOKUP(年度マスタ!$K$4&amp;"_"&amp;AD$33,データシート1!$A:$BS,MATCH("aa_"&amp;$S45,データシート1!$A$1:$BS$1,0),0)</f>
        <v>1.8119278753174166</v>
      </c>
      <c r="AE45" s="1019">
        <f>VLOOKUP(年度マスタ!$K$4&amp;"_"&amp;AE$33,データシート1!$A:$BS,MATCH("aa_"&amp;$S45,データシート1!$A$1:$BS$1,0),0)</f>
        <v>1.7472674536887236</v>
      </c>
      <c r="AF45" s="1019">
        <f>VLOOKUP(年度マスタ!$K$4&amp;"_"&amp;AF$33,データシート1!$A:$BS,MATCH("aa_"&amp;$S45,データシート1!$A$1:$BS$1,0),0)</f>
        <v>1.6757448607722367</v>
      </c>
      <c r="AG45" s="1019">
        <f>VLOOKUP(年度マスタ!$K$4&amp;"_"&amp;AG$33,データシート1!$A:$BS,MATCH("aa_"&amp;$S45,データシート1!$A$1:$BS$1,0),0)</f>
        <v>1.5932494693543451</v>
      </c>
      <c r="AH45" s="1019">
        <f>VLOOKUP(年度マスタ!$K$4&amp;"_"&amp;AH$33,データシート1!$A:$BS,MATCH("aa_"&amp;$S45,データシート1!$A$1:$BS$1,0),0)</f>
        <v>1.4555750800119491</v>
      </c>
      <c r="AI45" s="1019">
        <f>VLOOKUP(年度マスタ!$K$4&amp;"_"&amp;AI$33,データシート1!$A:$BS,MATCH("aa_"&amp;$S45,データシート1!$A$1:$BS$1,0),0)</f>
        <v>1.3904841632851981</v>
      </c>
      <c r="AJ45" s="1019">
        <f>VLOOKUP(年度マスタ!$K$4&amp;"_"&amp;AJ$33,データシート1!$A:$BS,MATCH("aa_"&amp;$S45,データシート1!$A$1:$BS$1,0),0)</f>
        <v>1.3052677175825083</v>
      </c>
      <c r="AK45" s="1020">
        <f>VLOOKUP(年度マスタ!$K$4&amp;"_"&amp;AK$33,データシート1!$A:$BS,MATCH("aa_"&amp;$S45,データシート1!$A$1:$BS$1,0),0)</f>
        <v>1.2948558591189803</v>
      </c>
      <c r="AL45" s="373"/>
      <c r="AW45" s="19" t="str">
        <f>AW48</f>
        <v>松浦市</v>
      </c>
      <c r="AX45" s="407">
        <f t="shared" ref="AX45:BB45" si="15">AX48/$BC48</f>
        <v>0.39788730778401382</v>
      </c>
      <c r="AY45" s="407">
        <f t="shared" si="15"/>
        <v>0.12608159466909991</v>
      </c>
      <c r="AZ45" s="407">
        <f t="shared" si="15"/>
        <v>0.12141573279163928</v>
      </c>
      <c r="BA45" s="407">
        <f t="shared" si="15"/>
        <v>0.33707746280223033</v>
      </c>
      <c r="BB45" s="407">
        <f t="shared" si="15"/>
        <v>1.7537901953016657E-2</v>
      </c>
      <c r="BC45" s="407">
        <f t="shared" ref="BC45" si="16">SUM(AX45:BB45)</f>
        <v>1</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10.515604472154347</v>
      </c>
      <c r="Y46" s="1019">
        <f>VLOOKUP(年度マスタ!$K$4&amp;"_"&amp;Y$33,データシート1!$A:$BS,MATCH("aa_"&amp;$S46,データシート1!$A$1:$BS$1,0),0)</f>
        <v>10.307891618465964</v>
      </c>
      <c r="Z46" s="1019">
        <f>VLOOKUP(年度マスタ!$K$4&amp;"_"&amp;Z$33,データシート1!$A:$BS,MATCH("aa_"&amp;$S46,データシート1!$A$1:$BS$1,0),0)</f>
        <v>7.4323750720163657</v>
      </c>
      <c r="AA46" s="1019">
        <f>VLOOKUP(年度マスタ!$K$4&amp;"_"&amp;AA$33,データシート1!$A:$BS,MATCH("aa_"&amp;$S46,データシート1!$A$1:$BS$1,0),0)</f>
        <v>8.0612825498090839</v>
      </c>
      <c r="AB46" s="1019">
        <f>VLOOKUP(年度マスタ!$K$4&amp;"_"&amp;AB$33,データシート1!$A:$BS,MATCH("aa_"&amp;$S46,データシート1!$A$1:$BS$1,0),0)</f>
        <v>7.6765968162405169</v>
      </c>
      <c r="AC46" s="1019">
        <f>VLOOKUP(年度マスタ!$K$4&amp;"_"&amp;AC$33,データシート1!$A:$BS,MATCH("aa_"&amp;$S46,データシート1!$A$1:$BS$1,0),0)</f>
        <v>7.3764170277785004</v>
      </c>
      <c r="AD46" s="1019">
        <f>VLOOKUP(年度マスタ!$K$4&amp;"_"&amp;AD$33,データシート1!$A:$BS,MATCH("aa_"&amp;$S46,データシート1!$A$1:$BS$1,0),0)</f>
        <v>9.1876354571164498</v>
      </c>
      <c r="AE46" s="1019">
        <f>VLOOKUP(年度マスタ!$K$4&amp;"_"&amp;AE$33,データシート1!$A:$BS,MATCH("aa_"&amp;$S46,データシート1!$A$1:$BS$1,0),0)</f>
        <v>7.2259883563216931</v>
      </c>
      <c r="AF46" s="1019">
        <f>VLOOKUP(年度マスタ!$K$4&amp;"_"&amp;AF$33,データシート1!$A:$BS,MATCH("aa_"&amp;$S46,データシート1!$A$1:$BS$1,0),0)</f>
        <v>6.8667931761612877</v>
      </c>
      <c r="AG46" s="1019">
        <f>VLOOKUP(年度マスタ!$K$4&amp;"_"&amp;AG$33,データシート1!$A:$BS,MATCH("aa_"&amp;$S46,データシート1!$A$1:$BS$1,0),0)</f>
        <v>7.105742249746096</v>
      </c>
      <c r="AH46" s="1019">
        <f>VLOOKUP(年度マスタ!$K$4&amp;"_"&amp;AH$33,データシート1!$A:$BS,MATCH("aa_"&amp;$S46,データシート1!$A$1:$BS$1,0),0)</f>
        <v>6.8547202897176804</v>
      </c>
      <c r="AI46" s="1019">
        <f>VLOOKUP(年度マスタ!$K$4&amp;"_"&amp;AI$33,データシート1!$A:$BS,MATCH("aa_"&amp;$S46,データシート1!$A$1:$BS$1,0),0)</f>
        <v>6.9635181137188988</v>
      </c>
      <c r="AJ46" s="1019">
        <f>VLOOKUP(年度マスタ!$K$4&amp;"_"&amp;AJ$33,データシート1!$A:$BS,MATCH("aa_"&amp;$S46,データシート1!$A$1:$BS$1,0),0)</f>
        <v>7.0031606857079449</v>
      </c>
      <c r="AK46" s="1020">
        <f>VLOOKUP(年度マスタ!$K$4&amp;"_"&amp;AK$33,データシート1!$A:$BS,MATCH("aa_"&amp;$S46,データシート1!$A$1:$BS$1,0),0)</f>
        <v>7.1961933877111619</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2.3393382616481015</v>
      </c>
      <c r="Y47" s="1022">
        <f>VLOOKUP(年度マスタ!$K$4&amp;"_"&amp;Y$33,データシート1!$A:$BS,MATCH("aa_"&amp;$S47,データシート1!$A$1:$BS$1,0),0)</f>
        <v>2.2680902575287885</v>
      </c>
      <c r="Z47" s="1022">
        <f>VLOOKUP(年度マスタ!$K$4&amp;"_"&amp;Z$33,データシート1!$A:$BS,MATCH("aa_"&amp;$S47,データシート1!$A$1:$BS$1,0),0)</f>
        <v>1.7047932668915478</v>
      </c>
      <c r="AA47" s="1022">
        <f>VLOOKUP(年度マスタ!$K$4&amp;"_"&amp;AA$33,データシート1!$A:$BS,MATCH("aa_"&amp;$S47,データシート1!$A$1:$BS$1,0),0)</f>
        <v>2.302366287991271</v>
      </c>
      <c r="AB47" s="1022">
        <f>VLOOKUP(年度マスタ!$K$4&amp;"_"&amp;AB$33,データシート1!$A:$BS,MATCH("aa_"&amp;$S47,データシート1!$A$1:$BS$1,0),0)</f>
        <v>2.0662121895204342</v>
      </c>
      <c r="AC47" s="1022">
        <f>VLOOKUP(年度マスタ!$K$4&amp;"_"&amp;AC$33,データシート1!$A:$BS,MATCH("aa_"&amp;$S47,データシート1!$A$1:$BS$1,0),0)</f>
        <v>1.9077690170235078</v>
      </c>
      <c r="AD47" s="1022">
        <f>VLOOKUP(年度マスタ!$K$4&amp;"_"&amp;AD$33,データシート1!$A:$BS,MATCH("aa_"&amp;$S47,データシート1!$A$1:$BS$1,0),0)</f>
        <v>1.886332358680604</v>
      </c>
      <c r="AE47" s="1022">
        <f>VLOOKUP(年度マスタ!$K$4&amp;"_"&amp;AE$33,データシート1!$A:$BS,MATCH("aa_"&amp;$S47,データシート1!$A$1:$BS$1,0),0)</f>
        <v>2.2832982260647166</v>
      </c>
      <c r="AF47" s="1022">
        <f>VLOOKUP(年度マスタ!$K$4&amp;"_"&amp;AF$33,データシート1!$A:$BS,MATCH("aa_"&amp;$S47,データシート1!$A$1:$BS$1,0),0)</f>
        <v>2.7969944256059289</v>
      </c>
      <c r="AG47" s="1022">
        <f>VLOOKUP(年度マスタ!$K$4&amp;"_"&amp;AG$33,データシート1!$A:$BS,MATCH("aa_"&amp;$S47,データシート1!$A$1:$BS$1,0),0)</f>
        <v>2.5667555602983652</v>
      </c>
      <c r="AH47" s="1022">
        <f>VLOOKUP(年度マスタ!$K$4&amp;"_"&amp;AH$33,データシート1!$A:$BS,MATCH("aa_"&amp;$S47,データシート1!$A$1:$BS$1,0),0)</f>
        <v>2.8655773983912902</v>
      </c>
      <c r="AI47" s="1022">
        <f>VLOOKUP(年度マスタ!$K$4&amp;"_"&amp;AI$33,データシート1!$A:$BS,MATCH("aa_"&amp;$S47,データシート1!$A$1:$BS$1,0),0)</f>
        <v>2.2204613745210056</v>
      </c>
      <c r="AJ47" s="1022">
        <f>VLOOKUP(年度マスタ!$K$4&amp;"_"&amp;AJ$33,データシート1!$A:$BS,MATCH("aa_"&amp;$S47,データシート1!$A$1:$BS$1,0),0)</f>
        <v>1.972796630200621</v>
      </c>
      <c r="AK47" s="1023">
        <f>VLOOKUP(年度マスタ!$K$4&amp;"_"&amp;AK$33,データシート1!$A:$BS,MATCH("aa_"&amp;$S47,データシート1!$A$1:$BS$1,0),0)</f>
        <v>2.657570476293595</v>
      </c>
      <c r="AL47" s="373"/>
      <c r="AW47" s="19" t="str">
        <f>年度マスタ!I4</f>
        <v>長崎県</v>
      </c>
      <c r="AX47" s="408">
        <f>SUM(AY38:BA38)</f>
        <v>1408.8747488240206</v>
      </c>
      <c r="AY47" s="408">
        <f t="shared" si="17"/>
        <v>1421.4781964092929</v>
      </c>
      <c r="AZ47" s="408">
        <f t="shared" si="17"/>
        <v>1156.3409960282906</v>
      </c>
      <c r="BA47" s="408">
        <f>SUM(BD38:BG38)</f>
        <v>2304.3760867407336</v>
      </c>
      <c r="BB47" s="408">
        <f>BH38</f>
        <v>139.62054140749606</v>
      </c>
      <c r="BC47" s="408">
        <f>SUM(AX47:BB47)</f>
        <v>6430.6905694098332</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1644</v>
      </c>
      <c r="AL48" s="411"/>
      <c r="AW48" s="19" t="str">
        <f>年度マスタ!J4</f>
        <v>松浦市</v>
      </c>
      <c r="AX48" s="408">
        <f>SUM(AY39:BA39)</f>
        <v>60.293047873771158</v>
      </c>
      <c r="AY48" s="408">
        <f>BB39</f>
        <v>19.10551926303711</v>
      </c>
      <c r="AZ48" s="408">
        <f>BC39</f>
        <v>18.398487326992427</v>
      </c>
      <c r="BA48" s="408">
        <f>SUM(BD39:BG39)</f>
        <v>51.07835109165233</v>
      </c>
      <c r="BB48" s="408">
        <f>BH39</f>
        <v>2.657570476293595</v>
      </c>
      <c r="BC48" s="408">
        <f>SUM(AX48:BB48)</f>
        <v>151.53297603174661</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151.53297603174661</v>
      </c>
      <c r="P51" s="500">
        <f>P52+P56+P57+P58+P64</f>
        <v>1</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60.293047873771158</v>
      </c>
      <c r="P52" s="501">
        <f t="shared" ref="P52:P64" si="18">O52/$O$51</f>
        <v>0.39788730778401382</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20.33256177116192</v>
      </c>
      <c r="P53" s="502">
        <f t="shared" si="18"/>
        <v>0.13417912261488343</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1.7616946053823554</v>
      </c>
      <c r="P54" s="502">
        <f t="shared" si="18"/>
        <v>1.1625816713408144E-2</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38.198791497226878</v>
      </c>
      <c r="P55" s="502">
        <f t="shared" si="18"/>
        <v>0.25208236845572224</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19.10551926303711</v>
      </c>
      <c r="P56" s="501">
        <f t="shared" si="18"/>
        <v>0.12608159466909991</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18.398487326992427</v>
      </c>
      <c r="P57" s="501">
        <f t="shared" si="18"/>
        <v>0.12141573279163928</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51.07835109165233</v>
      </c>
      <c r="P58" s="501">
        <f t="shared" si="18"/>
        <v>0.33707746280223033</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42.587301844822186</v>
      </c>
      <c r="P59" s="502">
        <f t="shared" si="18"/>
        <v>0.28104312975348689</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18.892695108709837</v>
      </c>
      <c r="P60" s="502">
        <f t="shared" si="18"/>
        <v>0.12467712047542551</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23.694606736112348</v>
      </c>
      <c r="P61" s="502">
        <f t="shared" si="18"/>
        <v>0.15636600927806141</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1.2948558591189803</v>
      </c>
      <c r="P62" s="502">
        <f t="shared" si="18"/>
        <v>8.5450434158153409E-3</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7.1961933877111619</v>
      </c>
      <c r="P63" s="502">
        <f t="shared" si="18"/>
        <v>4.7489289632928068E-2</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2.657570476293595</v>
      </c>
      <c r="P64" s="679">
        <f t="shared" si="18"/>
        <v>1.7537901953016657E-2</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松浦市</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391.4237</v>
      </c>
      <c r="AI7" s="88">
        <f>VLOOKUP(年度マスタ!$K$4&amp;"_"&amp;$AG7,データシート1!$A:$BS,MATCH("ab_"&amp;AI$2,データシート1!$A$1:$BS$1,0),0)</f>
        <v>958</v>
      </c>
      <c r="AJ7" s="88">
        <f>VLOOKUP(年度マスタ!$K$4&amp;"_"&amp;$AG7,データシート1!$A:$BS,MATCH("ab_"&amp;AJ$2,データシート1!$A$1:$BS$1,0),0)</f>
        <v>289</v>
      </c>
      <c r="AK7" s="88">
        <f>VLOOKUP(年度マスタ!$K$4&amp;"_"&amp;$AG7,データシート1!$A:$BS,MATCH("ab_"&amp;AK$2,データシート1!$A$1:$BS$1,0),0)</f>
        <v>6830</v>
      </c>
      <c r="AL7" s="88">
        <f>VLOOKUP(年度マスタ!$K$4&amp;"_"&amp;$AG7,データシート1!$A:$BS,MATCH("ab_"&amp;AL$2,データシート1!$A$1:$BS$1,0),0)</f>
        <v>10225</v>
      </c>
      <c r="AM7" s="88">
        <f>VLOOKUP(年度マスタ!$K$4&amp;"_"&amp;$AG7,データシート1!$A:$BS,MATCH("ab_"&amp;AM$2,データシート1!$A$1:$BS$1,0),0)</f>
        <v>13037</v>
      </c>
      <c r="AN7" s="88">
        <f>VLOOKUP(年度マスタ!$K$4&amp;"_"&amp;$AG7,データシート1!$A:$BS,MATCH("ab_"&amp;AN$2,データシート1!$A$1:$BS$1,0),0)</f>
        <v>5965</v>
      </c>
      <c r="AO7" s="88">
        <f>VLOOKUP(年度マスタ!$K$4&amp;"_"&amp;$AG7,データシート1!$A:$BS,MATCH("ab_"&amp;AO$2,データシート1!$A$1:$BS$1,0),0)</f>
        <v>26255</v>
      </c>
      <c r="AP7" s="88">
        <f>VLOOKUP(年度マスタ!$K$4&amp;"_"&amp;$AG7,データシート1!$A:$BS,MATCH("ab_"&amp;AP$2,データシート1!$A$1:$BS$1,0),0)</f>
        <v>1986253</v>
      </c>
      <c r="AQ7" s="1073">
        <f>VLOOKUP(年度マスタ!$K$4&amp;"_"&amp;$AG7,データシート1!$A:$BS,MATCH("ab_"&amp;AQ$2,データシート1!$A$1:$BS$1,0),0)</f>
        <v>2.3393382616481015</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345.791</v>
      </c>
      <c r="AI8" s="88">
        <f>VLOOKUP(年度マスタ!$K$4&amp;"_"&amp;$AG8,データシート1!$A:$BS,MATCH("ab_"&amp;AI$2,データシート1!$A$1:$BS$1,0),0)</f>
        <v>806</v>
      </c>
      <c r="AJ8" s="88">
        <f>VLOOKUP(年度マスタ!$K$4&amp;"_"&amp;$AG8,データシート1!$A:$BS,MATCH("ab_"&amp;AJ$2,データシート1!$A$1:$BS$1,0),0)</f>
        <v>349</v>
      </c>
      <c r="AK8" s="88">
        <f>VLOOKUP(年度マスタ!$K$4&amp;"_"&amp;$AG8,データシート1!$A:$BS,MATCH("ab_"&amp;AK$2,データシート1!$A$1:$BS$1,0),0)</f>
        <v>7222</v>
      </c>
      <c r="AL8" s="88">
        <f>VLOOKUP(年度マスタ!$K$4&amp;"_"&amp;$AG8,データシート1!$A:$BS,MATCH("ab_"&amp;AL$2,データシート1!$A$1:$BS$1,0),0)</f>
        <v>10204</v>
      </c>
      <c r="AM8" s="88">
        <f>VLOOKUP(年度マスタ!$K$4&amp;"_"&amp;$AG8,データシート1!$A:$BS,MATCH("ab_"&amp;AM$2,データシート1!$A$1:$BS$1,0),0)</f>
        <v>13170</v>
      </c>
      <c r="AN8" s="88">
        <f>VLOOKUP(年度マスタ!$K$4&amp;"_"&amp;$AG8,データシート1!$A:$BS,MATCH("ab_"&amp;AN$2,データシート1!$A$1:$BS$1,0),0)</f>
        <v>5806</v>
      </c>
      <c r="AO8" s="88">
        <f>VLOOKUP(年度マスタ!$K$4&amp;"_"&amp;$AG8,データシート1!$A:$BS,MATCH("ab_"&amp;AO$2,データシート1!$A$1:$BS$1,0),0)</f>
        <v>25836</v>
      </c>
      <c r="AP8" s="88">
        <f>VLOOKUP(年度マスタ!$K$4&amp;"_"&amp;$AG8,データシート1!$A:$BS,MATCH("ab_"&amp;AP$2,データシート1!$A$1:$BS$1,0),0)</f>
        <v>1899473</v>
      </c>
      <c r="AQ8" s="1073">
        <f>VLOOKUP(年度マスタ!$K$4&amp;"_"&amp;$AG8,データシート1!$A:$BS,MATCH("ab_"&amp;AQ$2,データシート1!$A$1:$BS$1,0),0)</f>
        <v>2.2680902575287885</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377.72480000000002</v>
      </c>
      <c r="AI9" s="88">
        <f>VLOOKUP(年度マスタ!$K$4&amp;"_"&amp;$AG9,データシート1!$A:$BS,MATCH("ab_"&amp;AI$2,データシート1!$A$1:$BS$1,0),0)</f>
        <v>806</v>
      </c>
      <c r="AJ9" s="88">
        <f>VLOOKUP(年度マスタ!$K$4&amp;"_"&amp;$AG9,データシート1!$A:$BS,MATCH("ab_"&amp;AJ$2,データシート1!$A$1:$BS$1,0),0)</f>
        <v>349</v>
      </c>
      <c r="AK9" s="88">
        <f>VLOOKUP(年度マスタ!$K$4&amp;"_"&amp;$AG9,データシート1!$A:$BS,MATCH("ab_"&amp;AK$2,データシート1!$A$1:$BS$1,0),0)</f>
        <v>7222</v>
      </c>
      <c r="AL9" s="88">
        <f>VLOOKUP(年度マスタ!$K$4&amp;"_"&amp;$AG9,データシート1!$A:$BS,MATCH("ab_"&amp;AL$2,データシート1!$A$1:$BS$1,0),0)</f>
        <v>10249</v>
      </c>
      <c r="AM9" s="88">
        <f>VLOOKUP(年度マスタ!$K$4&amp;"_"&amp;$AG9,データシート1!$A:$BS,MATCH("ab_"&amp;AM$2,データシート1!$A$1:$BS$1,0),0)</f>
        <v>13288</v>
      </c>
      <c r="AN9" s="88">
        <f>VLOOKUP(年度マスタ!$K$4&amp;"_"&amp;$AG9,データシート1!$A:$BS,MATCH("ab_"&amp;AN$2,データシート1!$A$1:$BS$1,0),0)</f>
        <v>5679</v>
      </c>
      <c r="AO9" s="88">
        <f>VLOOKUP(年度マスタ!$K$4&amp;"_"&amp;$AG9,データシート1!$A:$BS,MATCH("ab_"&amp;AO$2,データシート1!$A$1:$BS$1,0),0)</f>
        <v>25544</v>
      </c>
      <c r="AP9" s="88">
        <f>VLOOKUP(年度マスタ!$K$4&amp;"_"&amp;$AG9,データシート1!$A:$BS,MATCH("ab_"&amp;AP$2,データシート1!$A$1:$BS$1,0),0)</f>
        <v>1297905</v>
      </c>
      <c r="AQ9" s="1073">
        <f>VLOOKUP(年度マスタ!$K$4&amp;"_"&amp;$AG9,データシート1!$A:$BS,MATCH("ab_"&amp;AQ$2,データシート1!$A$1:$BS$1,0),0)</f>
        <v>1.7047932668915478</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337.96660000000003</v>
      </c>
      <c r="AI10" s="88">
        <f>VLOOKUP(年度マスタ!$K$4&amp;"_"&amp;$AG10,データシート1!$A:$BS,MATCH("ab_"&amp;AI$2,データシート1!$A$1:$BS$1,0),0)</f>
        <v>806</v>
      </c>
      <c r="AJ10" s="88">
        <f>VLOOKUP(年度マスタ!$K$4&amp;"_"&amp;$AG10,データシート1!$A:$BS,MATCH("ab_"&amp;AJ$2,データシート1!$A$1:$BS$1,0),0)</f>
        <v>349</v>
      </c>
      <c r="AK10" s="88">
        <f>VLOOKUP(年度マスタ!$K$4&amp;"_"&amp;$AG10,データシート1!$A:$BS,MATCH("ab_"&amp;AK$2,データシート1!$A$1:$BS$1,0),0)</f>
        <v>7222</v>
      </c>
      <c r="AL10" s="88">
        <f>VLOOKUP(年度マスタ!$K$4&amp;"_"&amp;$AG10,データシート1!$A:$BS,MATCH("ab_"&amp;AL$2,データシート1!$A$1:$BS$1,0),0)</f>
        <v>10295</v>
      </c>
      <c r="AM10" s="88">
        <f>VLOOKUP(年度マスタ!$K$4&amp;"_"&amp;$AG10,データシート1!$A:$BS,MATCH("ab_"&amp;AM$2,データシート1!$A$1:$BS$1,0),0)</f>
        <v>13444</v>
      </c>
      <c r="AN10" s="88">
        <f>VLOOKUP(年度マスタ!$K$4&amp;"_"&amp;$AG10,データシート1!$A:$BS,MATCH("ab_"&amp;AN$2,データシート1!$A$1:$BS$1,0),0)</f>
        <v>5598</v>
      </c>
      <c r="AO10" s="88">
        <f>VLOOKUP(年度マスタ!$K$4&amp;"_"&amp;$AG10,データシート1!$A:$BS,MATCH("ab_"&amp;AO$2,データシート1!$A$1:$BS$1,0),0)</f>
        <v>25296</v>
      </c>
      <c r="AP10" s="88">
        <f>VLOOKUP(年度マスタ!$K$4&amp;"_"&amp;$AG10,データシート1!$A:$BS,MATCH("ab_"&amp;AP$2,データシート1!$A$1:$BS$1,0),0)</f>
        <v>1405402</v>
      </c>
      <c r="AQ10" s="1073">
        <f>VLOOKUP(年度マスタ!$K$4&amp;"_"&amp;$AG10,データシート1!$A:$BS,MATCH("ab_"&amp;AQ$2,データシート1!$A$1:$BS$1,0),0)</f>
        <v>2.302366287991271</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384.5804</v>
      </c>
      <c r="AI11" s="88">
        <f>VLOOKUP(年度マスタ!$K$4&amp;"_"&amp;$AG11,データシート1!$A:$BS,MATCH("ab_"&amp;AI$2,データシート1!$A$1:$BS$1,0),0)</f>
        <v>806</v>
      </c>
      <c r="AJ11" s="88">
        <f>VLOOKUP(年度マスタ!$K$4&amp;"_"&amp;$AG11,データシート1!$A:$BS,MATCH("ab_"&amp;AJ$2,データシート1!$A$1:$BS$1,0),0)</f>
        <v>349</v>
      </c>
      <c r="AK11" s="88">
        <f>VLOOKUP(年度マスタ!$K$4&amp;"_"&amp;$AG11,データシート1!$A:$BS,MATCH("ab_"&amp;AK$2,データシート1!$A$1:$BS$1,0),0)</f>
        <v>7222</v>
      </c>
      <c r="AL11" s="88">
        <f>VLOOKUP(年度マスタ!$K$4&amp;"_"&amp;$AG11,データシート1!$A:$BS,MATCH("ab_"&amp;AL$2,データシート1!$A$1:$BS$1,0),0)</f>
        <v>10289</v>
      </c>
      <c r="AM11" s="88">
        <f>VLOOKUP(年度マスタ!$K$4&amp;"_"&amp;$AG11,データシート1!$A:$BS,MATCH("ab_"&amp;AM$2,データシート1!$A$1:$BS$1,0),0)</f>
        <v>13616</v>
      </c>
      <c r="AN11" s="88">
        <f>VLOOKUP(年度マスタ!$K$4&amp;"_"&amp;$AG11,データシート1!$A:$BS,MATCH("ab_"&amp;AN$2,データシート1!$A$1:$BS$1,0),0)</f>
        <v>5487</v>
      </c>
      <c r="AO11" s="88">
        <f>VLOOKUP(年度マスタ!$K$4&amp;"_"&amp;$AG11,データシート1!$A:$BS,MATCH("ab_"&amp;AO$2,データシート1!$A$1:$BS$1,0),0)</f>
        <v>24896</v>
      </c>
      <c r="AP11" s="88">
        <f>VLOOKUP(年度マスタ!$K$4&amp;"_"&amp;$AG11,データシート1!$A:$BS,MATCH("ab_"&amp;AP$2,データシート1!$A$1:$BS$1,0),0)</f>
        <v>1303672</v>
      </c>
      <c r="AQ11" s="1073">
        <f>VLOOKUP(年度マスタ!$K$4&amp;"_"&amp;$AG11,データシート1!$A:$BS,MATCH("ab_"&amp;AQ$2,データシート1!$A$1:$BS$1,0),0)</f>
        <v>2.0662121895204342</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380.32530000000003</v>
      </c>
      <c r="AI12" s="88">
        <f>VLOOKUP(年度マスタ!$K$4&amp;"_"&amp;$AG12,データシート1!$A:$BS,MATCH("ab_"&amp;AI$2,データシート1!$A$1:$BS$1,0),0)</f>
        <v>806</v>
      </c>
      <c r="AJ12" s="88">
        <f>VLOOKUP(年度マスタ!$K$4&amp;"_"&amp;$AG12,データシート1!$A:$BS,MATCH("ab_"&amp;AJ$2,データシート1!$A$1:$BS$1,0),0)</f>
        <v>349</v>
      </c>
      <c r="AK12" s="88">
        <f>VLOOKUP(年度マスタ!$K$4&amp;"_"&amp;$AG12,データシート1!$A:$BS,MATCH("ab_"&amp;AK$2,データシート1!$A$1:$BS$1,0),0)</f>
        <v>7222</v>
      </c>
      <c r="AL12" s="88">
        <f>VLOOKUP(年度マスタ!$K$4&amp;"_"&amp;$AG12,データシート1!$A:$BS,MATCH("ab_"&amp;AL$2,データシート1!$A$1:$BS$1,0),0)</f>
        <v>10287</v>
      </c>
      <c r="AM12" s="88">
        <f>VLOOKUP(年度マスタ!$K$4&amp;"_"&amp;$AG12,データシート1!$A:$BS,MATCH("ab_"&amp;AM$2,データシート1!$A$1:$BS$1,0),0)</f>
        <v>13706</v>
      </c>
      <c r="AN12" s="88">
        <f>VLOOKUP(年度マスタ!$K$4&amp;"_"&amp;$AG12,データシート1!$A:$BS,MATCH("ab_"&amp;AN$2,データシート1!$A$1:$BS$1,0),0)</f>
        <v>5421</v>
      </c>
      <c r="AO12" s="88">
        <f>VLOOKUP(年度マスタ!$K$4&amp;"_"&amp;$AG12,データシート1!$A:$BS,MATCH("ab_"&amp;AO$2,データシート1!$A$1:$BS$1,0),0)</f>
        <v>24710</v>
      </c>
      <c r="AP12" s="88">
        <f>VLOOKUP(年度マスタ!$K$4&amp;"_"&amp;$AG12,データシート1!$A:$BS,MATCH("ab_"&amp;AP$2,データシート1!$A$1:$BS$1,0),0)</f>
        <v>1222802</v>
      </c>
      <c r="AQ12" s="1073">
        <f>VLOOKUP(年度マスタ!$K$4&amp;"_"&amp;$AG12,データシート1!$A:$BS,MATCH("ab_"&amp;AQ$2,データシート1!$A$1:$BS$1,0),0)</f>
        <v>1.9077690170235078</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419.69380000000001</v>
      </c>
      <c r="AI13" s="88">
        <f>VLOOKUP(年度マスタ!$K$4&amp;"_"&amp;$AG13,データシート1!$A:$BS,MATCH("ab_"&amp;AI$2,データシート1!$A$1:$BS$1,0),0)</f>
        <v>798</v>
      </c>
      <c r="AJ13" s="88">
        <f>VLOOKUP(年度マスタ!$K$4&amp;"_"&amp;$AG13,データシート1!$A:$BS,MATCH("ab_"&amp;AJ$2,データシート1!$A$1:$BS$1,0),0)</f>
        <v>348</v>
      </c>
      <c r="AK13" s="88">
        <f>VLOOKUP(年度マスタ!$K$4&amp;"_"&amp;$AG13,データシート1!$A:$BS,MATCH("ab_"&amp;AK$2,データシート1!$A$1:$BS$1,0),0)</f>
        <v>6360</v>
      </c>
      <c r="AL13" s="88">
        <f>VLOOKUP(年度マスタ!$K$4&amp;"_"&amp;$AG13,データシート1!$A:$BS,MATCH("ab_"&amp;AL$2,データシート1!$A$1:$BS$1,0),0)</f>
        <v>10247</v>
      </c>
      <c r="AM13" s="88">
        <f>VLOOKUP(年度マスタ!$K$4&amp;"_"&amp;$AG13,データシート1!$A:$BS,MATCH("ab_"&amp;AM$2,データシート1!$A$1:$BS$1,0),0)</f>
        <v>13747</v>
      </c>
      <c r="AN13" s="88">
        <f>VLOOKUP(年度マスタ!$K$4&amp;"_"&amp;$AG13,データシート1!$A:$BS,MATCH("ab_"&amp;AN$2,データシート1!$A$1:$BS$1,0),0)</f>
        <v>5385</v>
      </c>
      <c r="AO13" s="88">
        <f>VLOOKUP(年度マスタ!$K$4&amp;"_"&amp;$AG13,データシート1!$A:$BS,MATCH("ab_"&amp;AO$2,データシート1!$A$1:$BS$1,0),0)</f>
        <v>24413</v>
      </c>
      <c r="AP13" s="88">
        <f>VLOOKUP(年度マスタ!$K$4&amp;"_"&amp;$AG13,データシート1!$A:$BS,MATCH("ab_"&amp;AP$2,データシート1!$A$1:$BS$1,0),0)</f>
        <v>1527840</v>
      </c>
      <c r="AQ13" s="1073">
        <f>VLOOKUP(年度マスタ!$K$4&amp;"_"&amp;$AG13,データシート1!$A:$BS,MATCH("ab_"&amp;AQ$2,データシート1!$A$1:$BS$1,0),0)</f>
        <v>1.886332358680604</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491.66359999999997</v>
      </c>
      <c r="AI14" s="88">
        <f>VLOOKUP(年度マスタ!$K$4&amp;"_"&amp;$AG14,データシート1!$A:$BS,MATCH("ab_"&amp;AI$2,データシート1!$A$1:$BS$1,0),0)</f>
        <v>798</v>
      </c>
      <c r="AJ14" s="88">
        <f>VLOOKUP(年度マスタ!$K$4&amp;"_"&amp;$AG14,データシート1!$A:$BS,MATCH("ab_"&amp;AJ$2,データシート1!$A$1:$BS$1,0),0)</f>
        <v>348</v>
      </c>
      <c r="AK14" s="88">
        <f>VLOOKUP(年度マスタ!$K$4&amp;"_"&amp;$AG14,データシート1!$A:$BS,MATCH("ab_"&amp;AK$2,データシート1!$A$1:$BS$1,0),0)</f>
        <v>6360</v>
      </c>
      <c r="AL14" s="88">
        <f>VLOOKUP(年度マスタ!$K$4&amp;"_"&amp;$AG14,データシート1!$A:$BS,MATCH("ab_"&amp;AL$2,データシート1!$A$1:$BS$1,0),0)</f>
        <v>10271</v>
      </c>
      <c r="AM14" s="88">
        <f>VLOOKUP(年度マスタ!$K$4&amp;"_"&amp;$AG14,データシート1!$A:$BS,MATCH("ab_"&amp;AM$2,データシート1!$A$1:$BS$1,0),0)</f>
        <v>13891</v>
      </c>
      <c r="AN14" s="88">
        <f>VLOOKUP(年度マスタ!$K$4&amp;"_"&amp;$AG14,データシート1!$A:$BS,MATCH("ab_"&amp;AN$2,データシート1!$A$1:$BS$1,0),0)</f>
        <v>5317</v>
      </c>
      <c r="AO14" s="88">
        <f>VLOOKUP(年度マスタ!$K$4&amp;"_"&amp;$AG14,データシート1!$A:$BS,MATCH("ab_"&amp;AO$2,データシート1!$A$1:$BS$1,0),0)</f>
        <v>24048</v>
      </c>
      <c r="AP14" s="88">
        <f>VLOOKUP(年度マスタ!$K$4&amp;"_"&amp;$AG14,データシート1!$A:$BS,MATCH("ab_"&amp;AP$2,データシート1!$A$1:$BS$1,0),0)</f>
        <v>1237832</v>
      </c>
      <c r="AQ14" s="1073">
        <f>VLOOKUP(年度マスタ!$K$4&amp;"_"&amp;$AG14,データシート1!$A:$BS,MATCH("ab_"&amp;AQ$2,データシート1!$A$1:$BS$1,0),0)</f>
        <v>2.2832982260647166</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439.113</v>
      </c>
      <c r="AI15" s="88">
        <f>VLOOKUP(年度マスタ!$K$4&amp;"_"&amp;$AG15,データシート1!$A:$BS,MATCH("ab_"&amp;AI$2,データシート1!$A$1:$BS$1,0),0)</f>
        <v>798</v>
      </c>
      <c r="AJ15" s="88">
        <f>VLOOKUP(年度マスタ!$K$4&amp;"_"&amp;$AG15,データシート1!$A:$BS,MATCH("ab_"&amp;AJ$2,データシート1!$A$1:$BS$1,0),0)</f>
        <v>348</v>
      </c>
      <c r="AK15" s="88">
        <f>VLOOKUP(年度マスタ!$K$4&amp;"_"&amp;$AG15,データシート1!$A:$BS,MATCH("ab_"&amp;AK$2,データシート1!$A$1:$BS$1,0),0)</f>
        <v>6360</v>
      </c>
      <c r="AL15" s="88">
        <f>VLOOKUP(年度マスタ!$K$4&amp;"_"&amp;$AG15,データシート1!$A:$BS,MATCH("ab_"&amp;AL$2,データシート1!$A$1:$BS$1,0),0)</f>
        <v>10260</v>
      </c>
      <c r="AM15" s="88">
        <f>VLOOKUP(年度マスタ!$K$4&amp;"_"&amp;$AG15,データシート1!$A:$BS,MATCH("ab_"&amp;AM$2,データシート1!$A$1:$BS$1,0),0)</f>
        <v>13975</v>
      </c>
      <c r="AN15" s="88">
        <f>VLOOKUP(年度マスタ!$K$4&amp;"_"&amp;$AG15,データシート1!$A:$BS,MATCH("ab_"&amp;AN$2,データシート1!$A$1:$BS$1,0),0)</f>
        <v>5308</v>
      </c>
      <c r="AO15" s="88">
        <f>VLOOKUP(年度マスタ!$K$4&amp;"_"&amp;$AG15,データシート1!$A:$BS,MATCH("ab_"&amp;AO$2,データシート1!$A$1:$BS$1,0),0)</f>
        <v>23725</v>
      </c>
      <c r="AP15" s="88">
        <f>VLOOKUP(年度マスタ!$K$4&amp;"_"&amp;$AG15,データシート1!$A:$BS,MATCH("ab_"&amp;AP$2,データシート1!$A$1:$BS$1,0),0)</f>
        <v>1172780.6813467289</v>
      </c>
      <c r="AQ15" s="1073">
        <f>VLOOKUP(年度マスタ!$K$4&amp;"_"&amp;$AG15,データシート1!$A:$BS,MATCH("ab_"&amp;AQ$2,データシート1!$A$1:$BS$1,0),0)</f>
        <v>2.7969944256059289</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449.00959999999998</v>
      </c>
      <c r="AI16" s="88">
        <f>VLOOKUP(年度マスタ!$K$4&amp;"_"&amp;$AG16,データシート1!$A:$BS,MATCH("ab_"&amp;AI$2,データシート1!$A$1:$BS$1,0),0)</f>
        <v>798</v>
      </c>
      <c r="AJ16" s="88">
        <f>VLOOKUP(年度マスタ!$K$4&amp;"_"&amp;$AG16,データシート1!$A:$BS,MATCH("ab_"&amp;AJ$2,データシート1!$A$1:$BS$1,0),0)</f>
        <v>348</v>
      </c>
      <c r="AK16" s="88">
        <f>VLOOKUP(年度マスタ!$K$4&amp;"_"&amp;$AG16,データシート1!$A:$BS,MATCH("ab_"&amp;AK$2,データシート1!$A$1:$BS$1,0),0)</f>
        <v>6360</v>
      </c>
      <c r="AL16" s="88">
        <f>VLOOKUP(年度マスタ!$K$4&amp;"_"&amp;$AG16,データシート1!$A:$BS,MATCH("ab_"&amp;AL$2,データシート1!$A$1:$BS$1,0),0)</f>
        <v>10222</v>
      </c>
      <c r="AM16" s="88">
        <f>VLOOKUP(年度マスタ!$K$4&amp;"_"&amp;$AG16,データシート1!$A:$BS,MATCH("ab_"&amp;AM$2,データシート1!$A$1:$BS$1,0),0)</f>
        <v>13982</v>
      </c>
      <c r="AN16" s="88">
        <f>VLOOKUP(年度マスタ!$K$4&amp;"_"&amp;$AG16,データシート1!$A:$BS,MATCH("ab_"&amp;AN$2,データシート1!$A$1:$BS$1,0),0)</f>
        <v>5270</v>
      </c>
      <c r="AO16" s="88">
        <f>VLOOKUP(年度マスタ!$K$4&amp;"_"&amp;$AG16,データシート1!$A:$BS,MATCH("ab_"&amp;AO$2,データシート1!$A$1:$BS$1,0),0)</f>
        <v>23327</v>
      </c>
      <c r="AP16" s="88">
        <f>VLOOKUP(年度マスタ!$K$4&amp;"_"&amp;$AG16,データシート1!$A:$BS,MATCH("ab_"&amp;AP$2,データシート1!$A$1:$BS$1,0),0)</f>
        <v>1237671</v>
      </c>
      <c r="AQ16" s="1073">
        <f>VLOOKUP(年度マスタ!$K$4&amp;"_"&amp;$AG16,データシート1!$A:$BS,MATCH("ab_"&amp;AQ$2,データシート1!$A$1:$BS$1,0),0)</f>
        <v>2.5667555602983652</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432.8186</v>
      </c>
      <c r="AI17" s="187">
        <f>VLOOKUP(年度マスタ!$K$4&amp;"_"&amp;$AG17,データシート1!$A:$BS,MATCH("ab_"&amp;AI$2,データシート1!$A$1:$BS$1,0),0)</f>
        <v>798</v>
      </c>
      <c r="AJ17" s="187">
        <f>VLOOKUP(年度マスタ!$K$4&amp;"_"&amp;$AG17,データシート1!$A:$BS,MATCH("ab_"&amp;AJ$2,データシート1!$A$1:$BS$1,0),0)</f>
        <v>348</v>
      </c>
      <c r="AK17" s="187">
        <f>VLOOKUP(年度マスタ!$K$4&amp;"_"&amp;$AG17,データシート1!$A:$BS,MATCH("ab_"&amp;AK$2,データシート1!$A$1:$BS$1,0),0)</f>
        <v>6360</v>
      </c>
      <c r="AL17" s="187">
        <f>VLOOKUP(年度マスタ!$K$4&amp;"_"&amp;$AG17,データシート1!$A:$BS,MATCH("ab_"&amp;AL$2,データシート1!$A$1:$BS$1,0),0)</f>
        <v>10233</v>
      </c>
      <c r="AM17" s="187">
        <f>VLOOKUP(年度マスタ!$K$4&amp;"_"&amp;$AG17,データシート1!$A:$BS,MATCH("ab_"&amp;AM$2,データシート1!$A$1:$BS$1,0),0)</f>
        <v>14069</v>
      </c>
      <c r="AN17" s="187">
        <f>VLOOKUP(年度マスタ!$K$4&amp;"_"&amp;$AG17,データシート1!$A:$BS,MATCH("ab_"&amp;AN$2,データシート1!$A$1:$BS$1,0),0)</f>
        <v>5224</v>
      </c>
      <c r="AO17" s="187">
        <f>VLOOKUP(年度マスタ!$K$4&amp;"_"&amp;$AG17,データシート1!$A:$BS,MATCH("ab_"&amp;AO$2,データシート1!$A$1:$BS$1,0),0)</f>
        <v>22966</v>
      </c>
      <c r="AP17" s="187">
        <f>VLOOKUP(年度マスタ!$K$4&amp;"_"&amp;$AG17,データシート1!$A:$BS,MATCH("ab_"&amp;AP$2,データシート1!$A$1:$BS$1,0),0)</f>
        <v>1189269</v>
      </c>
      <c r="AQ17" s="1074">
        <f>VLOOKUP(年度マスタ!$K$4&amp;"_"&amp;$AG17,データシート1!$A:$BS,MATCH("ab_"&amp;AQ$2,データシート1!$A$1:$BS$1,0),0)</f>
        <v>2.8655773983912902</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417.26920000000001</v>
      </c>
      <c r="AI18" s="88">
        <f>VLOOKUP(年度マスタ!$K$4&amp;"_"&amp;$AG18,データシート1!$A:$BS,MATCH("ab_"&amp;AI$2,データシート1!$A$1:$BS$1,0),0)</f>
        <v>798</v>
      </c>
      <c r="AJ18" s="88">
        <f>VLOOKUP(年度マスタ!$K$4&amp;"_"&amp;$AG18,データシート1!$A:$BS,MATCH("ab_"&amp;AJ$2,データシート1!$A$1:$BS$1,0),0)</f>
        <v>348</v>
      </c>
      <c r="AK18" s="88">
        <f>VLOOKUP(年度マスタ!$K$4&amp;"_"&amp;$AG18,データシート1!$A:$BS,MATCH("ab_"&amp;AK$2,データシート1!$A$1:$BS$1,0),0)</f>
        <v>6360</v>
      </c>
      <c r="AL18" s="88">
        <f>VLOOKUP(年度マスタ!$K$4&amp;"_"&amp;$AG18,データシート1!$A:$BS,MATCH("ab_"&amp;AL$2,データシート1!$A$1:$BS$1,0),0)</f>
        <v>10166</v>
      </c>
      <c r="AM18" s="88">
        <f>VLOOKUP(年度マスタ!$K$4&amp;"_"&amp;$AG18,データシート1!$A:$BS,MATCH("ab_"&amp;AM$2,データシート1!$A$1:$BS$1,0),0)</f>
        <v>14001</v>
      </c>
      <c r="AN18" s="88">
        <f>VLOOKUP(年度マスタ!$K$4&amp;"_"&amp;$AG18,データシート1!$A:$BS,MATCH("ab_"&amp;AN$2,データシート1!$A$1:$BS$1,0),0)</f>
        <v>5164</v>
      </c>
      <c r="AO18" s="88">
        <f>VLOOKUP(年度マスタ!$K$4&amp;"_"&amp;$AG18,データシート1!$A:$BS,MATCH("ab_"&amp;AO$2,データシート1!$A$1:$BS$1,0),0)</f>
        <v>22533</v>
      </c>
      <c r="AP18" s="88">
        <f>VLOOKUP(年度マスタ!$K$4&amp;"_"&amp;$AG18,データシート1!$A:$BS,MATCH("ab_"&amp;AP$2,データシート1!$A$1:$BS$1,0),0)</f>
        <v>1227933</v>
      </c>
      <c r="AQ18" s="1073">
        <f>VLOOKUP(年度マスタ!$K$4&amp;"_"&amp;$AG18,データシート1!$A:$BS,MATCH("ab_"&amp;AQ$2,データシート1!$A$1:$BS$1,0),0)</f>
        <v>2.220461374521006</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297.93060000000003</v>
      </c>
      <c r="AI19" s="88">
        <f>VLOOKUP(年度マスタ!$K$4&amp;"_"&amp;$AG19,データシート1!$A:$BS,MATCH("ab_"&amp;AI$2,データシート1!$A$1:$BS$1,0),0)</f>
        <v>840</v>
      </c>
      <c r="AJ19" s="88">
        <f>VLOOKUP(年度マスタ!$K$4&amp;"_"&amp;$AG19,データシート1!$A:$BS,MATCH("ab_"&amp;AJ$2,データシート1!$A$1:$BS$1,0),0)</f>
        <v>562</v>
      </c>
      <c r="AK19" s="88">
        <f>VLOOKUP(年度マスタ!$K$4&amp;"_"&amp;$AG19,データシート1!$A:$BS,MATCH("ab_"&amp;AK$2,データシート1!$A$1:$BS$1,0),0)</f>
        <v>6377</v>
      </c>
      <c r="AL19" s="88">
        <f>VLOOKUP(年度マスタ!$K$4&amp;"_"&amp;$AG19,データシート1!$A:$BS,MATCH("ab_"&amp;AL$2,データシート1!$A$1:$BS$1,0),0)</f>
        <v>10138</v>
      </c>
      <c r="AM19" s="88">
        <f>VLOOKUP(年度マスタ!$K$4&amp;"_"&amp;$AG19,データシート1!$A:$BS,MATCH("ab_"&amp;AM$2,データシート1!$A$1:$BS$1,0),0)</f>
        <v>14004</v>
      </c>
      <c r="AN19" s="88">
        <f>VLOOKUP(年度マスタ!$K$4&amp;"_"&amp;$AG19,データシート1!$A:$BS,MATCH("ab_"&amp;AN$2,データシート1!$A$1:$BS$1,0),0)</f>
        <v>5209</v>
      </c>
      <c r="AO19" s="88">
        <f>VLOOKUP(年度マスタ!$K$4&amp;"_"&amp;$AG19,データシート1!$A:$BS,MATCH("ab_"&amp;AO$2,データシート1!$A$1:$BS$1,0),0)</f>
        <v>22137</v>
      </c>
      <c r="AP19" s="88">
        <f>VLOOKUP(年度マスタ!$K$4&amp;"_"&amp;$AG19,データシート1!$A:$BS,MATCH("ab_"&amp;AP$2,データシート1!$A$1:$BS$1,0),0)</f>
        <v>1241365.9999999998</v>
      </c>
      <c r="AQ19" s="1073">
        <f>VLOOKUP(年度マスタ!$K$4&amp;"_"&amp;$AG19,データシート1!$A:$BS,MATCH("ab_"&amp;AQ$2,データシート1!$A$1:$BS$1,0),0)</f>
        <v>1.972796630200621</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432.0129</v>
      </c>
      <c r="AI20" s="88">
        <f>VLOOKUP(年度マスタ!$K$4&amp;"_"&amp;$AG20,データシート1!$A:$BS,MATCH("ab_"&amp;AI$2,データシート1!$A$1:$BS$1,0),0)</f>
        <v>840</v>
      </c>
      <c r="AJ20" s="88">
        <f>VLOOKUP(年度マスタ!$K$4&amp;"_"&amp;$AG20,データシート1!$A:$BS,MATCH("ab_"&amp;AJ$2,データシート1!$A$1:$BS$1,0),0)</f>
        <v>562</v>
      </c>
      <c r="AK20" s="88">
        <f>VLOOKUP(年度マスタ!$K$4&amp;"_"&amp;$AG20,データシート1!$A:$BS,MATCH("ab_"&amp;AK$2,データシート1!$A$1:$BS$1,0),0)</f>
        <v>6377</v>
      </c>
      <c r="AL20" s="88">
        <f>VLOOKUP(年度マスタ!$K$4&amp;"_"&amp;$AG20,データシート1!$A:$BS,MATCH("ab_"&amp;AL$2,データシート1!$A$1:$BS$1,0),0)</f>
        <v>10059</v>
      </c>
      <c r="AM20" s="88">
        <f>VLOOKUP(年度マスタ!$K$4&amp;"_"&amp;$AG20,データシート1!$A:$BS,MATCH("ab_"&amp;AM$2,データシート1!$A$1:$BS$1,0),0)</f>
        <v>13901</v>
      </c>
      <c r="AN20" s="88">
        <f>VLOOKUP(年度マスタ!$K$4&amp;"_"&amp;$AG20,データシート1!$A:$BS,MATCH("ab_"&amp;AN$2,データシート1!$A$1:$BS$1,0),0)</f>
        <v>5213</v>
      </c>
      <c r="AO20" s="88">
        <f>VLOOKUP(年度マスタ!$K$4&amp;"_"&amp;$AG20,データシート1!$A:$BS,MATCH("ab_"&amp;AO$2,データシート1!$A$1:$BS$1,0),0)</f>
        <v>21700</v>
      </c>
      <c r="AP20" s="88">
        <f>VLOOKUP(年度マスタ!$K$4&amp;"_"&amp;$AG20,データシート1!$A:$BS,MATCH("ab_"&amp;AP$2,データシート1!$A$1:$BS$1,0),0)</f>
        <v>1236376</v>
      </c>
      <c r="AQ20" s="1073">
        <f>VLOOKUP(年度マスタ!$K$4&amp;"_"&amp;$AG20,データシート1!$A:$BS,MATCH("ab_"&amp;AQ$2,データシート1!$A$1:$BS$1,0),0)</f>
        <v>2.657570476293595</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松浦市</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28.635999999999999</v>
      </c>
      <c r="BE13" s="80" t="str">
        <f>年度マスタ!K4</f>
        <v>42208</v>
      </c>
      <c r="BF13" s="80" t="str">
        <f>年度マスタ!K4</f>
        <v>42208</v>
      </c>
      <c r="BG13" s="80" t="str">
        <f>年度マスタ!K4</f>
        <v>42208</v>
      </c>
      <c r="BH13" s="318" t="s">
        <v>108</v>
      </c>
      <c r="BI13" s="318" t="s">
        <v>108</v>
      </c>
      <c r="BJ13" s="318" t="s">
        <v>108</v>
      </c>
      <c r="BK13" s="318" t="str">
        <f>年度マスタ!K4</f>
        <v>42208</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28.635999999999999</v>
      </c>
      <c r="AY14" s="80"/>
      <c r="BE14" s="80" t="str">
        <f>AP2</f>
        <v>松浦市</v>
      </c>
      <c r="BF14" s="80" t="str">
        <f>AP2</f>
        <v>松浦市</v>
      </c>
      <c r="BG14" s="80" t="str">
        <f>AP2</f>
        <v>松浦市</v>
      </c>
      <c r="BH14" s="80" t="s">
        <v>118</v>
      </c>
      <c r="BI14" s="80" t="s">
        <v>118</v>
      </c>
      <c r="BJ14" s="80" t="s">
        <v>118</v>
      </c>
      <c r="BK14" s="80" t="str">
        <f>AP2</f>
        <v>松浦市</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0</v>
      </c>
      <c r="AY17" s="201">
        <f>AX17</f>
        <v>0</v>
      </c>
      <c r="BA17" s="80">
        <v>16</v>
      </c>
      <c r="BB17" s="80"/>
      <c r="BC17" s="80" t="s">
        <v>157</v>
      </c>
      <c r="BD17" s="80" t="str">
        <f t="shared" ref="BD17:BD50" si="1">BC17&amp;"(N="&amp;BE17&amp;")"</f>
        <v>16：化学工業(N=0)</v>
      </c>
      <c r="BE17" s="961">
        <f>VLOOKUP(BE$13&amp;"_"&amp;$AV$8,データシート2!$A:$SI,MATCH($AV$5&amp;"_"&amp;$BA17&amp;$AV$6,データシート2!$A$1:$SI$1,0),0)</f>
        <v>0</v>
      </c>
      <c r="BF17" s="1071">
        <f>VLOOKUP(BF$13&amp;"_"&amp;$AW$8,データシート2!$A:$SI,MATCH($AW$5&amp;"_"&amp;$BA17&amp;$AW$6,データシート2!$A$1:$SI$1,0),0)</f>
        <v>0</v>
      </c>
      <c r="BG17" s="1071" t="e">
        <f t="shared" ref="BG17:BG38" si="2">BF17/BE17</f>
        <v>#DIV/0!</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t="e">
        <f t="shared" ref="BK17:BK38" si="4">BG17/BJ17</f>
        <v>#DIV/0!</v>
      </c>
    </row>
    <row r="18" spans="2:63" ht="15.95" customHeight="1">
      <c r="B18" s="312"/>
      <c r="C18" s="297"/>
      <c r="D18" s="15"/>
      <c r="E18" s="202"/>
      <c r="F18" s="202"/>
      <c r="G18" s="15"/>
      <c r="H18" s="15"/>
      <c r="I18" s="15"/>
      <c r="N18" s="23"/>
      <c r="Z18" s="313"/>
      <c r="AB18" s="312"/>
      <c r="AD18" s="15"/>
      <c r="AQ18" s="313"/>
      <c r="AV18" s="316"/>
      <c r="AW18" s="317" t="s">
        <v>212</v>
      </c>
      <c r="AX18" s="201">
        <f t="shared" si="0"/>
        <v>1071.442</v>
      </c>
      <c r="AY18" s="201">
        <f>AX18</f>
        <v>1071.442</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22：鉄鋼業(N=1)</v>
      </c>
      <c r="BE20" s="961">
        <f>VLOOKUP(BE$13&amp;"_"&amp;$AV$8,データシート2!$A:$SI,MATCH($AV$5&amp;"_"&amp;$BA20&amp;$AV$6,データシート2!$A$1:$SI$1,0),0)</f>
        <v>1</v>
      </c>
      <c r="BF20" s="1071">
        <f>VLOOKUP(BF$13&amp;"_"&amp;$AW$8,データシート2!$A:$SI,MATCH($AW$5&amp;"_"&amp;$BA20&amp;$AW$6,データシート2!$A$1:$SI$1,0),0)</f>
        <v>6.0220000000000002</v>
      </c>
      <c r="BG20" s="1071">
        <f t="shared" si="2"/>
        <v>6.0220000000000002</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f t="shared" si="4"/>
        <v>1.9113732777782517E-2</v>
      </c>
    </row>
    <row r="21" spans="2:63" ht="15.95" customHeight="1" thickTop="1" thickBot="1">
      <c r="B21" s="323"/>
      <c r="C21" s="455" t="s">
        <v>116</v>
      </c>
      <c r="D21" s="572"/>
      <c r="E21" s="572"/>
      <c r="F21" s="996">
        <f>SUM(F22,F26,F27,F28)</f>
        <v>853.44600000000003</v>
      </c>
      <c r="G21" s="996">
        <f t="shared" ref="G21:O21" si="5">SUM(G22,G26,G27,G28)</f>
        <v>978.14499999999998</v>
      </c>
      <c r="H21" s="996">
        <f t="shared" si="5"/>
        <v>907.755</v>
      </c>
      <c r="I21" s="996">
        <f t="shared" si="5"/>
        <v>986.06700000000001</v>
      </c>
      <c r="J21" s="996">
        <f t="shared" si="5"/>
        <v>806.32400000000007</v>
      </c>
      <c r="K21" s="996">
        <f t="shared" si="5"/>
        <v>906.97199999999998</v>
      </c>
      <c r="L21" s="996">
        <f t="shared" si="5"/>
        <v>948.54399999999998</v>
      </c>
      <c r="M21" s="996">
        <f t="shared" si="5"/>
        <v>908.44100000000003</v>
      </c>
      <c r="N21" s="996">
        <f t="shared" si="5"/>
        <v>938.14100000000008</v>
      </c>
      <c r="O21" s="996">
        <f t="shared" si="5"/>
        <v>953.34400000000005</v>
      </c>
      <c r="P21" s="997">
        <f>SUM(P22,P26,P27,P28)</f>
        <v>1100.078</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9：食料品製造業(N=0)</v>
      </c>
      <c r="BE21" s="961">
        <f>VLOOKUP(BE$13&amp;"_"&amp;$AV$8,データシート2!$A:$SI,MATCH($AV$5&amp;"_"&amp;$BA21&amp;$AV$6,データシート2!$A$1:$SI$1,0),0)</f>
        <v>0</v>
      </c>
      <c r="BF21" s="1071">
        <f>VLOOKUP(BF$13&amp;"_"&amp;$AW$8,データシート2!$A:$SI,MATCH($AW$5&amp;"_"&amp;$BA21&amp;$AW$6,データシート2!$A$1:$SI$1,0),0)</f>
        <v>0</v>
      </c>
      <c r="BG21" s="1071" t="e">
        <f t="shared" si="2"/>
        <v>#DIV/0!</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t="e">
        <f t="shared" si="4"/>
        <v>#DIV/0!</v>
      </c>
    </row>
    <row r="22" spans="2:63" ht="15.95" customHeight="1" thickBot="1">
      <c r="B22" s="325"/>
      <c r="C22" s="572"/>
      <c r="D22" s="456" t="s">
        <v>31</v>
      </c>
      <c r="E22" s="457"/>
      <c r="F22" s="998">
        <f>SUM(F23:F25)</f>
        <v>33.826999999999998</v>
      </c>
      <c r="G22" s="998">
        <f t="shared" ref="G22:P22" si="6">SUM(G23:G25)</f>
        <v>35.283000000000001</v>
      </c>
      <c r="H22" s="998">
        <f t="shared" si="6"/>
        <v>40.811</v>
      </c>
      <c r="I22" s="998">
        <f t="shared" si="6"/>
        <v>47.241999999999997</v>
      </c>
      <c r="J22" s="998">
        <f t="shared" si="6"/>
        <v>47.743000000000002</v>
      </c>
      <c r="K22" s="998">
        <f t="shared" si="6"/>
        <v>40.787999999999997</v>
      </c>
      <c r="L22" s="998">
        <f t="shared" si="6"/>
        <v>47.548000000000002</v>
      </c>
      <c r="M22" s="998">
        <f t="shared" si="6"/>
        <v>47.96</v>
      </c>
      <c r="N22" s="998">
        <f t="shared" si="6"/>
        <v>44.06</v>
      </c>
      <c r="O22" s="998">
        <f t="shared" si="6"/>
        <v>28.768000000000001</v>
      </c>
      <c r="P22" s="999">
        <f t="shared" si="6"/>
        <v>28.635999999999999</v>
      </c>
      <c r="Z22" s="313"/>
      <c r="AB22" s="312"/>
      <c r="AC22" s="571" t="s">
        <v>1377</v>
      </c>
      <c r="AP22" s="18" t="s">
        <v>1387</v>
      </c>
      <c r="AQ22" s="313"/>
      <c r="AV22" s="80" t="str">
        <f>AW22</f>
        <v>エネルギー起源CO2</v>
      </c>
      <c r="AW22" s="80" t="str">
        <f>D56</f>
        <v>エネルギー起源CO2</v>
      </c>
      <c r="AX22" s="201">
        <f>P56</f>
        <v>1064.242</v>
      </c>
      <c r="AY22" s="201">
        <f>AX22</f>
        <v>1064.242</v>
      </c>
      <c r="BA22" s="80">
        <v>10</v>
      </c>
      <c r="BB22" s="80"/>
      <c r="BC22" s="80" t="s">
        <v>163</v>
      </c>
      <c r="BD22" s="80" t="str">
        <f t="shared" si="1"/>
        <v>10：飲料・たばこ・飼料製造業(N=1)</v>
      </c>
      <c r="BE22" s="961">
        <f>VLOOKUP(BE$13&amp;"_"&amp;$AV$8,データシート2!$A:$SI,MATCH($AV$5&amp;"_"&amp;$BA22&amp;$AV$6,データシート2!$A$1:$SI$1,0),0)</f>
        <v>1</v>
      </c>
      <c r="BF22" s="1071">
        <f>VLOOKUP(BF$13&amp;"_"&amp;$AW$8,データシート2!$A:$SI,MATCH($AW$5&amp;"_"&amp;$BA22&amp;$AW$6,データシート2!$A$1:$SI$1,0),0)</f>
        <v>2.41</v>
      </c>
      <c r="BG22" s="1071">
        <f t="shared" si="2"/>
        <v>2.41</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f t="shared" si="4"/>
        <v>0.22652063283654364</v>
      </c>
    </row>
    <row r="23" spans="2:63" ht="15.95" customHeight="1" thickBot="1">
      <c r="B23" s="325"/>
      <c r="C23" s="572"/>
      <c r="D23" s="458"/>
      <c r="E23" s="457" t="s">
        <v>98</v>
      </c>
      <c r="F23" s="1000">
        <f>IFERROR(VLOOKUP(年度マスタ!$K$4&amp;"_"&amp;F$20,データシート1!$A:$BT,MATCH("ba_"&amp;$E23,データシート1!$A$1:$BT$1,0),0),0)</f>
        <v>33.826999999999998</v>
      </c>
      <c r="G23" s="1000">
        <f>IFERROR(VLOOKUP(年度マスタ!$K$4&amp;"_"&amp;G$20,データシート1!$A:$BT,MATCH("ba_"&amp;$E23,データシート1!$A$1:$BT$1,0),0),0)</f>
        <v>35.283000000000001</v>
      </c>
      <c r="H23" s="1000">
        <f>IFERROR(VLOOKUP(年度マスタ!$K$4&amp;"_"&amp;H$20,データシート1!$A:$BT,MATCH("ba_"&amp;$E23,データシート1!$A$1:$BT$1,0),0),0)</f>
        <v>40.811</v>
      </c>
      <c r="I23" s="1000">
        <f>IFERROR(VLOOKUP(年度マスタ!$K$4&amp;"_"&amp;I$20,データシート1!$A:$BT,MATCH("ba_"&amp;$E23,データシート1!$A$1:$BT$1,0),0),0)</f>
        <v>47.241999999999997</v>
      </c>
      <c r="J23" s="1000">
        <f>IFERROR(VLOOKUP(年度マスタ!$K$4&amp;"_"&amp;J$20,データシート1!$A:$BT,MATCH("ba_"&amp;$E23,データシート1!$A$1:$BT$1,0),0),0)</f>
        <v>47.743000000000002</v>
      </c>
      <c r="K23" s="1000">
        <f>IFERROR(VLOOKUP(年度マスタ!$K$4&amp;"_"&amp;K$20,データシート1!$A:$BT,MATCH("ba_"&amp;$E23,データシート1!$A$1:$BT$1,0),0),0)</f>
        <v>40.787999999999997</v>
      </c>
      <c r="L23" s="1000">
        <f>IFERROR(VLOOKUP(年度マスタ!$K$4&amp;"_"&amp;L$20,データシート1!$A:$BT,MATCH("ba_"&amp;$E23,データシート1!$A$1:$BT$1,0),0),0)</f>
        <v>47.548000000000002</v>
      </c>
      <c r="M23" s="1000">
        <f>IFERROR(VLOOKUP(年度マスタ!$K$4&amp;"_"&amp;M$20,データシート1!$A:$BT,MATCH("ba_"&amp;$E23,データシート1!$A$1:$BT$1,0),0),0)</f>
        <v>47.96</v>
      </c>
      <c r="N23" s="1000">
        <f>IFERROR(VLOOKUP(年度マスタ!$K$4&amp;"_"&amp;N$20,データシート1!$A:$BT,MATCH("ba_"&amp;$E23,データシート1!$A$1:$BT$1,0),0),0)</f>
        <v>44.06</v>
      </c>
      <c r="O23" s="1000">
        <f>IFERROR(VLOOKUP(年度マスタ!$K$4&amp;"_"&amp;O$20,データシート1!$A:$BT,MATCH("ba_"&amp;$E23,データシート1!$A$1:$BT$1,0),0),0)</f>
        <v>28.768000000000001</v>
      </c>
      <c r="P23" s="1001">
        <f>IFERROR(VLOOKUP(年度マスタ!$K$4&amp;"_"&amp;P$20,データシート1!$A:$BT,MATCH("ba_"&amp;$E23,データシート1!$A$1:$BT$1,0),0),0)</f>
        <v>28.635999999999999</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0</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75.392706820112281</v>
      </c>
      <c r="AG24" s="996">
        <f t="shared" ref="AG24:AP24" si="7">AG25+AG29</f>
        <v>83.478984565221623</v>
      </c>
      <c r="AH24" s="996">
        <f t="shared" si="7"/>
        <v>91.493425297816174</v>
      </c>
      <c r="AI24" s="996">
        <f t="shared" si="7"/>
        <v>101.45707620551389</v>
      </c>
      <c r="AJ24" s="996">
        <f t="shared" si="7"/>
        <v>98.658666738466849</v>
      </c>
      <c r="AK24" s="996">
        <f t="shared" si="7"/>
        <v>94.096897688742217</v>
      </c>
      <c r="AL24" s="996">
        <f t="shared" si="7"/>
        <v>81.1397238197452</v>
      </c>
      <c r="AM24" s="996">
        <f t="shared" si="7"/>
        <v>72.261819875536105</v>
      </c>
      <c r="AN24" s="996">
        <f t="shared" si="7"/>
        <v>60.789696247036687</v>
      </c>
      <c r="AO24" s="996">
        <f>AO25+AO29</f>
        <v>63.995340900790801</v>
      </c>
      <c r="AP24" s="997">
        <f t="shared" si="7"/>
        <v>79.094571251589883</v>
      </c>
      <c r="AQ24" s="313"/>
      <c r="AV24" s="80" t="str">
        <f>AW24</f>
        <v>廃棄物原燃料</v>
      </c>
      <c r="AW24" s="80" t="str">
        <f>E58</f>
        <v>廃棄物原燃料</v>
      </c>
      <c r="AX24" s="327">
        <f t="shared" ref="AX24:AX31" si="8">P58</f>
        <v>0</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45.688307767881554</v>
      </c>
      <c r="AG25" s="998">
        <f>①CO2排出量の現状把握!AA35</f>
        <v>49.053626254053391</v>
      </c>
      <c r="AH25" s="998">
        <f>①CO2排出量の現状把握!AB35</f>
        <v>54.198927955329857</v>
      </c>
      <c r="AI25" s="998">
        <f>①CO2排出量の現状把握!AC35</f>
        <v>63.683387192209906</v>
      </c>
      <c r="AJ25" s="998">
        <f>①CO2排出量の現状把握!AD35</f>
        <v>65.609060024350043</v>
      </c>
      <c r="AK25" s="998">
        <f>①CO2排出量の現状把握!AE35</f>
        <v>66.130860215143315</v>
      </c>
      <c r="AL25" s="998">
        <f>①CO2排出量の現状把握!AF35</f>
        <v>57.833856873959732</v>
      </c>
      <c r="AM25" s="998">
        <f>①CO2排出量の現状把握!AG35</f>
        <v>49.883104342927268</v>
      </c>
      <c r="AN25" s="998">
        <f>①CO2排出量の現状把握!AH35</f>
        <v>40.564060128427684</v>
      </c>
      <c r="AO25" s="998">
        <f>①CO2排出量の現状把握!AI35</f>
        <v>43.364534923862863</v>
      </c>
      <c r="AP25" s="999">
        <f>①CO2排出量の現状把握!AJ35</f>
        <v>57.882704245370931</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0</v>
      </c>
      <c r="G26" s="998">
        <f>IFERROR(VLOOKUP(年度マスタ!$K$4&amp;"_"&amp;G$20,データシート1!$A:$BT,MATCH("ba_"&amp;$D26,データシート1!$A$1:$BT$1,0),0),0)</f>
        <v>0</v>
      </c>
      <c r="H26" s="998">
        <f>IFERROR(VLOOKUP(年度マスタ!$K$4&amp;"_"&amp;H$20,データシート1!$A:$BT,MATCH("ba_"&amp;$D26,データシート1!$A$1:$BT$1,0),0),0)</f>
        <v>0</v>
      </c>
      <c r="I26" s="998">
        <f>IFERROR(VLOOKUP(年度マスタ!$K$4&amp;"_"&amp;I$20,データシート1!$A:$BT,MATCH("ba_"&amp;$D26,データシート1!$A$1:$BT$1,0),0),0)</f>
        <v>0</v>
      </c>
      <c r="J26" s="998">
        <f>IFERROR(VLOOKUP(年度マスタ!$K$4&amp;"_"&amp;J$20,データシート1!$A:$BT,MATCH("ba_"&amp;$D26,データシート1!$A$1:$BT$1,0),0),0)</f>
        <v>0</v>
      </c>
      <c r="K26" s="998">
        <f>IFERROR(VLOOKUP(年度マスタ!$K$4&amp;"_"&amp;K$20,データシート1!$A:$BT,MATCH("ba_"&amp;$D26,データシート1!$A$1:$BT$1,0),0),0)</f>
        <v>0</v>
      </c>
      <c r="L26" s="998">
        <f>IFERROR(VLOOKUP(年度マスタ!$K$4&amp;"_"&amp;L$20,データシート1!$A:$BT,MATCH("ba_"&amp;$D26,データシート1!$A$1:$BT$1,0),0),0)</f>
        <v>0</v>
      </c>
      <c r="M26" s="998">
        <f>IFERROR(VLOOKUP(年度マスタ!$K$4&amp;"_"&amp;M$20,データシート1!$A:$BT,MATCH("ba_"&amp;$D26,データシート1!$A$1:$BT$1,0),0),0)</f>
        <v>0</v>
      </c>
      <c r="N26" s="998">
        <f>IFERROR(VLOOKUP(年度マスタ!$K$4&amp;"_"&amp;N$20,データシート1!$A:$BT,MATCH("ba_"&amp;$D26,データシート1!$A$1:$BT$1,0),0),0)</f>
        <v>0</v>
      </c>
      <c r="O26" s="998">
        <f>IFERROR(VLOOKUP(年度マスタ!$K$4&amp;"_"&amp;O$20,データシート1!$A:$BT,MATCH("ba_"&amp;$D26,データシート1!$A$1:$BT$1,0),0),0)</f>
        <v>0</v>
      </c>
      <c r="P26" s="999">
        <f>IFERROR(VLOOKUP(年度マスタ!$K$4&amp;"_"&amp;P$20,データシート1!$A:$BT,MATCH("ba_"&amp;$D26,データシート1!$A$1:$BT$1,0),0),0)</f>
        <v>0</v>
      </c>
      <c r="Z26" s="313"/>
      <c r="AB26" s="312"/>
      <c r="AC26" s="572"/>
      <c r="AD26" s="458"/>
      <c r="AE26" s="457" t="s">
        <v>98</v>
      </c>
      <c r="AF26" s="1000">
        <f>①CO2排出量の現状把握!Z36</f>
        <v>17.11041587139901</v>
      </c>
      <c r="AG26" s="1000">
        <f>①CO2排出量の現状把握!AA36</f>
        <v>22.069305960024366</v>
      </c>
      <c r="AH26" s="1000">
        <f>①CO2排出量の現状把握!AB36</f>
        <v>28.042924619870476</v>
      </c>
      <c r="AI26" s="1000">
        <f>①CO2排出量の現状把握!AC36</f>
        <v>37.291685363475104</v>
      </c>
      <c r="AJ26" s="1000">
        <f>①CO2排出量の現状把握!AD36</f>
        <v>36.482019213513027</v>
      </c>
      <c r="AK26" s="1000">
        <f>①CO2排出量の現状把握!AE36</f>
        <v>33.687326253212056</v>
      </c>
      <c r="AL26" s="1000">
        <f>①CO2排出量の現状把握!AF36</f>
        <v>26.80344430157194</v>
      </c>
      <c r="AM26" s="1000">
        <f>①CO2排出量の現状把握!AG36</f>
        <v>22.777686509716453</v>
      </c>
      <c r="AN26" s="1000">
        <f>①CO2排出量の現状把握!AH36</f>
        <v>16.166434413834871</v>
      </c>
      <c r="AO26" s="1000">
        <f>①CO2排出量の現状把握!AI36</f>
        <v>18.655567118636238</v>
      </c>
      <c r="AP26" s="1001">
        <f>①CO2排出量の現状把握!AJ36</f>
        <v>14.58219416464339</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18：プラスチック製品製造業(N=0)</v>
      </c>
      <c r="BE26" s="961">
        <f>VLOOKUP(BE$13&amp;"_"&amp;$AV$8,データシート2!$A:$SI,MATCH($AV$5&amp;"_"&amp;$BA26&amp;$AV$6,データシート2!$A$1:$SI$1,0),0)</f>
        <v>0</v>
      </c>
      <c r="BF26" s="1071">
        <f>VLOOKUP(BF$13&amp;"_"&amp;$AW$8,データシート2!$A:$SI,MATCH($AW$5&amp;"_"&amp;$BA26&amp;$AW$6,データシート2!$A$1:$SI$1,0),0)</f>
        <v>0</v>
      </c>
      <c r="BG26" s="1071" t="e">
        <f t="shared" si="2"/>
        <v>#DIV/0!</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t="e">
        <f t="shared" si="4"/>
        <v>#DIV/0!</v>
      </c>
    </row>
    <row r="27" spans="2:63" ht="15.95" customHeight="1" thickBot="1">
      <c r="B27" s="325"/>
      <c r="C27" s="572"/>
      <c r="D27" s="460" t="s">
        <v>1310</v>
      </c>
      <c r="E27" s="457"/>
      <c r="F27" s="998">
        <f>IFERROR(VLOOKUP(年度マスタ!$K$4&amp;"_"&amp;F$20,データシート1!$A:$BT,MATCH("ba_"&amp;$D27,データシート1!$A$1:$BT$1,0),0),0)</f>
        <v>819.61900000000003</v>
      </c>
      <c r="G27" s="998">
        <f>IFERROR(VLOOKUP(年度マスタ!$K$4&amp;"_"&amp;G$20,データシート1!$A:$BT,MATCH("ba_"&amp;$D27,データシート1!$A$1:$BT$1,0),0),0)</f>
        <v>942.86199999999997</v>
      </c>
      <c r="H27" s="998">
        <f>IFERROR(VLOOKUP(年度マスタ!$K$4&amp;"_"&amp;H$20,データシート1!$A:$BT,MATCH("ba_"&amp;$D27,データシート1!$A$1:$BT$1,0),0),0)</f>
        <v>866.94399999999996</v>
      </c>
      <c r="I27" s="998">
        <f>IFERROR(VLOOKUP(年度マスタ!$K$4&amp;"_"&amp;I$20,データシート1!$A:$BT,MATCH("ba_"&amp;$D27,データシート1!$A$1:$BT$1,0),0),0)</f>
        <v>938.82500000000005</v>
      </c>
      <c r="J27" s="998">
        <f>IFERROR(VLOOKUP(年度マスタ!$K$4&amp;"_"&amp;J$20,データシート1!$A:$BT,MATCH("ba_"&amp;$D27,データシート1!$A$1:$BT$1,0),0),0)</f>
        <v>758.58100000000002</v>
      </c>
      <c r="K27" s="998">
        <f>IFERROR(VLOOKUP(年度マスタ!$K$4&amp;"_"&amp;K$20,データシート1!$A:$BT,MATCH("ba_"&amp;$D27,データシート1!$A$1:$BT$1,0),0),0)</f>
        <v>866.18399999999997</v>
      </c>
      <c r="L27" s="998">
        <f>IFERROR(VLOOKUP(年度マスタ!$K$4&amp;"_"&amp;L$20,データシート1!$A:$BT,MATCH("ba_"&amp;$D27,データシート1!$A$1:$BT$1,0),0),0)</f>
        <v>900.99599999999998</v>
      </c>
      <c r="M27" s="998">
        <f>IFERROR(VLOOKUP(年度マスタ!$K$4&amp;"_"&amp;M$20,データシート1!$A:$BT,MATCH("ba_"&amp;$D27,データシート1!$A$1:$BT$1,0),0),0)</f>
        <v>860.48099999999999</v>
      </c>
      <c r="N27" s="998">
        <f>IFERROR(VLOOKUP(年度マスタ!$K$4&amp;"_"&amp;N$20,データシート1!$A:$BT,MATCH("ba_"&amp;$D27,データシート1!$A$1:$BT$1,0),0),0)</f>
        <v>894.08100000000002</v>
      </c>
      <c r="O27" s="998">
        <f>IFERROR(VLOOKUP(年度マスタ!$K$4&amp;"_"&amp;O$20,データシート1!$A:$BT,MATCH("ba_"&amp;$D27,データシート1!$A$1:$BT$1,0),0),0)</f>
        <v>924.57600000000002</v>
      </c>
      <c r="P27" s="999">
        <f>IFERROR(VLOOKUP(年度マスタ!$K$4&amp;"_"&amp;P$20,データシート1!$A:$BT,MATCH("ba_"&amp;$D27,データシート1!$A$1:$BT$1,0),0),0)</f>
        <v>1071.442</v>
      </c>
      <c r="Z27" s="313"/>
      <c r="AB27" s="312"/>
      <c r="AC27" s="572"/>
      <c r="AD27" s="458"/>
      <c r="AE27" s="457" t="s">
        <v>107</v>
      </c>
      <c r="AF27" s="1000">
        <f>①CO2排出量の現状把握!Z37</f>
        <v>1.653170882625093</v>
      </c>
      <c r="AG27" s="1000">
        <f>①CO2排出量の現状把握!AA37</f>
        <v>2.2091441063465296</v>
      </c>
      <c r="AH27" s="1000">
        <f>①CO2排出量の現状把握!AB37</f>
        <v>2.135151521125819</v>
      </c>
      <c r="AI27" s="1000">
        <f>①CO2排出量の現状把握!AC37</f>
        <v>2.0166606878935744</v>
      </c>
      <c r="AJ27" s="1000">
        <f>①CO2排出量の現状把握!AD37</f>
        <v>2.2263842724620289</v>
      </c>
      <c r="AK27" s="1000">
        <f>①CO2排出量の現状把握!AE37</f>
        <v>1.8641177899454269</v>
      </c>
      <c r="AL27" s="1000">
        <f>①CO2排出量の現状把握!AF37</f>
        <v>1.8762858103128635</v>
      </c>
      <c r="AM27" s="1000">
        <f>①CO2排出量の現状把握!AG37</f>
        <v>1.7976739364740904</v>
      </c>
      <c r="AN27" s="1000">
        <f>①CO2排出量の現状把握!AH37</f>
        <v>1.5764438661494478</v>
      </c>
      <c r="AO27" s="1000">
        <f>①CO2排出量の現状把握!AI37</f>
        <v>1.4781044207120131</v>
      </c>
      <c r="AP27" s="1001">
        <f>①CO2排出量の現状把握!AJ37</f>
        <v>1.7441783774034947</v>
      </c>
      <c r="AQ27" s="313"/>
      <c r="AV27" s="80" t="str">
        <f t="shared" ref="AV27:AV31" si="10">AW27</f>
        <v>N2O</v>
      </c>
      <c r="AW27" s="80" t="str">
        <f t="shared" si="9"/>
        <v>N2O</v>
      </c>
      <c r="AX27" s="327">
        <f t="shared" si="8"/>
        <v>35.835999999999999</v>
      </c>
      <c r="AY27" s="327">
        <f t="shared" ref="AY27:AY31" si="11">AX27</f>
        <v>35.835999999999999</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26.924721013857454</v>
      </c>
      <c r="AG28" s="1000">
        <f>①CO2排出量の現状把握!AA38</f>
        <v>24.775176187682497</v>
      </c>
      <c r="AH28" s="1000">
        <f>①CO2排出量の現状把握!AB38</f>
        <v>24.020851814333561</v>
      </c>
      <c r="AI28" s="1000">
        <f>①CO2排出量の現状把握!AC38</f>
        <v>24.375041140841223</v>
      </c>
      <c r="AJ28" s="1000">
        <f>①CO2排出量の現状把握!AD38</f>
        <v>26.900656538374992</v>
      </c>
      <c r="AK28" s="1000">
        <f>①CO2排出量の現状把握!AE38</f>
        <v>30.57941617198583</v>
      </c>
      <c r="AL28" s="1000">
        <f>①CO2排出量の現状把握!AF38</f>
        <v>29.154126762074931</v>
      </c>
      <c r="AM28" s="1000">
        <f>①CO2排出量の現状把握!AG38</f>
        <v>25.307743896736728</v>
      </c>
      <c r="AN28" s="1000">
        <f>①CO2排出量の現状把握!AH38</f>
        <v>22.82118184844337</v>
      </c>
      <c r="AO28" s="1000">
        <f>①CO2排出量の現状把握!AI38</f>
        <v>23.230863384514606</v>
      </c>
      <c r="AP28" s="1001">
        <f>①CO2排出量の現状把握!AJ38</f>
        <v>41.556331703324048</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29.704399052230723</v>
      </c>
      <c r="AG29" s="1002">
        <f>①CO2排出量の現状把握!AA39</f>
        <v>34.425358311168232</v>
      </c>
      <c r="AH29" s="1002">
        <f>①CO2排出量の現状把握!AB39</f>
        <v>37.294497342486316</v>
      </c>
      <c r="AI29" s="1002">
        <f>①CO2排出量の現状把握!AC39</f>
        <v>37.773689013303979</v>
      </c>
      <c r="AJ29" s="1002">
        <f>①CO2排出量の現状把握!AD39</f>
        <v>33.049606714116806</v>
      </c>
      <c r="AK29" s="1002">
        <f>①CO2排出量の現状把握!AE39</f>
        <v>27.966037473598895</v>
      </c>
      <c r="AL29" s="1002">
        <f>①CO2排出量の現状把握!AF39</f>
        <v>23.305866945785475</v>
      </c>
      <c r="AM29" s="1002">
        <f>①CO2排出量の現状把握!AG39</f>
        <v>22.378715532608844</v>
      </c>
      <c r="AN29" s="1002">
        <f>①CO2排出量の現状把握!AH39</f>
        <v>20.225636118609</v>
      </c>
      <c r="AO29" s="1002">
        <f>①CO2排出量の現状把握!AI39</f>
        <v>20.630805976927938</v>
      </c>
      <c r="AP29" s="1003">
        <f>①CO2排出量の現状把握!AJ39</f>
        <v>21.211867006218949</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24：金属製品製造業(N=0)</v>
      </c>
      <c r="BE30" s="961">
        <f>VLOOKUP(BE$13&amp;"_"&amp;$AV$8,データシート2!$A:$SI,MATCH($AV$5&amp;"_"&amp;$BA30&amp;$AV$6,データシート2!$A$1:$SI$1,0),0)</f>
        <v>0</v>
      </c>
      <c r="BF30" s="1071">
        <f>VLOOKUP(BF$13&amp;"_"&amp;$AW$8,データシート2!$A:$SI,MATCH($AW$5&amp;"_"&amp;$BA30&amp;$AW$6,データシート2!$A$1:$SI$1,0),0)</f>
        <v>0</v>
      </c>
      <c r="BG30" s="1071" t="e">
        <f t="shared" si="2"/>
        <v>#DIV/0!</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t="e">
        <f t="shared" si="4"/>
        <v>#DIV/0!</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0.44867735125509611</v>
      </c>
      <c r="AG32" s="509">
        <f t="shared" si="12"/>
        <v>0.42265727336960607</v>
      </c>
      <c r="AH32" s="509">
        <f t="shared" si="12"/>
        <v>0.4460539089793385</v>
      </c>
      <c r="AI32" s="509">
        <f t="shared" si="12"/>
        <v>0.46563533828143705</v>
      </c>
      <c r="AJ32" s="509">
        <f t="shared" si="12"/>
        <v>0.48392099324189514</v>
      </c>
      <c r="AK32" s="509">
        <f t="shared" si="12"/>
        <v>0.43346806326091969</v>
      </c>
      <c r="AL32" s="509">
        <f t="shared" si="12"/>
        <v>0.58600150162736053</v>
      </c>
      <c r="AM32" s="509">
        <f t="shared" si="12"/>
        <v>0.66369764950019794</v>
      </c>
      <c r="AN32" s="509">
        <f t="shared" si="12"/>
        <v>0.72479388317634164</v>
      </c>
      <c r="AO32" s="509">
        <f t="shared" si="12"/>
        <v>0.44953272527445054</v>
      </c>
      <c r="AP32" s="509">
        <f t="shared" si="12"/>
        <v>0.36204760386035201</v>
      </c>
      <c r="AQ32" s="313"/>
      <c r="BA32" s="80">
        <v>26</v>
      </c>
      <c r="BB32" s="80"/>
      <c r="BC32" s="80" t="s">
        <v>172</v>
      </c>
      <c r="BD32" s="80" t="str">
        <f t="shared" si="1"/>
        <v>26：生産用機械器具製造業(N=1)</v>
      </c>
      <c r="BE32" s="961">
        <f>VLOOKUP(BE$13&amp;"_"&amp;$AV$8,データシート2!$A:$SI,MATCH($AV$5&amp;"_"&amp;$BA32&amp;$AV$6,データシート2!$A$1:$SI$1,0),0)</f>
        <v>1</v>
      </c>
      <c r="BF32" s="1071">
        <f>VLOOKUP(BF$13&amp;"_"&amp;$AW$8,データシート2!$A:$SI,MATCH($AW$5&amp;"_"&amp;$BA32&amp;$AW$6,データシート2!$A$1:$SI$1,0),0)</f>
        <v>4.2329999999999997</v>
      </c>
      <c r="BG32" s="1071">
        <f t="shared" si="2"/>
        <v>4.2329999999999997</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f t="shared" si="4"/>
        <v>0.56895271058942454</v>
      </c>
    </row>
    <row r="33" spans="2:63" ht="15.95" customHeight="1" thickBot="1">
      <c r="B33" s="325"/>
      <c r="Z33" s="313"/>
      <c r="AB33" s="312"/>
      <c r="AC33" s="572"/>
      <c r="AD33" s="456" t="s">
        <v>31</v>
      </c>
      <c r="AE33" s="457"/>
      <c r="AF33" s="506">
        <f>IFERROR(IF(F22/AF25&gt;1,1,F22/AF25),0)</f>
        <v>0.740386362564736</v>
      </c>
      <c r="AG33" s="506">
        <f t="shared" ref="AG33:AP33" si="13">IFERROR(IF(G22/AG25&gt;1,1,G22/AG25),0)</f>
        <v>0.71927404137802153</v>
      </c>
      <c r="AH33" s="506">
        <f t="shared" si="13"/>
        <v>0.75298537332022442</v>
      </c>
      <c r="AI33" s="506">
        <f t="shared" si="13"/>
        <v>0.74182611954062161</v>
      </c>
      <c r="AJ33" s="506">
        <f t="shared" si="13"/>
        <v>0.72768913290757009</v>
      </c>
      <c r="AK33" s="506">
        <f t="shared" si="13"/>
        <v>0.61677709721761564</v>
      </c>
      <c r="AL33" s="506">
        <f t="shared" si="13"/>
        <v>0.82214817703795506</v>
      </c>
      <c r="AM33" s="506">
        <f t="shared" si="13"/>
        <v>0.96144778140296439</v>
      </c>
      <c r="AN33" s="506">
        <f t="shared" si="13"/>
        <v>1</v>
      </c>
      <c r="AO33" s="506">
        <f t="shared" si="13"/>
        <v>0.66339925126625521</v>
      </c>
      <c r="AP33" s="506">
        <f t="shared" si="13"/>
        <v>0.49472463965416946</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1</v>
      </c>
      <c r="AG34" s="507">
        <f t="shared" ref="AG34:AP36" si="14">IFERROR(IF(G23/AG26&gt;1,1,G23/AG26),0)</f>
        <v>1</v>
      </c>
      <c r="AH34" s="507">
        <f t="shared" si="14"/>
        <v>1</v>
      </c>
      <c r="AI34" s="507">
        <f t="shared" si="14"/>
        <v>1</v>
      </c>
      <c r="AJ34" s="507">
        <f t="shared" si="14"/>
        <v>1</v>
      </c>
      <c r="AK34" s="507">
        <f t="shared" si="14"/>
        <v>1</v>
      </c>
      <c r="AL34" s="507">
        <f t="shared" si="14"/>
        <v>1</v>
      </c>
      <c r="AM34" s="507">
        <f t="shared" si="14"/>
        <v>1</v>
      </c>
      <c r="AN34" s="507">
        <f t="shared" si="14"/>
        <v>1</v>
      </c>
      <c r="AO34" s="507">
        <f t="shared" si="14"/>
        <v>1</v>
      </c>
      <c r="AP34" s="507">
        <f t="shared" si="14"/>
        <v>1</v>
      </c>
      <c r="AQ34" s="313"/>
      <c r="BA34" s="80">
        <v>28</v>
      </c>
      <c r="BB34" s="80"/>
      <c r="BC34" s="80" t="s">
        <v>1357</v>
      </c>
      <c r="BD34" s="80" t="str">
        <f t="shared" si="1"/>
        <v>28：電子部品等製造業(N=0)</v>
      </c>
      <c r="BE34" s="961">
        <f>VLOOKUP(BE$13&amp;"_"&amp;$AV$8,データシート2!$A:$SI,MATCH($AV$5&amp;"_"&amp;$BA34&amp;$AV$6,データシート2!$A$1:$SI$1,0),0)</f>
        <v>0</v>
      </c>
      <c r="BF34" s="1071">
        <f>VLOOKUP(BF$13&amp;"_"&amp;$AW$8,データシート2!$A:$SI,MATCH($AW$5&amp;"_"&amp;$BA34&amp;$AW$6,データシート2!$A$1:$SI$1,0),0)</f>
        <v>0</v>
      </c>
      <c r="BG34" s="1071" t="e">
        <f t="shared" si="2"/>
        <v>#DIV/0!</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t="e">
        <f t="shared" si="4"/>
        <v>#DIV/0!</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v>
      </c>
      <c r="AG37" s="508">
        <f t="shared" ref="AG37:AP37" si="17">IFERROR(IF(G26/AG29&gt;1,1,G26/AG29),0)</f>
        <v>0</v>
      </c>
      <c r="AH37" s="508">
        <f t="shared" si="17"/>
        <v>0</v>
      </c>
      <c r="AI37" s="508">
        <f t="shared" si="17"/>
        <v>0</v>
      </c>
      <c r="AJ37" s="508">
        <f t="shared" si="17"/>
        <v>0</v>
      </c>
      <c r="AK37" s="508">
        <f t="shared" si="17"/>
        <v>0</v>
      </c>
      <c r="AL37" s="508">
        <f t="shared" si="17"/>
        <v>0</v>
      </c>
      <c r="AM37" s="508">
        <f t="shared" si="17"/>
        <v>0</v>
      </c>
      <c r="AN37" s="508">
        <f t="shared" si="17"/>
        <v>0</v>
      </c>
      <c r="AO37" s="508">
        <f t="shared" si="17"/>
        <v>0</v>
      </c>
      <c r="AP37" s="508">
        <f t="shared" si="17"/>
        <v>0</v>
      </c>
      <c r="AQ37" s="313"/>
      <c r="BA37" s="80">
        <v>31</v>
      </c>
      <c r="BB37" s="80"/>
      <c r="BC37" s="80" t="s">
        <v>176</v>
      </c>
      <c r="BD37" s="80" t="str">
        <f t="shared" si="1"/>
        <v>31：輸送用機械器具製造業(N=1)</v>
      </c>
      <c r="BE37" s="961">
        <f>VLOOKUP(BE$13&amp;"_"&amp;$AV$8,データシート2!$A:$SI,MATCH($AV$5&amp;"_"&amp;$BA37&amp;$AV$6,データシート2!$A$1:$SI$1,0),0)</f>
        <v>1</v>
      </c>
      <c r="BF37" s="1071">
        <f>VLOOKUP(BF$13&amp;"_"&amp;$AW$8,データシート2!$A:$SI,MATCH($AW$5&amp;"_"&amp;$BA37&amp;$AW$6,データシート2!$A$1:$SI$1,0),0)</f>
        <v>9.0329999999999995</v>
      </c>
      <c r="BG37" s="1071">
        <f t="shared" si="2"/>
        <v>9.0329999999999995</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f t="shared" si="4"/>
        <v>0.68139979634894099</v>
      </c>
    </row>
    <row r="38" spans="2:63" ht="15.95" customHeight="1">
      <c r="B38" s="330"/>
      <c r="J38" s="15"/>
      <c r="K38" s="15"/>
      <c r="L38" s="15"/>
      <c r="M38" s="15"/>
      <c r="Z38" s="313"/>
      <c r="AB38" s="312"/>
      <c r="AP38" s="466"/>
      <c r="AQ38" s="313"/>
      <c r="BA38" s="80">
        <v>32</v>
      </c>
      <c r="BB38" s="80"/>
      <c r="BC38" s="80" t="s">
        <v>177</v>
      </c>
      <c r="BD38" s="80" t="str">
        <f t="shared" si="1"/>
        <v>32：その他の製造業(N=1)</v>
      </c>
      <c r="BE38" s="961">
        <f>VLOOKUP(BE$13&amp;"_"&amp;$AV$8,データシート2!$A:$SI,MATCH($AV$5&amp;"_"&amp;$BA38&amp;$AV$6,データシート2!$A$1:$SI$1,0),0)</f>
        <v>1</v>
      </c>
      <c r="BF38" s="1071">
        <f>VLOOKUP(BF$13&amp;"_"&amp;$AW$8,データシート2!$A:$SI,MATCH($AW$5&amp;"_"&amp;$BA38&amp;$AW$6,データシート2!$A$1:$SI$1,0),0)</f>
        <v>5.3029999999999999</v>
      </c>
      <c r="BG38" s="1071">
        <f t="shared" si="2"/>
        <v>5.3029999999999999</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f t="shared" si="4"/>
        <v>0.64122613690776564</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P：医療，福祉(N=0)</v>
      </c>
      <c r="BE49" s="961">
        <f>VLOOKUP(BE$13&amp;"_"&amp;$AV$8,データシート2!$A:$SI,MATCH($AV$5&amp;"_"&amp;$BA49&amp;$AV$6,データシート2!$A$1:$SI$1,0),0)</f>
        <v>0</v>
      </c>
      <c r="BF49" s="1071">
        <f>VLOOKUP(BF$13&amp;"_"&amp;$AW$8,データシート2!$A:$SI,MATCH($AW$5&amp;"_"&amp;$BA49&amp;$AW$6,データシート2!$A$1:$SI$1,0),0)</f>
        <v>0</v>
      </c>
      <c r="BG49" s="1071" t="e">
        <f t="shared" si="18"/>
        <v>#DIV/0!</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t="e">
        <f t="shared" si="20"/>
        <v>#DIV/0!</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R：ｻｰﾋﾞｽ業(他に分類されない)(N=0)</v>
      </c>
      <c r="BE51" s="961">
        <f>VLOOKUP(BE$13&amp;"_"&amp;$AV$8,データシート2!$A:$SI,MATCH($AV$5&amp;"_"&amp;$BA51&amp;$AV$6,データシート2!$A$1:$SI$1,0),0)</f>
        <v>0</v>
      </c>
      <c r="BF51" s="1071">
        <f>VLOOKUP(BF$13&amp;"_"&amp;$AW$8,データシート2!$A:$SI,MATCH($AW$5&amp;"_"&amp;$BA51&amp;$AW$6,データシート2!$A$1:$SI$1,0),0)</f>
        <v>0</v>
      </c>
      <c r="BG51" s="1071" t="e">
        <f t="shared" ref="BG51" si="22">BF51/BE51</f>
        <v>#DIV/0!</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t="e">
        <f t="shared" ref="BK51" si="24">BG51/BJ51</f>
        <v>#DIV/0!</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発電所・変電所(N=2)</v>
      </c>
      <c r="BE54" s="961">
        <f>BE59+BE60</f>
        <v>2</v>
      </c>
      <c r="BF54" s="1071">
        <f>BF59+BF60</f>
        <v>1071.442</v>
      </c>
      <c r="BG54" s="1071">
        <f t="shared" si="25"/>
        <v>535.721</v>
      </c>
      <c r="BH54" s="961">
        <f>BH59+BH60</f>
        <v>224</v>
      </c>
      <c r="BI54" s="961">
        <f>BI59+BI60</f>
        <v>22617.216</v>
      </c>
      <c r="BJ54" s="961">
        <f t="shared" si="26"/>
        <v>100.96971428571429</v>
      </c>
      <c r="BK54" s="319">
        <f t="shared" si="27"/>
        <v>5.3057592941589276</v>
      </c>
    </row>
    <row r="55" spans="2:63" ht="15.95" customHeight="1" thickTop="1" thickBot="1">
      <c r="B55" s="312"/>
      <c r="C55" s="455" t="s">
        <v>116</v>
      </c>
      <c r="D55" s="572"/>
      <c r="E55" s="572"/>
      <c r="F55" s="997">
        <f>SUM(F56,F57,F60,F61,F62,F63,F64,F65,)</f>
        <v>853.44599999999991</v>
      </c>
      <c r="G55" s="1004">
        <f t="shared" ref="G55:P55" si="29">SUM(G56,G57,G60,G61,G62,G63,G64,G65,)</f>
        <v>978.14499999999998</v>
      </c>
      <c r="H55" s="1004">
        <f t="shared" si="29"/>
        <v>907.755</v>
      </c>
      <c r="I55" s="1004">
        <f t="shared" si="29"/>
        <v>986.06700000000001</v>
      </c>
      <c r="J55" s="1004">
        <f t="shared" si="29"/>
        <v>806.32399999999996</v>
      </c>
      <c r="K55" s="1004">
        <f t="shared" si="29"/>
        <v>906.97199999999998</v>
      </c>
      <c r="L55" s="1004">
        <f t="shared" si="29"/>
        <v>948.54399999999998</v>
      </c>
      <c r="M55" s="1004">
        <f t="shared" si="29"/>
        <v>908.44100000000003</v>
      </c>
      <c r="N55" s="1004">
        <f t="shared" si="29"/>
        <v>938.14099999999996</v>
      </c>
      <c r="O55" s="1004">
        <f t="shared" si="29"/>
        <v>953.34399999999994</v>
      </c>
      <c r="P55" s="1005">
        <f t="shared" si="29"/>
        <v>1100.078</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824.10299999999995</v>
      </c>
      <c r="G56" s="1006">
        <f>IFERROR(VLOOKUP(年度マスタ!$K$4&amp;"_"&amp;G$54,データシート1!$A:$CD,MATCH("bc_"&amp;$C56,データシート1!$A$1:$CD$1,0),0),0)</f>
        <v>945.06</v>
      </c>
      <c r="H56" s="1006">
        <f>IFERROR(VLOOKUP(年度マスタ!$K$4&amp;"_"&amp;H$54,データシート1!$A:$CD,MATCH("bc_"&amp;$C56,データシート1!$A$1:$CD$1,0),0),0)</f>
        <v>876.23699999999997</v>
      </c>
      <c r="I56" s="1006">
        <f>IFERROR(VLOOKUP(年度マスタ!$K$4&amp;"_"&amp;I$54,データシート1!$A:$CD,MATCH("bc_"&amp;$C56,データシート1!$A$1:$CD$1,0),0),0)</f>
        <v>952.49400000000003</v>
      </c>
      <c r="J56" s="1006">
        <f>IFERROR(VLOOKUP(年度マスタ!$K$4&amp;"_"&amp;J$54,データシート1!$A:$CD,MATCH("bc_"&amp;$C56,データシート1!$A$1:$CD$1,0),0),0)</f>
        <v>780.60599999999999</v>
      </c>
      <c r="K56" s="1006">
        <f>IFERROR(VLOOKUP(年度マスタ!$K$4&amp;"_"&amp;K$54,データシート1!$A:$CD,MATCH("bc_"&amp;$C56,データシート1!$A$1:$CD$1,0),0),0)</f>
        <v>878.31299999999999</v>
      </c>
      <c r="L56" s="1006">
        <f>IFERROR(VLOOKUP(年度マスタ!$K$4&amp;"_"&amp;L$54,データシート1!$A:$CD,MATCH("bc_"&amp;$C56,データシート1!$A$1:$CD$1,0),0),0)</f>
        <v>919.76800000000003</v>
      </c>
      <c r="M56" s="1006">
        <f>IFERROR(VLOOKUP(年度マスタ!$K$4&amp;"_"&amp;M$54,データシート1!$A:$CD,MATCH("bc_"&amp;$C56,データシート1!$A$1:$CD$1,0),0),0)</f>
        <v>880.11</v>
      </c>
      <c r="N56" s="1006">
        <f>IFERROR(VLOOKUP(年度マスタ!$K$4&amp;"_"&amp;N$54,データシート1!$A:$CD,MATCH("bc_"&amp;$C56,データシート1!$A$1:$CD$1,0),0),0)</f>
        <v>907.74599999999998</v>
      </c>
      <c r="O56" s="1006">
        <f>IFERROR(VLOOKUP(年度マスタ!$K$4&amp;"_"&amp;O$54,データシート1!$A:$CD,MATCH("bc_"&amp;$C56,データシート1!$A$1:$CD$1,0),0),0)</f>
        <v>918.98699999999997</v>
      </c>
      <c r="P56" s="1007">
        <f>IFERROR(VLOOKUP(年度マスタ!$K$4&amp;"_"&amp;P$54,データシート1!$A:$CD,MATCH("bc_"&amp;$C56,データシート1!$A$1:$CD$1,0),0),0)</f>
        <v>1064.242</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0</v>
      </c>
      <c r="G57" s="1006">
        <f t="shared" ref="G57:J57" si="30">SUM(G58:G59)</f>
        <v>0</v>
      </c>
      <c r="H57" s="1006">
        <f t="shared" si="30"/>
        <v>0</v>
      </c>
      <c r="I57" s="1006">
        <f t="shared" si="30"/>
        <v>0</v>
      </c>
      <c r="J57" s="1006">
        <f t="shared" si="30"/>
        <v>0</v>
      </c>
      <c r="K57" s="1006">
        <f t="shared" ref="K57:O57" si="31">SUM(K58:K59)</f>
        <v>0</v>
      </c>
      <c r="L57" s="1006">
        <f t="shared" si="31"/>
        <v>0</v>
      </c>
      <c r="M57" s="1006">
        <f t="shared" si="31"/>
        <v>0</v>
      </c>
      <c r="N57" s="1006">
        <f t="shared" si="31"/>
        <v>0</v>
      </c>
      <c r="O57" s="1006">
        <f t="shared" si="31"/>
        <v>0</v>
      </c>
      <c r="P57" s="1007">
        <f>SUM(P58:P59)</f>
        <v>0</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0</v>
      </c>
      <c r="G58" s="1008">
        <f>IFERROR(VLOOKUP(年度マスタ!$K$4&amp;"_"&amp;G$54,データシート1!$A:$CD,MATCH("bc_"&amp;$C58,データシート1!$A$1:$CD$1,0),0),0)</f>
        <v>0</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0</v>
      </c>
      <c r="L58" s="1008">
        <f>IFERROR(VLOOKUP(年度マスタ!$K$4&amp;"_"&amp;L$54,データシート1!$A:$CD,MATCH("bc_"&amp;$C58,データシート1!$A$1:$CD$1,0),0),0)</f>
        <v>0</v>
      </c>
      <c r="M58" s="1008">
        <f>IFERROR(VLOOKUP(年度マスタ!$K$4&amp;"_"&amp;M$54,データシート1!$A:$CD,MATCH("bc_"&amp;$C58,データシート1!$A$1:$CD$1,0),0),0)</f>
        <v>0</v>
      </c>
      <c r="N58" s="1008">
        <f>IFERROR(VLOOKUP(年度マスタ!$K$4&amp;"_"&amp;N$54,データシート1!$A:$CD,MATCH("bc_"&amp;$C58,データシート1!$A$1:$CD$1,0),0),0)</f>
        <v>0</v>
      </c>
      <c r="O58" s="1008">
        <f>IFERROR(VLOOKUP(年度マスタ!$K$4&amp;"_"&amp;O$54,データシート1!$A:$CD,MATCH("bc_"&amp;$C58,データシート1!$A$1:$CD$1,0),0),0)</f>
        <v>0</v>
      </c>
      <c r="P58" s="1009">
        <f>IFERROR(VLOOKUP(年度マスタ!$K$4&amp;"_"&amp;P$54,データシート1!$A:$CD,MATCH("bc_"&amp;$C58,データシート1!$A$1:$CD$1,0),0),0)</f>
        <v>0</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2</v>
      </c>
      <c r="BF59" s="1072">
        <f>VLOOKUP(BF$13&amp;"_"&amp;$AW$8,データシート2!$A:$SI,MATCH($AW$5&amp;"_"&amp;$BA59,データシート2!$A$1:$SI$1,0),0)</f>
        <v>1071.442</v>
      </c>
      <c r="BG59" s="1072">
        <f t="shared" si="25"/>
        <v>535.721</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f t="shared" si="27"/>
        <v>5.3057592941589276</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29.343</v>
      </c>
      <c r="G61" s="1006">
        <f>IFERROR(VLOOKUP(年度マスタ!$K$4&amp;"_"&amp;G$54,データシート1!$A:$CD,MATCH("bc_"&amp;$C61,データシート1!$A$1:$CD$1,0),0),0)</f>
        <v>33.085000000000001</v>
      </c>
      <c r="H61" s="1006">
        <f>IFERROR(VLOOKUP(年度マスタ!$K$4&amp;"_"&amp;H$54,データシート1!$A:$CD,MATCH("bc_"&amp;$C61,データシート1!$A$1:$CD$1,0),0),0)</f>
        <v>31.518000000000001</v>
      </c>
      <c r="I61" s="1006">
        <f>IFERROR(VLOOKUP(年度マスタ!$K$4&amp;"_"&amp;I$54,データシート1!$A:$CD,MATCH("bc_"&amp;$C61,データシート1!$A$1:$CD$1,0),0),0)</f>
        <v>33.573</v>
      </c>
      <c r="J61" s="1006">
        <f>IFERROR(VLOOKUP(年度マスタ!$K$4&amp;"_"&amp;J$54,データシート1!$A:$CD,MATCH("bc_"&amp;$C61,データシート1!$A$1:$CD$1,0),0),0)</f>
        <v>25.718</v>
      </c>
      <c r="K61" s="1006">
        <f>IFERROR(VLOOKUP(年度マスタ!$K$4&amp;"_"&amp;K$54,データシート1!$A:$CD,MATCH("bc_"&amp;$C61,データシート1!$A$1:$CD$1,0),0),0)</f>
        <v>28.658999999999999</v>
      </c>
      <c r="L61" s="1006">
        <f>IFERROR(VLOOKUP(年度マスタ!$K$4&amp;"_"&amp;L$54,データシート1!$A:$CD,MATCH("bc_"&amp;$C61,データシート1!$A$1:$CD$1,0),0),0)</f>
        <v>28.776</v>
      </c>
      <c r="M61" s="1006">
        <f>IFERROR(VLOOKUP(年度マスタ!$K$4&amp;"_"&amp;M$54,データシート1!$A:$CD,MATCH("bc_"&amp;$C61,データシート1!$A$1:$CD$1,0),0),0)</f>
        <v>28.331</v>
      </c>
      <c r="N61" s="1006">
        <f>IFERROR(VLOOKUP(年度マスタ!$K$4&amp;"_"&amp;N$54,データシート1!$A:$CD,MATCH("bc_"&amp;$C61,データシート1!$A$1:$CD$1,0),0),0)</f>
        <v>30.395</v>
      </c>
      <c r="O61" s="1006">
        <f>IFERROR(VLOOKUP(年度マスタ!$K$4&amp;"_"&amp;O$54,データシート1!$A:$CD,MATCH("bc_"&amp;$C61,データシート1!$A$1:$CD$1,0),0),0)</f>
        <v>34.356999999999999</v>
      </c>
      <c r="P61" s="1007">
        <f>IFERROR(VLOOKUP(年度マスタ!$K$4&amp;"_"&amp;P$54,データシート1!$A:$CD,MATCH("bc_"&amp;$C61,データシート1!$A$1:$CD$1,0),0),0)</f>
        <v>35.835999999999999</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松浦市</v>
      </c>
      <c r="AF1" s="345"/>
      <c r="AG1" s="203"/>
      <c r="AH1" s="188"/>
      <c r="AI1" s="188"/>
      <c r="AJ1" s="188"/>
      <c r="AK1" s="188"/>
      <c r="AL1" s="189"/>
      <c r="AM1" s="189"/>
      <c r="AN1" s="189"/>
      <c r="AO1" s="189"/>
      <c r="AP1" s="189"/>
      <c r="AQ1" s="189"/>
      <c r="AR1" s="189"/>
      <c r="AS1" s="189"/>
      <c r="AT1" s="190"/>
    </row>
    <row r="2" spans="1:47" s="577" customFormat="1" ht="27.95" customHeight="1">
      <c r="A2" s="576"/>
      <c r="B2" s="576" t="s">
        <v>1641</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1645</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2202.5099999999998</v>
      </c>
      <c r="K6" s="688">
        <f>VLOOKUP(年度マスタ!$K$4&amp;"_"&amp;K$5,データシート1!$A:$BS,MATCH("cb_"&amp;$G6,データシート1!$A$1:$BS$1,0),0)</f>
        <v>2386.11</v>
      </c>
      <c r="L6" s="688">
        <f>VLOOKUP(年度マスタ!$K$4&amp;"_"&amp;L$5,データシート1!$A:$BS,MATCH("cb_"&amp;$G6,データシート1!$A$1:$BS$1,0),0)</f>
        <v>2551.61</v>
      </c>
      <c r="M6" s="688">
        <f>VLOOKUP(年度マスタ!$K$4&amp;"_"&amp;M$5,データシート1!$A:$BS,MATCH("cb_"&amp;$G6,データシート1!$A$1:$BS$1,0),0)</f>
        <v>2660.71</v>
      </c>
      <c r="N6" s="688">
        <f>VLOOKUP(年度マスタ!$K$4&amp;"_"&amp;N$5,データシート1!$A:$BS,MATCH("cb_"&amp;$G6,データシート1!$A$1:$BS$1,0),0)</f>
        <v>2768.3700000000008</v>
      </c>
      <c r="O6" s="688">
        <f>VLOOKUP(年度マスタ!$K$4&amp;"_"&amp;O$5,データシート1!$A:$BS,MATCH("cb_"&amp;$G6,データシート1!$A$1:$BS$1,0),0)</f>
        <v>2887.920000000001</v>
      </c>
      <c r="P6" s="688">
        <f>VLOOKUP(年度マスタ!$K$4&amp;"_"&amp;P$5,データシート1!$A:$BS,MATCH("cb_"&amp;$G6,データシート1!$A$1:$BS$1,0),0)</f>
        <v>2977.7200000000021</v>
      </c>
      <c r="Q6" s="688">
        <f>VLOOKUP(年度マスタ!$K$4&amp;"_"&amp;Q$5,データシート1!$A:$BS,MATCH("cb_"&amp;$G6,データシート1!$A$1:$BS$1,0),0)</f>
        <v>3178.3600000000019</v>
      </c>
      <c r="R6" s="704">
        <f>VLOOKUP(年度マスタ!$K$4&amp;"_"&amp;R$5,データシート1!$A:$BS,MATCH("cb_"&amp;$G6,データシート1!$A$1:$BS$1,0),0)</f>
        <v>3422.8400000000033</v>
      </c>
      <c r="S6" s="627"/>
      <c r="T6" s="226"/>
      <c r="U6" s="640"/>
      <c r="V6" s="231"/>
      <c r="W6" s="231"/>
      <c r="X6" s="231"/>
      <c r="Y6" s="232" t="s">
        <v>233</v>
      </c>
      <c r="Z6" s="734" t="s">
        <v>234</v>
      </c>
      <c r="AA6" s="734"/>
      <c r="AB6" s="734"/>
      <c r="AC6" s="735">
        <f>SUM(AC7:AC8)</f>
        <v>1040037</v>
      </c>
      <c r="AD6" s="735">
        <f>SUM(AD7:AD8)</f>
        <v>1297742.22</v>
      </c>
      <c r="AE6" s="736">
        <f>$AD6*3600/100000000</f>
        <v>46.718719919999998</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14128.7</v>
      </c>
      <c r="K7" s="684">
        <f>VLOOKUP(年度マスタ!$K$4&amp;"_"&amp;K$5,データシート1!$A:$BS,MATCH("cb_"&amp;$G7,データシート1!$A$1:$BS$1,0),0)</f>
        <v>20245.2</v>
      </c>
      <c r="L7" s="684">
        <f>VLOOKUP(年度マスタ!$K$4&amp;"_"&amp;L$5,データシート1!$A:$BS,MATCH("cb_"&amp;$G7,データシート1!$A$1:$BS$1,0),0)</f>
        <v>21566</v>
      </c>
      <c r="M7" s="684">
        <f>VLOOKUP(年度マスタ!$K$4&amp;"_"&amp;M$5,データシート1!$A:$BS,MATCH("cb_"&amp;$G7,データシート1!$A$1:$BS$1,0),0)</f>
        <v>21897.5</v>
      </c>
      <c r="N7" s="684">
        <f>VLOOKUP(年度マスタ!$K$4&amp;"_"&amp;N$5,データシート1!$A:$BS,MATCH("cb_"&amp;$G7,データシート1!$A$1:$BS$1,0),0)</f>
        <v>23249.200000000001</v>
      </c>
      <c r="O7" s="684">
        <f>VLOOKUP(年度マスタ!$K$4&amp;"_"&amp;O$5,データシート1!$A:$BS,MATCH("cb_"&amp;$G7,データシート1!$A$1:$BS$1,0),0)</f>
        <v>24355.200000000001</v>
      </c>
      <c r="P7" s="684">
        <f>VLOOKUP(年度マスタ!$K$4&amp;"_"&amp;P$5,データシート1!$A:$BS,MATCH("cb_"&amp;$G7,データシート1!$A$1:$BS$1,0),0)</f>
        <v>27772.6</v>
      </c>
      <c r="Q7" s="684">
        <f>VLOOKUP(年度マスタ!$K$4&amp;"_"&amp;Q$5,データシート1!$A:$BS,MATCH("cb_"&amp;$G7,データシート1!$A$1:$BS$1,0),0)</f>
        <v>28947.599999999999</v>
      </c>
      <c r="R7" s="705">
        <f>VLOOKUP(年度マスタ!$K$4&amp;"_"&amp;R$5,データシート1!$A:$BS,MATCH("cb_"&amp;$G7,データシート1!$A$1:$BS$1,0),0)</f>
        <v>29492.1</v>
      </c>
      <c r="S7" s="627"/>
      <c r="T7" s="226"/>
      <c r="U7" s="640"/>
      <c r="V7" s="231"/>
      <c r="W7" s="231"/>
      <c r="X7" s="231"/>
      <c r="Y7" s="232" t="s">
        <v>236</v>
      </c>
      <c r="Z7" s="248" t="s">
        <v>1368</v>
      </c>
      <c r="AA7" s="248"/>
      <c r="AB7" s="248"/>
      <c r="AC7" s="671">
        <f>VLOOKUP(年度マスタ!$K$4&amp;"_令和4年度",データシート3!A:AB,MATCH("ea_"&amp;$Y7&amp;"_設備",データシート3!$A$1:$AB$1,0),0)</f>
        <v>164648</v>
      </c>
      <c r="AD7" s="671">
        <f>VLOOKUP(年度マスタ!$K$4&amp;"_令和4年度",データシート3!A:AB,MATCH("ea_"&amp;$Y7&amp;"_年間発電",データシート3!$A$1:$AB$1,0),0)/10^3</f>
        <v>205327.51699999999</v>
      </c>
      <c r="AE7" s="606">
        <f t="shared" ref="AE7:AE16" si="0">$AD7*3600/100000000</f>
        <v>7.3917906119999994</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550</v>
      </c>
      <c r="K8" s="684">
        <f>VLOOKUP(年度マスタ!$K$4&amp;"_"&amp;K$5,データシート1!$A:$BS,MATCH("cb_"&amp;$G8,データシート1!$A$1:$BS$1,0),0)</f>
        <v>550</v>
      </c>
      <c r="L8" s="684">
        <f>VLOOKUP(年度マスタ!$K$4&amp;"_"&amp;L$5,データシート1!$A:$BS,MATCH("cb_"&amp;$G8,データシート1!$A$1:$BS$1,0),0)</f>
        <v>559.6</v>
      </c>
      <c r="M8" s="684">
        <f>VLOOKUP(年度マスタ!$K$4&amp;"_"&amp;M$5,データシート1!$A:$BS,MATCH("cb_"&amp;$G8,データシート1!$A$1:$BS$1,0),0)</f>
        <v>617.20000000000005</v>
      </c>
      <c r="N8" s="684">
        <f>VLOOKUP(年度マスタ!$K$4&amp;"_"&amp;N$5,データシート1!$A:$BS,MATCH("cb_"&amp;$G8,データシート1!$A$1:$BS$1,0),0)</f>
        <v>715</v>
      </c>
      <c r="O8" s="684">
        <f>VLOOKUP(年度マスタ!$K$4&amp;"_"&amp;O$5,データシート1!$A:$BS,MATCH("cb_"&amp;$G8,データシート1!$A$1:$BS$1,0),0)</f>
        <v>1142.5</v>
      </c>
      <c r="P8" s="684">
        <f>VLOOKUP(年度マスタ!$K$4&amp;"_"&amp;P$5,データシート1!$A:$BS,MATCH("cb_"&amp;$G8,データシート1!$A$1:$BS$1,0),0)</f>
        <v>1180.9000000000001</v>
      </c>
      <c r="Q8" s="684">
        <f>VLOOKUP(年度マスタ!$K$4&amp;"_"&amp;Q$5,データシート1!$A:$BS,MATCH("cb_"&amp;$G8,データシート1!$A$1:$BS$1,0),0)</f>
        <v>1180.9000000000001</v>
      </c>
      <c r="R8" s="705">
        <f>VLOOKUP(年度マスタ!$K$4&amp;"_"&amp;R$5,データシート1!$A:$BS,MATCH("cb_"&amp;$G8,データシート1!$A$1:$BS$1,0),0)</f>
        <v>1180.9000000000001</v>
      </c>
      <c r="S8" s="627"/>
      <c r="T8" s="226"/>
      <c r="U8" s="640"/>
      <c r="V8" s="231"/>
      <c r="W8" s="231"/>
      <c r="X8" s="231"/>
      <c r="Y8" s="232" t="s">
        <v>237</v>
      </c>
      <c r="Z8" s="222" t="s">
        <v>1369</v>
      </c>
      <c r="AA8" s="222"/>
      <c r="AB8" s="222"/>
      <c r="AC8" s="671">
        <f>VLOOKUP(年度マスタ!$K$4&amp;"_令和4年度",データシート3!A:AB,MATCH("ea_"&amp;$Y8&amp;"_設備",データシート3!$A$1:$AB$1,0),0)</f>
        <v>875389</v>
      </c>
      <c r="AD8" s="671">
        <f>VLOOKUP(年度マスタ!$K$4&amp;"_令和4年度",データシート3!A:AB,MATCH("ea_"&amp;$Y8&amp;"_年間発電",データシート3!$A$1:$AB$1,0),0)/10^3</f>
        <v>1092414.703</v>
      </c>
      <c r="AE8" s="606">
        <f t="shared" si="0"/>
        <v>39.326929307999997</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0</v>
      </c>
      <c r="P9" s="684">
        <f>VLOOKUP(年度マスタ!$K$4&amp;"_"&amp;P$5,データシート1!$A:$BS,MATCH("cb_"&amp;$G9,データシート1!$A$1:$BS$1,0),0)</f>
        <v>0</v>
      </c>
      <c r="Q9" s="684">
        <f>VLOOKUP(年度マスタ!$K$4&amp;"_"&amp;Q$5,データシート1!$A:$BS,MATCH("cb_"&amp;$G9,データシート1!$A$1:$BS$1,0),0)</f>
        <v>0</v>
      </c>
      <c r="R9" s="705">
        <f>VLOOKUP(年度マスタ!$K$4&amp;"_"&amp;R$5,データシート1!$A:$BS,MATCH("cb_"&amp;$G9,データシート1!$A$1:$BS$1,0),0)</f>
        <v>0</v>
      </c>
      <c r="S9" s="627"/>
      <c r="T9" s="226"/>
      <c r="U9" s="640"/>
      <c r="V9" s="231"/>
      <c r="W9" s="231"/>
      <c r="X9" s="231"/>
      <c r="Y9" s="232" t="s">
        <v>238</v>
      </c>
      <c r="Z9" s="244" t="s">
        <v>222</v>
      </c>
      <c r="AA9" s="244"/>
      <c r="AB9" s="244"/>
      <c r="AC9" s="737">
        <f>VLOOKUP(年度マスタ!$K$4&amp;"_令和4年度",データシート3!A:AB,MATCH("ea_"&amp;$Y9&amp;"_設備",データシート3!$A$1:$AB$1,0),0)</f>
        <v>35900</v>
      </c>
      <c r="AD9" s="737">
        <f>VLOOKUP(年度マスタ!$K$4&amp;"_令和4年度",データシート3!A:AB,MATCH("ea_"&amp;$Y9&amp;"_年間発電",データシート3!$A$1:$AB$1,0),0)/10^3</f>
        <v>96431.97500000002</v>
      </c>
      <c r="AE9" s="738">
        <f t="shared" si="0"/>
        <v>3.4715511000000006</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1150</v>
      </c>
      <c r="AD10" s="737">
        <f>SUM(AD11:AD12)</f>
        <v>2.762</v>
      </c>
      <c r="AE10" s="738">
        <f t="shared" si="0"/>
        <v>9.9432000000000006E-5</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5200</v>
      </c>
      <c r="K11" s="725">
        <f>VLOOKUP(年度マスタ!$K$4&amp;"_"&amp;K$5,データシート1!$A:$BS,MATCH("cb_"&amp;$G11,データシート1!$A$1:$BS$1,0),0)</f>
        <v>5200</v>
      </c>
      <c r="L11" s="725">
        <f>VLOOKUP(年度マスタ!$K$4&amp;"_"&amp;L$5,データシート1!$A:$BS,MATCH("cb_"&amp;$G11,データシート1!$A$1:$BS$1,0),0)</f>
        <v>5200</v>
      </c>
      <c r="M11" s="725">
        <f>VLOOKUP(年度マスタ!$K$4&amp;"_"&amp;M$5,データシート1!$A:$BS,MATCH("cb_"&amp;$G11,データシート1!$A$1:$BS$1,0),0)</f>
        <v>5200</v>
      </c>
      <c r="N11" s="725">
        <f>VLOOKUP(年度マスタ!$K$4&amp;"_"&amp;N$5,データシート1!$A:$BS,MATCH("cb_"&amp;$G11,データシート1!$A$1:$BS$1,0),0)</f>
        <v>7840</v>
      </c>
      <c r="O11" s="725">
        <f>VLOOKUP(年度マスタ!$K$4&amp;"_"&amp;O$5,データシート1!$A:$BS,MATCH("cb_"&amp;$G11,データシート1!$A$1:$BS$1,0),0)</f>
        <v>7840</v>
      </c>
      <c r="P11" s="725">
        <f>VLOOKUP(年度マスタ!$K$4&amp;"_"&amp;P$5,データシート1!$A:$BS,MATCH("cb_"&amp;$G11,データシート1!$A$1:$BS$1,0),0)</f>
        <v>7840</v>
      </c>
      <c r="Q11" s="725">
        <f>VLOOKUP(年度マスタ!$K$4&amp;"_"&amp;Q$5,データシート1!$A:$BS,MATCH("cb_"&amp;$G11,データシート1!$A$1:$BS$1,0),0)</f>
        <v>7820</v>
      </c>
      <c r="R11" s="726">
        <f>VLOOKUP(年度マスタ!$K$4&amp;"_"&amp;R$5,データシート1!$A:$BS,MATCH("cb_"&amp;$G11,データシート1!$A$1:$BS$1,0),0)</f>
        <v>7820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1150</v>
      </c>
      <c r="AD11" s="671">
        <f>VLOOKUP(年度マスタ!$K$4&amp;"_令和4年度",データシート3!A:AB,MATCH("ea_"&amp;$Y11&amp;"_年間発電",データシート3!$A$1:$AB$1,0),0)/10^3</f>
        <v>2.762</v>
      </c>
      <c r="AE11" s="606">
        <f t="shared" si="0"/>
        <v>9.9432000000000006E-5</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22081.21</v>
      </c>
      <c r="K12" s="722">
        <f t="shared" ref="K12:Q12" si="1">SUM(K6:K11)</f>
        <v>28381.31</v>
      </c>
      <c r="L12" s="722">
        <f t="shared" si="1"/>
        <v>29877.21</v>
      </c>
      <c r="M12" s="722">
        <f t="shared" si="1"/>
        <v>30375.41</v>
      </c>
      <c r="N12" s="722">
        <f t="shared" si="1"/>
        <v>34572.57</v>
      </c>
      <c r="O12" s="722">
        <f t="shared" si="1"/>
        <v>36225.620000000003</v>
      </c>
      <c r="P12" s="722">
        <f t="shared" si="1"/>
        <v>39771.22</v>
      </c>
      <c r="Q12" s="722">
        <f t="shared" si="1"/>
        <v>41126.86</v>
      </c>
      <c r="R12" s="723">
        <f t="shared" ref="R12" si="2">SUM(R6:R11)</f>
        <v>41915.840000000004</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0</v>
      </c>
      <c r="AD13" s="737">
        <f>SUM(AD14:AD16)</f>
        <v>0</v>
      </c>
      <c r="AE13" s="738">
        <f t="shared" si="0"/>
        <v>0</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0</v>
      </c>
      <c r="AD16" s="671">
        <f>VLOOKUP(年度マスタ!$K$4&amp;"_令和4年度",データシート3!A:AB,MATCH("ea_"&amp;$Y16&amp;"_年間発電",データシート3!$A$1:$AB$1,0),0)/10^3</f>
        <v>0</v>
      </c>
      <c r="AE16" s="606">
        <f t="shared" si="0"/>
        <v>0</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3.10409749</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14.64212436</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2643.2763011999996</v>
      </c>
      <c r="K19" s="682">
        <f>K6*別紙!$C5/100*別紙!$E5/10^3</f>
        <v>2863.6183331999996</v>
      </c>
      <c r="L19" s="682">
        <f>L6*別紙!$C5/100*別紙!$E5/10^3</f>
        <v>3062.2381932000003</v>
      </c>
      <c r="M19" s="682">
        <f>M6*別紙!$C5/100*別紙!$E5/10^3</f>
        <v>3193.1712851999996</v>
      </c>
      <c r="N19" s="682">
        <f>N6*別紙!$C5/100*別紙!$E5/10^3</f>
        <v>3322.3762044000005</v>
      </c>
      <c r="O19" s="682">
        <f>O6*別紙!$C5/100*別紙!$E5/10^3</f>
        <v>3465.8505504000009</v>
      </c>
      <c r="P19" s="682">
        <f>P6*別紙!$C5/100*別紙!$E5/10^3</f>
        <v>3573.6213264000025</v>
      </c>
      <c r="Q19" s="682">
        <f>Q6*別紙!$C5/100*別紙!$E5/10^3</f>
        <v>3814.413403200002</v>
      </c>
      <c r="R19" s="710">
        <f>R6*別紙!$C5/100*別紙!$E5/10^3</f>
        <v>4107.818740800004</v>
      </c>
      <c r="S19" s="631"/>
      <c r="T19" s="227"/>
      <c r="U19" s="647"/>
      <c r="W19" s="237"/>
      <c r="X19" s="237"/>
      <c r="Y19" s="209"/>
      <c r="Z19" s="699" t="s">
        <v>229</v>
      </c>
      <c r="AA19" s="748"/>
      <c r="AB19" s="749"/>
      <c r="AC19" s="750">
        <f>SUM($AC$6,$AC$9,$AC$10,$AC$13)</f>
        <v>1077087</v>
      </c>
      <c r="AD19" s="750">
        <f>SUM($AD$6,$AD$9,$AD$10,$AD$13)</f>
        <v>1394176.9570000002</v>
      </c>
      <c r="AE19" s="751">
        <f>SUM($AE$6,$AE$9,$AE$10,$AE$13,$AE$17,$AE$18)</f>
        <v>67.936592301999994</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18688.879212</v>
      </c>
      <c r="K20" s="684">
        <f>K7*別紙!$C6/100*別紙!$E6/10^3</f>
        <v>26779.540752000001</v>
      </c>
      <c r="L20" s="684">
        <f>L7*別紙!$C6/100*別紙!$E6/10^3</f>
        <v>28526.642159999999</v>
      </c>
      <c r="M20" s="684">
        <f>M7*別紙!$C6/100*別紙!$E6/10^3</f>
        <v>28965.1371</v>
      </c>
      <c r="N20" s="684">
        <f>N7*別紙!$C6/100*別紙!$E6/10^3</f>
        <v>30753.111792</v>
      </c>
      <c r="O20" s="684">
        <f>O7*別紙!$C6/100*別紙!$E6/10^3</f>
        <v>32216.084352000002</v>
      </c>
      <c r="P20" s="684">
        <f>P7*別紙!$C6/100*別紙!$E6/10^3</f>
        <v>36736.484375999993</v>
      </c>
      <c r="Q20" s="684">
        <f>Q7*別紙!$C6/100*別紙!$E6/10^3</f>
        <v>38290.727376000003</v>
      </c>
      <c r="R20" s="705">
        <f>R7*別紙!$C6/100*別紙!$E6/10^3</f>
        <v>39010.970196000002</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1194.864</v>
      </c>
      <c r="K21" s="684">
        <f>K8*別紙!$C7/100*別紙!$E7/10^3</f>
        <v>1194.864</v>
      </c>
      <c r="L21" s="684">
        <f>L8*別紙!$C7/100*別紙!$E7/10^3</f>
        <v>1215.7198080000003</v>
      </c>
      <c r="M21" s="684">
        <f>M8*別紙!$C7/100*別紙!$E7/10^3</f>
        <v>1340.8546560000002</v>
      </c>
      <c r="N21" s="684">
        <f>N8*別紙!$C7/100*別紙!$E7/10^3</f>
        <v>1553.3232</v>
      </c>
      <c r="O21" s="684">
        <f>O8*別紙!$C7/100*別紙!$E7/10^3</f>
        <v>2482.0583999999999</v>
      </c>
      <c r="P21" s="684">
        <f>P8*別紙!$C7/100*別紙!$E7/10^3</f>
        <v>2565.481632</v>
      </c>
      <c r="Q21" s="684">
        <f>Q8*別紙!$C7/100*別紙!$E7/10^3</f>
        <v>2565.481632</v>
      </c>
      <c r="R21" s="705">
        <f>R8*別紙!$C7/100*別紙!$E7/10^3</f>
        <v>2565.481632</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0</v>
      </c>
      <c r="P22" s="684">
        <f>P9*別紙!$C8/100*別紙!$E8/10^3</f>
        <v>0</v>
      </c>
      <c r="Q22" s="684">
        <f>Q9*別紙!$C8/100*別紙!$E8/10^3</f>
        <v>0</v>
      </c>
      <c r="R22" s="705">
        <f>R9*別紙!$C8/100*別紙!$E8/10^3</f>
        <v>0</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36441.599999999999</v>
      </c>
      <c r="K24" s="725">
        <f>K11*別紙!$C10/100*別紙!$E10/10^3</f>
        <v>36441.599999999999</v>
      </c>
      <c r="L24" s="725">
        <f>L11*別紙!$C10/100*別紙!$E10/10^3</f>
        <v>36441.599999999999</v>
      </c>
      <c r="M24" s="725">
        <f>M11*別紙!$C10/100*別紙!$E10/10^3</f>
        <v>36441.599999999999</v>
      </c>
      <c r="N24" s="725">
        <f>N11*別紙!$C10/100*別紙!$E10/10^3</f>
        <v>54942.720000000001</v>
      </c>
      <c r="O24" s="725">
        <f>O11*別紙!$C10/100*別紙!$E10/10^3</f>
        <v>54942.720000000001</v>
      </c>
      <c r="P24" s="725">
        <f>P11*別紙!$C10/100*別紙!$E10/10^3</f>
        <v>54942.720000000001</v>
      </c>
      <c r="Q24" s="725">
        <f>Q11*別紙!$C10/100*別紙!$E10/10^3</f>
        <v>54802.559999999998</v>
      </c>
      <c r="R24" s="726">
        <f>R11*別紙!$C10/100*別紙!$E10/10^3</f>
        <v>54802.559999999998</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58968.619513199999</v>
      </c>
      <c r="K25" s="728">
        <f t="shared" si="3"/>
        <v>67279.623085200001</v>
      </c>
      <c r="L25" s="728">
        <f t="shared" si="3"/>
        <v>69246.200161199988</v>
      </c>
      <c r="M25" s="728">
        <f t="shared" si="3"/>
        <v>69940.7630412</v>
      </c>
      <c r="N25" s="728">
        <f t="shared" si="3"/>
        <v>90571.531196399999</v>
      </c>
      <c r="O25" s="728">
        <f t="shared" si="3"/>
        <v>93106.713302400007</v>
      </c>
      <c r="P25" s="728">
        <f t="shared" si="3"/>
        <v>97818.3073344</v>
      </c>
      <c r="Q25" s="728">
        <f t="shared" si="3"/>
        <v>99473.182411200003</v>
      </c>
      <c r="R25" s="729">
        <f t="shared" ref="R25" si="4">SUM(R19:R24)</f>
        <v>100486.83056880001</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147703.12688477256</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146508.8260479442</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133372.81352047328</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135340.38413912375</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129338.60221380775</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132780.51931538113</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123614.34713748797</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141598.73683614787</v>
      </c>
      <c r="R26" s="726">
        <f>Q26</f>
        <v>141598.73683614787</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0.39923744850170373</v>
      </c>
      <c r="K27" s="951">
        <f t="shared" ref="K27:P27" si="5">K25/K26</f>
        <v>0.45921890783005198</v>
      </c>
      <c r="L27" s="951">
        <f t="shared" si="5"/>
        <v>0.51919276750182985</v>
      </c>
      <c r="M27" s="951">
        <f t="shared" si="5"/>
        <v>0.51677674395621698</v>
      </c>
      <c r="N27" s="951">
        <f t="shared" si="5"/>
        <v>0.70026681629570675</v>
      </c>
      <c r="O27" s="951">
        <f t="shared" si="5"/>
        <v>0.70120763032453848</v>
      </c>
      <c r="P27" s="951">
        <f t="shared" si="5"/>
        <v>0.79131839951881344</v>
      </c>
      <c r="Q27" s="951">
        <f>Q25/Q26</f>
        <v>0.70250049282788596</v>
      </c>
      <c r="R27" s="952">
        <f>R25/R26</f>
        <v>0.70965908887364693</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0.70965908887364693</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9.8459702971311351</v>
      </c>
      <c r="AA52" s="209"/>
      <c r="AB52" s="755" t="s">
        <v>232</v>
      </c>
      <c r="AC52" s="756">
        <f>$AD6</f>
        <v>1297742.22</v>
      </c>
      <c r="AD52" s="757">
        <f>R19+R20</f>
        <v>43118.788936800003</v>
      </c>
      <c r="AE52" s="758">
        <f t="shared" ref="AE52:AE54" si="6">IFERROR(AD52/AC52,"-")</f>
        <v>3.3226004573389006E-2</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1252578.2201638522</v>
      </c>
      <c r="Z53" s="1142"/>
      <c r="AA53" s="209"/>
      <c r="AB53" s="755" t="s">
        <v>222</v>
      </c>
      <c r="AC53" s="756">
        <f>$AD9</f>
        <v>96431.97500000002</v>
      </c>
      <c r="AD53" s="757">
        <f>R21</f>
        <v>2565.481632</v>
      </c>
      <c r="AE53" s="758">
        <f t="shared" si="6"/>
        <v>2.6604055677590336E-2</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2.762</v>
      </c>
      <c r="AD54" s="756">
        <f>R22</f>
        <v>0</v>
      </c>
      <c r="AE54" s="758">
        <f t="shared" si="6"/>
        <v>0</v>
      </c>
      <c r="AF54" s="523"/>
      <c r="AG54" s="47"/>
      <c r="AH54" s="468"/>
      <c r="AI54" s="490" t="s">
        <v>1284</v>
      </c>
      <c r="AJ54" s="491">
        <f>VLOOKUP(年度マスタ!$K$4&amp;"_"&amp;AJ$53,データシート1!$A$1:$BS$996,MATCH("ca_太陽光発電（10kW未満）",データシート1!$A$1:$BS$1,0),0)</f>
        <v>473</v>
      </c>
      <c r="AK54" s="491">
        <f>VLOOKUP(年度マスタ!$K$4&amp;"_"&amp;AK$53,データシート1!$A$1:$BS$996,MATCH("ca_太陽光発電（10kW未満）",データシート1!$A$1:$BS$1,0),0)</f>
        <v>507</v>
      </c>
      <c r="AL54" s="491">
        <f>VLOOKUP(年度マスタ!$K$4&amp;"_"&amp;AL$53,データシート1!$A$1:$BS$996,MATCH("ca_太陽光発電（10kW未満）",データシート1!$A$1:$BS$1,0),0)</f>
        <v>537</v>
      </c>
      <c r="AM54" s="491">
        <f>VLOOKUP(年度マスタ!$K$4&amp;"_"&amp;AM$53,データシート1!$A$1:$BS$996,MATCH("ca_太陽光発電（10kW未満）",データシート1!$A$1:$BS$1,0),0)</f>
        <v>554</v>
      </c>
      <c r="AN54" s="491">
        <f>VLOOKUP(年度マスタ!$K$4&amp;"_"&amp;AN$53,データシート1!$A$1:$BS$996,MATCH("ca_太陽光発電（10kW未満）",データシート1!$A$1:$BS$1,0),0)</f>
        <v>573</v>
      </c>
      <c r="AO54" s="201">
        <f>VLOOKUP(年度マスタ!$K$4&amp;"_"&amp;AO$53,データシート1!$A$1:$BS$996,MATCH("ca_太陽光発電（10kW未満）",データシート1!$A$1:$BS$1,0),0)</f>
        <v>593</v>
      </c>
      <c r="AP54" s="201">
        <f>VLOOKUP(年度マスタ!$K$4&amp;"_"&amp;AP$53,データシート1!$A$1:$BS$996,MATCH("ca_太陽光発電（10kW未満）",データシート1!$A$1:$BS$1,0),0)</f>
        <v>611</v>
      </c>
      <c r="AQ54" s="201">
        <f>VLOOKUP(年度マスタ!$K$4&amp;"_"&amp;AQ$53,データシート1!$A$1:$BS$996,MATCH("ca_太陽光発電（10kW未満）",データシート1!$A$1:$BS$1,0),0)</f>
        <v>643</v>
      </c>
      <c r="AR54" s="201">
        <f>VLOOKUP(年度マスタ!$K$4&amp;"_"&amp;AR$53,データシート1!$A$1:$BS$996,MATCH("ca_太陽光発電（10kW未満）",データシート1!$A$1:$BS$1,0),0)</f>
        <v>682</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0</v>
      </c>
      <c r="AD55" s="756">
        <f>R23</f>
        <v>0</v>
      </c>
      <c r="AE55" s="758" t="str">
        <f>IFERROR(AD55/AC55,"-")</f>
        <v>-</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松浦市</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長崎県</v>
      </c>
      <c r="AY12" s="25" t="str">
        <f>年度マスタ!$J4</f>
        <v>松浦市</v>
      </c>
      <c r="AZ12" s="25" t="str">
        <f>年度マスタ!$K4</f>
        <v>42208</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20321</v>
      </c>
      <c r="AY21" s="20" t="str">
        <f>IF(IFERROR(比較地域マスタ!$Z6,"")=0,"",IFERROR(比較地域マスタ!$Z6,""))</f>
        <v>軽井沢町</v>
      </c>
      <c r="BB21" s="122" t="str">
        <f t="shared" ref="BB21:BC68" si="0">AX21</f>
        <v>20321</v>
      </c>
      <c r="BC21" s="123" t="str">
        <f t="shared" si="0"/>
        <v>軽井沢町</v>
      </c>
      <c r="BD21" s="40">
        <f>SUM(BE21,BI21:BK21,BQ21)</f>
        <v>131.75447996186247</v>
      </c>
      <c r="BE21" s="40">
        <f>SUM(BF21:BH21)</f>
        <v>5.8218800111417615</v>
      </c>
      <c r="BF21" s="40">
        <f>VLOOKUP($AX21&amp;"_"&amp;$BC$14,データシート1!$A:$BS,MATCH($BC$12&amp;"_"&amp;BF$20,データシート1!$A$1:$BS$1,0),0)</f>
        <v>0.92687460763081908</v>
      </c>
      <c r="BG21" s="40">
        <f>VLOOKUP($AX21&amp;"_"&amp;$BC$14,データシート1!$A:$BS,MATCH($BC$12&amp;"_"&amp;BG$20,データシート1!$A$1:$BS$1,0),0)</f>
        <v>1.8258601511989683</v>
      </c>
      <c r="BH21" s="40">
        <f>VLOOKUP($AX21&amp;"_"&amp;$BC$14,データシート1!$A:$BS,MATCH($BC$12&amp;"_"&amp;BH$20,データシート1!$A$1:$BS$1,0),0)</f>
        <v>3.0691452523119738</v>
      </c>
      <c r="BI21" s="40">
        <f>VLOOKUP($AX21&amp;"_"&amp;$BC$14,データシート1!$A:$BS,MATCH($BC$12&amp;"_"&amp;BI$20,データシート1!$A$1:$BS$1,0),0)</f>
        <v>44.63995425538608</v>
      </c>
      <c r="BJ21" s="40">
        <f>VLOOKUP($AX21&amp;"_"&amp;$BC$14,データシート1!$A:$BS,MATCH($BC$12&amp;"_"&amp;BJ$20,データシート1!$A$1:$BS$1,0),0)</f>
        <v>36.063265639125603</v>
      </c>
      <c r="BK21" s="40">
        <f t="shared" ref="BK21:BK68" si="1">SUM(BL21,BO21:BP21)</f>
        <v>42.61296267884476</v>
      </c>
      <c r="BL21" s="40">
        <f t="shared" ref="BL21:BL67" si="2">SUM(BM21:BN21)</f>
        <v>41.379335214090673</v>
      </c>
      <c r="BM21" s="40">
        <f>VLOOKUP($AX21&amp;"_"&amp;$BC$14,データシート1!$A:$BS,MATCH($BC$12&amp;"_"&amp;BM$20,データシート1!$A$1:$BS$1,0),0)</f>
        <v>21.849361177993845</v>
      </c>
      <c r="BN21" s="40">
        <f>VLOOKUP($AX21&amp;"_"&amp;$BC$14,データシート1!$A:$BS,MATCH($BC$12&amp;"_"&amp;BN$20,データシート1!$A$1:$BS$1,0),0)</f>
        <v>19.529974036096828</v>
      </c>
      <c r="BO21" s="40">
        <f>VLOOKUP($AX21&amp;"_"&amp;$BC$14,データシート1!$A:$BS,MATCH($BC$12&amp;"_"&amp;BO$20,データシート1!$A$1:$BS$1,0),0)</f>
        <v>1.2336274647540877</v>
      </c>
      <c r="BP21" s="40">
        <f>VLOOKUP($AX21&amp;"_"&amp;$BC$14,データシート1!$A:$BS,MATCH($BC$12&amp;"_"&amp;BP$20,データシート1!$A$1:$BS$1,0),0)</f>
        <v>0</v>
      </c>
      <c r="BQ21" s="40">
        <f>VLOOKUP($AX21&amp;"_"&amp;$BC$14,データシート1!$A:$BS,MATCH($BC$12&amp;"_"&amp;BQ$20,データシート1!$A$1:$BS$1,0),0)</f>
        <v>2.6164173773642601</v>
      </c>
      <c r="BR21" s="41">
        <f t="shared" ref="BR21:BR68" si="3">BD21</f>
        <v>131.75447996186247</v>
      </c>
      <c r="BT21" s="124" t="str">
        <f t="shared" ref="BT21:BT68" si="4">AY21</f>
        <v>軽井沢町</v>
      </c>
      <c r="BU21" s="40">
        <f>BD21</f>
        <v>131.75447996186247</v>
      </c>
      <c r="BV21" s="70">
        <f>BE21/$BR21</f>
        <v>4.4187340064846051E-2</v>
      </c>
      <c r="BW21" s="70">
        <f t="shared" ref="BW21:CH42" si="5">BF21/$BR21</f>
        <v>7.0348621762167888E-3</v>
      </c>
      <c r="BX21" s="70">
        <f t="shared" si="5"/>
        <v>1.3858049849443298E-2</v>
      </c>
      <c r="BY21" s="70">
        <f t="shared" si="5"/>
        <v>2.3294428039185959E-2</v>
      </c>
      <c r="BZ21" s="70">
        <f t="shared" si="5"/>
        <v>0.33881166141984331</v>
      </c>
      <c r="CA21" s="70">
        <f t="shared" si="5"/>
        <v>0.27371566909576389</v>
      </c>
      <c r="CB21" s="70">
        <f t="shared" si="5"/>
        <v>0.32342704924477306</v>
      </c>
      <c r="CC21" s="70">
        <f t="shared" si="5"/>
        <v>0.31406397130532715</v>
      </c>
      <c r="CD21" s="70">
        <f t="shared" si="5"/>
        <v>0.1658339145987168</v>
      </c>
      <c r="CE21" s="70">
        <f t="shared" si="5"/>
        <v>0.14823005670661032</v>
      </c>
      <c r="CF21" s="70">
        <f t="shared" si="5"/>
        <v>9.3630779394459473E-3</v>
      </c>
      <c r="CG21" s="70">
        <f t="shared" si="5"/>
        <v>0</v>
      </c>
      <c r="CH21" s="70">
        <f>BQ21/$BR21</f>
        <v>1.9858280174773608E-2</v>
      </c>
      <c r="CI21" s="125">
        <f t="shared" ref="CI21:CI68" si="6">BR21/$BR21</f>
        <v>1</v>
      </c>
      <c r="CK21" s="126" t="str">
        <f t="shared" ref="CK21:CK68" si="7">AY21</f>
        <v>軽井沢町</v>
      </c>
      <c r="CL21" s="127">
        <f>CN21+CP21+CR21</f>
        <v>5.8218800111417615</v>
      </c>
      <c r="CM21" s="71">
        <f>IF(IF(CL21=0,0,CW21/CL21)&gt;1,1,IF(CL21=0,0,CW21/CL21))</f>
        <v>0</v>
      </c>
      <c r="CN21" s="72">
        <f>BF21</f>
        <v>0.92687460763081908</v>
      </c>
      <c r="CO21" s="71">
        <f>IF(IF(CN21=0,0,CX21/CN21)&gt;1,1,IF(CN21=0,0,CX21/CN21))</f>
        <v>0</v>
      </c>
      <c r="CP21" s="72">
        <f t="shared" ref="CP21:CP68" si="8">BG21</f>
        <v>1.8258601511989683</v>
      </c>
      <c r="CQ21" s="71">
        <f>IF(IF(CP21=0,0,CY21/CP21)&gt;1,1,IF(CP21=0,0,CY21/CP21))</f>
        <v>0</v>
      </c>
      <c r="CR21" s="72">
        <f t="shared" ref="CR21:CR68" si="9">BH21</f>
        <v>3.0691452523119738</v>
      </c>
      <c r="CS21" s="71">
        <f>IF(IF(CR21=0,0,CZ21/CR21)&gt;1,1,IF(CR21=0,0,CZ21/CR21))</f>
        <v>0</v>
      </c>
      <c r="CT21" s="72">
        <f t="shared" ref="CT21:CT68" si="10">BI21</f>
        <v>44.63995425538608</v>
      </c>
      <c r="CU21" s="73">
        <f>IF(IF(CT21=0,0,DA21/CT21)&gt;1,1,IF(CT21=0,0,DA21/CT21))</f>
        <v>0.67314137080179481</v>
      </c>
      <c r="CV21" s="18"/>
      <c r="CW21" s="1075">
        <f>SUM(CX21:CZ21)</f>
        <v>0</v>
      </c>
      <c r="CX21" s="1076">
        <f>VLOOKUP($AX21&amp;"_"&amp;$CW$14,データシート1!$A:$BS,MATCH($CW$12&amp;"_"&amp;CX$20,データシート1!$A$1:$BS$1,0),0)</f>
        <v>0</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30.048999999999999</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30.048999999999999</v>
      </c>
      <c r="DE21" s="18"/>
      <c r="DF21" s="128">
        <f>VLOOKUP($AX21&amp;"_"&amp;$DF$14,データシート1!$A:$BS,MATCH($DF$12&amp;"_"&amp;DF$20,データシート1!$A$1:$BS$1,0),0)</f>
        <v>0</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2</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2</v>
      </c>
      <c r="DM21" s="18"/>
      <c r="DN21" s="131">
        <f>IF($DD21=0,0,ROUND(CX21/$DD21,2))</f>
        <v>0</v>
      </c>
      <c r="DO21" s="132">
        <f>IF($DD21=0,0,ROUND(CY21/$DD21,2))</f>
        <v>0</v>
      </c>
      <c r="DP21" s="132">
        <f t="shared" ref="DP21:DR36" si="13">IF($DD21=0,0,ROUND(CZ21/$DD21,2))</f>
        <v>0</v>
      </c>
      <c r="DQ21" s="132">
        <f t="shared" si="13"/>
        <v>1</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39386</v>
      </c>
      <c r="AY22" s="20" t="str">
        <f>IF(IFERROR(比較地域マスタ!$Z7,"")=0,"",IFERROR(比較地域マスタ!$Z7,""))</f>
        <v>いの町</v>
      </c>
      <c r="BB22" s="122" t="str">
        <f t="shared" si="0"/>
        <v>39386</v>
      </c>
      <c r="BC22" s="123" t="str">
        <f t="shared" si="0"/>
        <v>いの町</v>
      </c>
      <c r="BD22" s="40">
        <f t="shared" ref="BD22:BD68" si="14">SUM(BE22,BI22:BK22,BQ22)</f>
        <v>206.46211267728057</v>
      </c>
      <c r="BE22" s="40">
        <f t="shared" ref="BE22:BE67" si="15">SUM(BF22:BH22)</f>
        <v>104.96355552426736</v>
      </c>
      <c r="BF22" s="40">
        <f>VLOOKUP($AX22&amp;"_"&amp;$BC$14,データシート1!$A:$BS,MATCH($BC$12&amp;"_"&amp;BF$20,データシート1!$A$1:$BS$1,0),0)</f>
        <v>91.265365036818693</v>
      </c>
      <c r="BG22" s="40">
        <f>VLOOKUP($AX22&amp;"_"&amp;$BC$14,データシート1!$A:$BS,MATCH($BC$12&amp;"_"&amp;BG$20,データシート1!$A$1:$BS$1,0),0)</f>
        <v>3.3084406038822349</v>
      </c>
      <c r="BH22" s="40">
        <f>VLOOKUP($AX22&amp;"_"&amp;$BC$14,データシート1!$A:$BS,MATCH($BC$12&amp;"_"&amp;BH$20,データシート1!$A$1:$BS$1,0),0)</f>
        <v>10.389749883566441</v>
      </c>
      <c r="BI22" s="40">
        <f>VLOOKUP($AX22&amp;"_"&amp;$BC$14,データシート1!$A:$BS,MATCH($BC$12&amp;"_"&amp;BI$20,データシート1!$A$1:$BS$1,0),0)</f>
        <v>25.127297218582218</v>
      </c>
      <c r="BJ22" s="40">
        <f>VLOOKUP($AX22&amp;"_"&amp;$BC$14,データシート1!$A:$BS,MATCH($BC$12&amp;"_"&amp;BJ$20,データシート1!$A$1:$BS$1,0),0)</f>
        <v>32.170100232883726</v>
      </c>
      <c r="BK22" s="40">
        <f t="shared" si="1"/>
        <v>41.016390550275005</v>
      </c>
      <c r="BL22" s="40">
        <f t="shared" si="2"/>
        <v>39.705344441929384</v>
      </c>
      <c r="BM22" s="40">
        <f>VLOOKUP($AX22&amp;"_"&amp;$BC$14,データシート1!$A:$BS,MATCH($BC$12&amp;"_"&amp;BM$20,データシート1!$A$1:$BS$1,0),0)</f>
        <v>19.33317906065362</v>
      </c>
      <c r="BN22" s="40">
        <f>VLOOKUP($AX22&amp;"_"&amp;$BC$14,データシート1!$A:$BS,MATCH($BC$12&amp;"_"&amp;BN$20,データシート1!$A$1:$BS$1,0),0)</f>
        <v>20.372165381275764</v>
      </c>
      <c r="BO22" s="40">
        <f>VLOOKUP($AX22&amp;"_"&amp;$BC$14,データシート1!$A:$BS,MATCH($BC$12&amp;"_"&amp;BO$20,データシート1!$A$1:$BS$1,0),0)</f>
        <v>1.3110461083456235</v>
      </c>
      <c r="BP22" s="40">
        <f>VLOOKUP($AX22&amp;"_"&amp;$BC$14,データシート1!$A:$BS,MATCH($BC$12&amp;"_"&amp;BP$20,データシート1!$A$1:$BS$1,0),0)</f>
        <v>0</v>
      </c>
      <c r="BQ22" s="40">
        <f>VLOOKUP($AX22&amp;"_"&amp;$BC$14,データシート1!$A:$BS,MATCH($BC$12&amp;"_"&amp;BQ$20,データシート1!$A$1:$BS$1,0),0)</f>
        <v>3.1847691512722371</v>
      </c>
      <c r="BR22" s="41">
        <f t="shared" si="3"/>
        <v>206.46211267728057</v>
      </c>
      <c r="BT22" s="134" t="str">
        <f t="shared" si="4"/>
        <v>いの町</v>
      </c>
      <c r="BU22" s="38">
        <f>BD22</f>
        <v>206.46211267728057</v>
      </c>
      <c r="BV22" s="69">
        <f t="shared" ref="BV22:BZ68" si="16">BE22/$BR22</f>
        <v>0.50839136615992653</v>
      </c>
      <c r="BW22" s="69">
        <f t="shared" si="5"/>
        <v>0.44204413029268436</v>
      </c>
      <c r="BX22" s="69">
        <f t="shared" si="5"/>
        <v>1.602444419937538E-2</v>
      </c>
      <c r="BY22" s="69">
        <f t="shared" si="5"/>
        <v>5.0322791667866851E-2</v>
      </c>
      <c r="BZ22" s="69">
        <f t="shared" si="5"/>
        <v>0.12170415623838217</v>
      </c>
      <c r="CA22" s="69">
        <f t="shared" si="5"/>
        <v>0.15581599846926189</v>
      </c>
      <c r="CB22" s="69">
        <f t="shared" si="5"/>
        <v>0.1986630380673641</v>
      </c>
      <c r="CC22" s="69">
        <f t="shared" si="5"/>
        <v>0.192312981433027</v>
      </c>
      <c r="CD22" s="69">
        <f t="shared" si="5"/>
        <v>9.3640323689185401E-2</v>
      </c>
      <c r="CE22" s="69">
        <f t="shared" si="5"/>
        <v>9.8672657743841596E-2</v>
      </c>
      <c r="CF22" s="69">
        <f t="shared" si="5"/>
        <v>6.3500566343371199E-3</v>
      </c>
      <c r="CG22" s="69">
        <f t="shared" si="5"/>
        <v>0</v>
      </c>
      <c r="CH22" s="69">
        <f t="shared" si="5"/>
        <v>1.5425441065065175E-2</v>
      </c>
      <c r="CI22" s="135">
        <f t="shared" si="6"/>
        <v>1</v>
      </c>
      <c r="CK22" s="136" t="str">
        <f t="shared" si="7"/>
        <v>いの町</v>
      </c>
      <c r="CL22" s="137">
        <f t="shared" ref="CL22:CL68" si="17">CN22+CP22+CR22</f>
        <v>104.96355552426736</v>
      </c>
      <c r="CM22" s="75">
        <f t="shared" ref="CM22:CM68" si="18">IF(IF(CL22=0,0,CW22/CL22)&gt;1,1,IF(CL22=0,0,CW22/CL22))</f>
        <v>0.31055540980091551</v>
      </c>
      <c r="CN22" s="76">
        <f t="shared" ref="CN22:CN68" si="19">BF22</f>
        <v>91.265365036818693</v>
      </c>
      <c r="CO22" s="75">
        <f t="shared" ref="CO22:CO68" si="20">IF(IF(CN22=0,0,CX22/CN22)&gt;1,1,IF(CN22=0,0,CX22/CN22))</f>
        <v>0.35716725602148819</v>
      </c>
      <c r="CP22" s="76">
        <f t="shared" si="8"/>
        <v>3.3084406038822349</v>
      </c>
      <c r="CQ22" s="75">
        <f t="shared" ref="CQ22:CQ68" si="21">IF(IF(CP22=0,0,CY22/CP22)&gt;1,1,IF(CP22=0,0,CY22/CP22))</f>
        <v>0</v>
      </c>
      <c r="CR22" s="76">
        <f t="shared" si="9"/>
        <v>10.389749883566441</v>
      </c>
      <c r="CS22" s="75">
        <f t="shared" ref="CS22:CS68" si="22">IF(IF(CR22=0,0,CZ22/CR22)&gt;1,1,IF(CR22=0,0,CZ22/CR22))</f>
        <v>0</v>
      </c>
      <c r="CT22" s="76">
        <f t="shared" si="10"/>
        <v>25.127297218582218</v>
      </c>
      <c r="CU22" s="77">
        <f t="shared" ref="CU22:CU68" si="23">IF(IF(CT22=0,0,DA22/CT22)&gt;1,1,IF(CT22=0,0,DA22/CT22))</f>
        <v>0</v>
      </c>
      <c r="CV22" s="18"/>
      <c r="CW22" s="1078">
        <f t="shared" ref="CW22:CW68" si="24">SUM(CX22:CZ22)</f>
        <v>32.597000000000001</v>
      </c>
      <c r="CX22" s="1079">
        <f>VLOOKUP($AX22&amp;"_"&amp;$CW$14,データシート1!$A:$BS,MATCH($CW$12&amp;"_"&amp;CX$20,データシート1!$A$1:$BS$1,0),0)</f>
        <v>32.597000000000001</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0</v>
      </c>
      <c r="DB22" s="1079">
        <f>VLOOKUP($AX22&amp;"_"&amp;$CW$14,データシート1!$A:$BS,MATCH($CW$12&amp;"_"&amp;DB$20,データシート1!$A$1:$BS$1,0),0)</f>
        <v>0</v>
      </c>
      <c r="DC22" s="1079">
        <f>VLOOKUP($AX22&amp;"_"&amp;$CW$14,データシート1!$A:$BS,MATCH($CW$12&amp;"_"&amp;DC$20,データシート1!$A$1:$BS$1,0),0)</f>
        <v>0</v>
      </c>
      <c r="DD22" s="1080">
        <f t="shared" si="11"/>
        <v>32.597000000000001</v>
      </c>
      <c r="DE22" s="18"/>
      <c r="DF22" s="138">
        <f>VLOOKUP($AX22&amp;"_"&amp;$DF$14,データシート1!$A:$BS,MATCH($DF$12&amp;"_"&amp;DF$20,データシート1!$A$1:$BS$1,0),0)</f>
        <v>4</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0</v>
      </c>
      <c r="DJ22" s="74">
        <f>VLOOKUP($AX22&amp;"_"&amp;$DF$14,データシート1!$A:$BS,MATCH($DF$12&amp;"_"&amp;DJ$20,データシート1!$A$1:$BS$1,0),0)</f>
        <v>0</v>
      </c>
      <c r="DK22" s="74">
        <f>VLOOKUP($AX22&amp;"_"&amp;$DF$14,データシート1!$A:$BS,MATCH($DF$12&amp;"_"&amp;DK$20,データシート1!$A$1:$BS$1,0),0)</f>
        <v>0</v>
      </c>
      <c r="DL22" s="78">
        <f t="shared" si="12"/>
        <v>4</v>
      </c>
      <c r="DM22" s="18"/>
      <c r="DN22" s="139">
        <f>IF($DD22=0,0,ROUND(CX22/$DD22,2))</f>
        <v>1</v>
      </c>
      <c r="DO22" s="140">
        <f>IF($DD22=0,0,ROUND(CY22/$DD22,2))</f>
        <v>0</v>
      </c>
      <c r="DP22" s="140">
        <f t="shared" si="13"/>
        <v>0</v>
      </c>
      <c r="DQ22" s="140">
        <f t="shared" si="13"/>
        <v>0</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34215</v>
      </c>
      <c r="AY23" s="20" t="str">
        <f>IF(IFERROR(比較地域マスタ!$Z8,"")=0,"",IFERROR(比較地域マスタ!$Z8,""))</f>
        <v>江田島市</v>
      </c>
      <c r="BB23" s="122" t="str">
        <f t="shared" si="0"/>
        <v>34215</v>
      </c>
      <c r="BC23" s="123" t="str">
        <f t="shared" si="0"/>
        <v>江田島市</v>
      </c>
      <c r="BD23" s="40">
        <f t="shared" si="14"/>
        <v>245.4179042519022</v>
      </c>
      <c r="BE23" s="40">
        <f t="shared" si="15"/>
        <v>75.092932775822959</v>
      </c>
      <c r="BF23" s="40">
        <f>VLOOKUP($AX23&amp;"_"&amp;$BC$14,データシート1!$A:$BS,MATCH($BC$12&amp;"_"&amp;BF$20,データシート1!$A$1:$BS$1,0),0)</f>
        <v>64.342398257698093</v>
      </c>
      <c r="BG23" s="40">
        <f>VLOOKUP($AX23&amp;"_"&amp;$BC$14,データシート1!$A:$BS,MATCH($BC$12&amp;"_"&amp;BG$20,データシート1!$A$1:$BS$1,0),0)</f>
        <v>1.0770272960528828</v>
      </c>
      <c r="BH23" s="40">
        <f>VLOOKUP($AX23&amp;"_"&amp;$BC$14,データシート1!$A:$BS,MATCH($BC$12&amp;"_"&amp;BH$20,データシート1!$A$1:$BS$1,0),0)</f>
        <v>9.6735072220719811</v>
      </c>
      <c r="BI23" s="40">
        <f>VLOOKUP($AX23&amp;"_"&amp;$BC$14,データシート1!$A:$BS,MATCH($BC$12&amp;"_"&amp;BI$20,データシート1!$A$1:$BS$1,0),0)</f>
        <v>29.764008857165511</v>
      </c>
      <c r="BJ23" s="40">
        <f>VLOOKUP($AX23&amp;"_"&amp;$BC$14,データシート1!$A:$BS,MATCH($BC$12&amp;"_"&amp;BJ$20,データシート1!$A$1:$BS$1,0),0)</f>
        <v>35.771364789678699</v>
      </c>
      <c r="BK23" s="40">
        <f t="shared" si="1"/>
        <v>104.78959782923506</v>
      </c>
      <c r="BL23" s="40">
        <f t="shared" si="2"/>
        <v>36.020080855864919</v>
      </c>
      <c r="BM23" s="40">
        <f>VLOOKUP($AX23&amp;"_"&amp;$BC$14,データシート1!$A:$BS,MATCH($BC$12&amp;"_"&amp;BM$20,データシート1!$A$1:$BS$1,0),0)</f>
        <v>17.008719384957228</v>
      </c>
      <c r="BN23" s="40">
        <f>VLOOKUP($AX23&amp;"_"&amp;$BC$14,データシート1!$A:$BS,MATCH($BC$12&amp;"_"&amp;BN$20,データシート1!$A$1:$BS$1,0),0)</f>
        <v>19.011361470907691</v>
      </c>
      <c r="BO23" s="40">
        <f>VLOOKUP($AX23&amp;"_"&amp;$BC$14,データシート1!$A:$BS,MATCH($BC$12&amp;"_"&amp;BO$20,データシート1!$A$1:$BS$1,0),0)</f>
        <v>1.3181806520429395</v>
      </c>
      <c r="BP23" s="40">
        <f>VLOOKUP($AX23&amp;"_"&amp;$BC$14,データシート1!$A:$BS,MATCH($BC$12&amp;"_"&amp;BP$20,データシート1!$A$1:$BS$1,0),0)</f>
        <v>67.451336321327204</v>
      </c>
      <c r="BQ23" s="40">
        <f>VLOOKUP($AX23&amp;"_"&amp;$BC$14,データシート1!$A:$BS,MATCH($BC$12&amp;"_"&amp;BQ$20,データシート1!$A$1:$BS$1,0),0)</f>
        <v>0</v>
      </c>
      <c r="BR23" s="41">
        <f t="shared" si="3"/>
        <v>245.4179042519022</v>
      </c>
      <c r="BT23" s="134" t="str">
        <f t="shared" si="4"/>
        <v>江田島市</v>
      </c>
      <c r="BU23" s="38">
        <f t="shared" ref="BU23:BU68" si="25">BD23</f>
        <v>245.4179042519022</v>
      </c>
      <c r="BV23" s="69">
        <f t="shared" si="16"/>
        <v>0.30597984692569929</v>
      </c>
      <c r="BW23" s="69">
        <f t="shared" si="5"/>
        <v>0.262174833795564</v>
      </c>
      <c r="BX23" s="69">
        <f t="shared" si="5"/>
        <v>4.3885441012787678E-3</v>
      </c>
      <c r="BY23" s="69">
        <f t="shared" si="5"/>
        <v>3.9416469028856531E-2</v>
      </c>
      <c r="BZ23" s="69">
        <f t="shared" si="5"/>
        <v>0.12127888121241184</v>
      </c>
      <c r="CA23" s="69">
        <f t="shared" si="5"/>
        <v>0.14575694833153738</v>
      </c>
      <c r="CB23" s="69">
        <f t="shared" si="5"/>
        <v>0.42698432353035159</v>
      </c>
      <c r="CC23" s="69">
        <f t="shared" si="5"/>
        <v>0.14677038729372058</v>
      </c>
      <c r="CD23" s="69">
        <f t="shared" si="5"/>
        <v>6.9305128477908901E-2</v>
      </c>
      <c r="CE23" s="69">
        <f t="shared" si="5"/>
        <v>7.7465258815811663E-2</v>
      </c>
      <c r="CF23" s="69">
        <f t="shared" si="5"/>
        <v>5.3711674217946656E-3</v>
      </c>
      <c r="CG23" s="69">
        <f t="shared" si="5"/>
        <v>0.27484276881483638</v>
      </c>
      <c r="CH23" s="69">
        <f t="shared" si="5"/>
        <v>0</v>
      </c>
      <c r="CI23" s="135">
        <f t="shared" si="6"/>
        <v>1</v>
      </c>
      <c r="CK23" s="136" t="str">
        <f t="shared" si="7"/>
        <v>江田島市</v>
      </c>
      <c r="CL23" s="137">
        <f t="shared" si="17"/>
        <v>75.092932775822959</v>
      </c>
      <c r="CM23" s="75">
        <f t="shared" si="18"/>
        <v>8.9808717687629172E-2</v>
      </c>
      <c r="CN23" s="76">
        <f t="shared" si="19"/>
        <v>64.342398257698093</v>
      </c>
      <c r="CO23" s="75">
        <f t="shared" si="20"/>
        <v>0.10481424663391577</v>
      </c>
      <c r="CP23" s="76">
        <f t="shared" si="8"/>
        <v>1.0770272960528828</v>
      </c>
      <c r="CQ23" s="75">
        <f t="shared" si="21"/>
        <v>0</v>
      </c>
      <c r="CR23" s="76">
        <f t="shared" si="9"/>
        <v>9.6735072220719811</v>
      </c>
      <c r="CS23" s="75">
        <f t="shared" si="22"/>
        <v>0</v>
      </c>
      <c r="CT23" s="76">
        <f t="shared" si="10"/>
        <v>29.764008857165511</v>
      </c>
      <c r="CU23" s="77">
        <f t="shared" si="23"/>
        <v>0.64110987507000827</v>
      </c>
      <c r="CV23" s="18"/>
      <c r="CW23" s="1078">
        <f t="shared" si="24"/>
        <v>6.7439999999999998</v>
      </c>
      <c r="CX23" s="1081">
        <f>VLOOKUP($AX23&amp;"_"&amp;$CW$14,データシート1!$A:$BS,MATCH($CW$12&amp;"_"&amp;CX$20,データシート1!$A$1:$BS$1,0),0)</f>
        <v>6.7439999999999998</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19.082000000000001</v>
      </c>
      <c r="DB23" s="1081">
        <f>VLOOKUP($AX23&amp;"_"&amp;$CW$14,データシート1!$A:$BS,MATCH($CW$12&amp;"_"&amp;DB$20,データシート1!$A$1:$BS$1,0),0)</f>
        <v>0</v>
      </c>
      <c r="DC23" s="1081">
        <f>VLOOKUP($AX23&amp;"_"&amp;$CW$14,データシート1!$A:$BS,MATCH($CW$12&amp;"_"&amp;DC$20,データシート1!$A$1:$BS$1,0),0)</f>
        <v>0</v>
      </c>
      <c r="DD23" s="1080">
        <f t="shared" si="11"/>
        <v>25.826000000000001</v>
      </c>
      <c r="DE23" s="18"/>
      <c r="DF23" s="138">
        <f>VLOOKUP($AX23&amp;"_"&amp;$DF$14,データシート1!$A:$BS,MATCH($DF$12&amp;"_"&amp;DF$20,データシート1!$A$1:$BS$1,0),0)</f>
        <v>1</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2</v>
      </c>
      <c r="DJ23" s="74">
        <f>VLOOKUP($AX23&amp;"_"&amp;$DF$14,データシート1!$A:$BS,MATCH($DF$12&amp;"_"&amp;DJ$20,データシート1!$A$1:$BS$1,0),0)</f>
        <v>0</v>
      </c>
      <c r="DK23" s="74">
        <f>VLOOKUP($AX23&amp;"_"&amp;$DF$14,データシート1!$A:$BS,MATCH($DF$12&amp;"_"&amp;DK$20,データシート1!$A$1:$BS$1,0),0)</f>
        <v>0</v>
      </c>
      <c r="DL23" s="78">
        <f t="shared" si="12"/>
        <v>3</v>
      </c>
      <c r="DM23" s="18"/>
      <c r="DN23" s="139">
        <f t="shared" ref="DN23:DN67" si="26">IF($DD23=0,0,ROUND(CX23/$DD23,2))</f>
        <v>0.26</v>
      </c>
      <c r="DO23" s="140">
        <f t="shared" ref="DO23:DO67" si="27">IF($DD23=0,0,ROUND(CY23/$DD23,2))</f>
        <v>0</v>
      </c>
      <c r="DP23" s="140">
        <f t="shared" si="13"/>
        <v>0</v>
      </c>
      <c r="DQ23" s="140">
        <f t="shared" si="13"/>
        <v>0.74</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42208</v>
      </c>
      <c r="AY24" s="20" t="str">
        <f>IF(IFERROR(比較地域マスタ!$Z9,"")=0,"",IFERROR(比較地域マスタ!$Z9,""))</f>
        <v>松浦市</v>
      </c>
      <c r="BB24" s="122" t="str">
        <f t="shared" si="0"/>
        <v>42208</v>
      </c>
      <c r="BC24" s="123" t="str">
        <f t="shared" si="0"/>
        <v>松浦市</v>
      </c>
      <c r="BD24" s="40">
        <f t="shared" si="14"/>
        <v>154.14290556113571</v>
      </c>
      <c r="BE24" s="40">
        <f t="shared" si="15"/>
        <v>57.882704245370931</v>
      </c>
      <c r="BF24" s="40">
        <f>VLOOKUP($AX24&amp;"_"&amp;$BC$14,データシート1!$A:$BS,MATCH($BC$12&amp;"_"&amp;BF$20,データシート1!$A$1:$BS$1,0),0)</f>
        <v>14.58219416464339</v>
      </c>
      <c r="BG24" s="40">
        <f>VLOOKUP($AX24&amp;"_"&amp;$BC$14,データシート1!$A:$BS,MATCH($BC$12&amp;"_"&amp;BG$20,データシート1!$A$1:$BS$1,0),0)</f>
        <v>1.7441783774034947</v>
      </c>
      <c r="BH24" s="40">
        <f>VLOOKUP($AX24&amp;"_"&amp;$BC$14,データシート1!$A:$BS,MATCH($BC$12&amp;"_"&amp;BH$20,データシート1!$A$1:$BS$1,0),0)</f>
        <v>41.556331703324048</v>
      </c>
      <c r="BI24" s="40">
        <f>VLOOKUP($AX24&amp;"_"&amp;$BC$14,データシート1!$A:$BS,MATCH($BC$12&amp;"_"&amp;BI$20,データシート1!$A$1:$BS$1,0),0)</f>
        <v>21.211867006218949</v>
      </c>
      <c r="BJ24" s="40">
        <f>VLOOKUP($AX24&amp;"_"&amp;$BC$14,データシート1!$A:$BS,MATCH($BC$12&amp;"_"&amp;BJ$20,データシート1!$A$1:$BS$1,0),0)</f>
        <v>22.080096595980827</v>
      </c>
      <c r="BK24" s="40">
        <f t="shared" si="1"/>
        <v>50.995441083364376</v>
      </c>
      <c r="BL24" s="40">
        <f t="shared" si="2"/>
        <v>42.68701268007392</v>
      </c>
      <c r="BM24" s="40">
        <f>VLOOKUP($AX24&amp;"_"&amp;$BC$14,データシート1!$A:$BS,MATCH($BC$12&amp;"_"&amp;BM$20,データシート1!$A$1:$BS$1,0),0)</f>
        <v>19.597672064089274</v>
      </c>
      <c r="BN24" s="40">
        <f>VLOOKUP($AX24&amp;"_"&amp;$BC$14,データシート1!$A:$BS,MATCH($BC$12&amp;"_"&amp;BN$20,データシート1!$A$1:$BS$1,0),0)</f>
        <v>23.08934061598465</v>
      </c>
      <c r="BO24" s="40">
        <f>VLOOKUP($AX24&amp;"_"&amp;$BC$14,データシート1!$A:$BS,MATCH($BC$12&amp;"_"&amp;BO$20,データシート1!$A$1:$BS$1,0),0)</f>
        <v>1.3052677175825083</v>
      </c>
      <c r="BP24" s="40">
        <f>VLOOKUP($AX24&amp;"_"&amp;$BC$14,データシート1!$A:$BS,MATCH($BC$12&amp;"_"&amp;BP$20,データシート1!$A$1:$BS$1,0),0)</f>
        <v>7.0031606857079449</v>
      </c>
      <c r="BQ24" s="40">
        <f>VLOOKUP($AX24&amp;"_"&amp;$BC$14,データシート1!$A:$BS,MATCH($BC$12&amp;"_"&amp;BQ$20,データシート1!$A$1:$BS$1,0),0)</f>
        <v>1.972796630200621</v>
      </c>
      <c r="BR24" s="41">
        <f t="shared" si="3"/>
        <v>154.14290556113571</v>
      </c>
      <c r="BT24" s="134" t="str">
        <f t="shared" si="4"/>
        <v>松浦市</v>
      </c>
      <c r="BU24" s="38">
        <f t="shared" si="25"/>
        <v>154.14290556113571</v>
      </c>
      <c r="BV24" s="69">
        <f t="shared" si="16"/>
        <v>0.37551325527864571</v>
      </c>
      <c r="BW24" s="69">
        <f t="shared" si="5"/>
        <v>9.4601785995657411E-2</v>
      </c>
      <c r="BX24" s="69">
        <f t="shared" si="5"/>
        <v>1.1315333463152631E-2</v>
      </c>
      <c r="BY24" s="69">
        <f t="shared" si="5"/>
        <v>0.26959613581983571</v>
      </c>
      <c r="BZ24" s="69">
        <f t="shared" si="5"/>
        <v>0.13761169824196651</v>
      </c>
      <c r="CA24" s="69">
        <f t="shared" si="5"/>
        <v>0.14324432587799821</v>
      </c>
      <c r="CB24" s="69">
        <f t="shared" si="5"/>
        <v>0.33083222933759165</v>
      </c>
      <c r="CC24" s="69">
        <f t="shared" si="5"/>
        <v>0.27693141325368054</v>
      </c>
      <c r="CD24" s="69">
        <f t="shared" si="5"/>
        <v>0.12713963054443983</v>
      </c>
      <c r="CE24" s="69">
        <f t="shared" si="5"/>
        <v>0.14979178270924071</v>
      </c>
      <c r="CF24" s="69">
        <f t="shared" si="5"/>
        <v>8.4679065366703946E-3</v>
      </c>
      <c r="CG24" s="69">
        <f t="shared" si="5"/>
        <v>4.5432909547240705E-2</v>
      </c>
      <c r="CH24" s="69">
        <f t="shared" si="5"/>
        <v>1.2798491263797906E-2</v>
      </c>
      <c r="CI24" s="135">
        <f t="shared" si="6"/>
        <v>1</v>
      </c>
      <c r="CK24" s="136" t="str">
        <f t="shared" si="7"/>
        <v>松浦市</v>
      </c>
      <c r="CL24" s="137">
        <f t="shared" si="17"/>
        <v>57.882704245370931</v>
      </c>
      <c r="CM24" s="75">
        <f t="shared" si="18"/>
        <v>0.49472463965416946</v>
      </c>
      <c r="CN24" s="76">
        <f t="shared" si="19"/>
        <v>14.58219416464339</v>
      </c>
      <c r="CO24" s="75">
        <f t="shared" si="20"/>
        <v>1</v>
      </c>
      <c r="CP24" s="76">
        <f t="shared" si="8"/>
        <v>1.7441783774034947</v>
      </c>
      <c r="CQ24" s="75">
        <f t="shared" si="21"/>
        <v>0</v>
      </c>
      <c r="CR24" s="76">
        <f t="shared" si="9"/>
        <v>41.556331703324048</v>
      </c>
      <c r="CS24" s="75">
        <f t="shared" si="22"/>
        <v>0</v>
      </c>
      <c r="CT24" s="76">
        <f t="shared" si="10"/>
        <v>21.211867006218949</v>
      </c>
      <c r="CU24" s="77">
        <f t="shared" si="23"/>
        <v>0</v>
      </c>
      <c r="CV24" s="18"/>
      <c r="CW24" s="1078">
        <f t="shared" si="24"/>
        <v>28.635999999999999</v>
      </c>
      <c r="CX24" s="1081">
        <f>VLOOKUP($AX24&amp;"_"&amp;$CW$14,データシート1!$A:$BS,MATCH($CW$12&amp;"_"&amp;CX$20,データシート1!$A$1:$BS$1,0),0)</f>
        <v>28.635999999999999</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0</v>
      </c>
      <c r="DB24" s="1081">
        <f>VLOOKUP($AX24&amp;"_"&amp;$CW$14,データシート1!$A:$BS,MATCH($CW$12&amp;"_"&amp;DB$20,データシート1!$A$1:$BS$1,0),0)</f>
        <v>1071.442</v>
      </c>
      <c r="DC24" s="1081">
        <f>VLOOKUP($AX24&amp;"_"&amp;$CW$14,データシート1!$A:$BS,MATCH($CW$12&amp;"_"&amp;DC$20,データシート1!$A$1:$BS$1,0),0)</f>
        <v>0</v>
      </c>
      <c r="DD24" s="1080">
        <f t="shared" si="11"/>
        <v>1100.078</v>
      </c>
      <c r="DE24" s="18"/>
      <c r="DF24" s="138">
        <f>VLOOKUP($AX24&amp;"_"&amp;$DF$14,データシート1!$A:$BS,MATCH($DF$12&amp;"_"&amp;DF$20,データシート1!$A$1:$BS$1,0),0)</f>
        <v>6</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0</v>
      </c>
      <c r="DJ24" s="74">
        <f>VLOOKUP($AX24&amp;"_"&amp;$DF$14,データシート1!$A:$BS,MATCH($DF$12&amp;"_"&amp;DJ$20,データシート1!$A$1:$BS$1,0),0)</f>
        <v>2</v>
      </c>
      <c r="DK24" s="74">
        <f>VLOOKUP($AX24&amp;"_"&amp;$DF$14,データシート1!$A:$BS,MATCH($DF$12&amp;"_"&amp;DK$20,データシート1!$A$1:$BS$1,0),0)</f>
        <v>0</v>
      </c>
      <c r="DL24" s="78">
        <f t="shared" si="12"/>
        <v>8</v>
      </c>
      <c r="DM24" s="18"/>
      <c r="DN24" s="139">
        <f t="shared" si="26"/>
        <v>0.03</v>
      </c>
      <c r="DO24" s="140">
        <f t="shared" si="27"/>
        <v>0</v>
      </c>
      <c r="DP24" s="140">
        <f t="shared" si="13"/>
        <v>0</v>
      </c>
      <c r="DQ24" s="140">
        <f t="shared" si="13"/>
        <v>0</v>
      </c>
      <c r="DR24" s="140">
        <f t="shared" si="13"/>
        <v>0.97</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25425</v>
      </c>
      <c r="AY25" s="20" t="str">
        <f>IF(IFERROR(比較地域マスタ!$Z10,"")=0,"",IFERROR(比較地域マスタ!$Z10,""))</f>
        <v>愛荘町</v>
      </c>
      <c r="BB25" s="122" t="str">
        <f t="shared" si="0"/>
        <v>25425</v>
      </c>
      <c r="BC25" s="123" t="str">
        <f t="shared" si="0"/>
        <v>愛荘町</v>
      </c>
      <c r="BD25" s="40">
        <f t="shared" si="14"/>
        <v>139.58591596906217</v>
      </c>
      <c r="BE25" s="40">
        <f t="shared" si="15"/>
        <v>59.865023236010771</v>
      </c>
      <c r="BF25" s="40">
        <f>VLOOKUP($AX25&amp;"_"&amp;$BC$14,データシート1!$A:$BS,MATCH($BC$12&amp;"_"&amp;BF$20,データシート1!$A$1:$BS$1,0),0)</f>
        <v>54.57113557270997</v>
      </c>
      <c r="BG25" s="40">
        <f>VLOOKUP($AX25&amp;"_"&amp;$BC$14,データシート1!$A:$BS,MATCH($BC$12&amp;"_"&amp;BG$20,データシート1!$A$1:$BS$1,0),0)</f>
        <v>0.93693779698791679</v>
      </c>
      <c r="BH25" s="40">
        <f>VLOOKUP($AX25&amp;"_"&amp;$BC$14,データシート1!$A:$BS,MATCH($BC$12&amp;"_"&amp;BH$20,データシート1!$A$1:$BS$1,0),0)</f>
        <v>4.3569498663128812</v>
      </c>
      <c r="BI25" s="40">
        <f>VLOOKUP($AX25&amp;"_"&amp;$BC$14,データシート1!$A:$BS,MATCH($BC$12&amp;"_"&amp;BI$20,データシート1!$A$1:$BS$1,0),0)</f>
        <v>18.203006501394423</v>
      </c>
      <c r="BJ25" s="40">
        <f>VLOOKUP($AX25&amp;"_"&amp;$BC$14,データシート1!$A:$BS,MATCH($BC$12&amp;"_"&amp;BJ$20,データシート1!$A$1:$BS$1,0),0)</f>
        <v>19.14898927027393</v>
      </c>
      <c r="BK25" s="40">
        <f t="shared" si="1"/>
        <v>42.368896961383058</v>
      </c>
      <c r="BL25" s="40">
        <f t="shared" si="2"/>
        <v>41.105905837444979</v>
      </c>
      <c r="BM25" s="40">
        <f>VLOOKUP($AX25&amp;"_"&amp;$BC$14,データシート1!$A:$BS,MATCH($BC$12&amp;"_"&amp;BM$20,データシート1!$A$1:$BS$1,0),0)</f>
        <v>20.897746139177745</v>
      </c>
      <c r="BN25" s="40">
        <f>VLOOKUP($AX25&amp;"_"&amp;$BC$14,データシート1!$A:$BS,MATCH($BC$12&amp;"_"&amp;BN$20,データシート1!$A$1:$BS$1,0),0)</f>
        <v>20.208159698267234</v>
      </c>
      <c r="BO25" s="40">
        <f>VLOOKUP($AX25&amp;"_"&amp;$BC$14,データシート1!$A:$BS,MATCH($BC$12&amp;"_"&amp;BO$20,データシート1!$A$1:$BS$1,0),0)</f>
        <v>1.2629911239380822</v>
      </c>
      <c r="BP25" s="40">
        <f>VLOOKUP($AX25&amp;"_"&amp;$BC$14,データシート1!$A:$BS,MATCH($BC$12&amp;"_"&amp;BP$20,データシート1!$A$1:$BS$1,0),0)</f>
        <v>0</v>
      </c>
      <c r="BQ25" s="40">
        <f>VLOOKUP($AX25&amp;"_"&amp;$BC$14,データシート1!$A:$BS,MATCH($BC$12&amp;"_"&amp;BQ$20,データシート1!$A$1:$BS$1,0),0)</f>
        <v>0</v>
      </c>
      <c r="BR25" s="41">
        <f t="shared" si="3"/>
        <v>139.58591596906217</v>
      </c>
      <c r="BT25" s="134" t="str">
        <f t="shared" si="4"/>
        <v>愛荘町</v>
      </c>
      <c r="BU25" s="38">
        <f t="shared" si="25"/>
        <v>139.58591596906217</v>
      </c>
      <c r="BV25" s="69">
        <f t="shared" si="16"/>
        <v>0.42887581329680324</v>
      </c>
      <c r="BW25" s="69">
        <f t="shared" si="5"/>
        <v>0.39095015563608237</v>
      </c>
      <c r="BX25" s="69">
        <f t="shared" si="5"/>
        <v>6.7122659939100144E-3</v>
      </c>
      <c r="BY25" s="69">
        <f t="shared" si="5"/>
        <v>3.1213391666810825E-2</v>
      </c>
      <c r="BZ25" s="69">
        <f t="shared" si="5"/>
        <v>0.13040718596157608</v>
      </c>
      <c r="CA25" s="69">
        <f t="shared" si="5"/>
        <v>0.13718425055517861</v>
      </c>
      <c r="CB25" s="69">
        <f t="shared" si="5"/>
        <v>0.30353275018644216</v>
      </c>
      <c r="CC25" s="69">
        <f t="shared" si="5"/>
        <v>0.29448462297984057</v>
      </c>
      <c r="CD25" s="69">
        <f t="shared" si="5"/>
        <v>0.1497124261720611</v>
      </c>
      <c r="CE25" s="69">
        <f t="shared" si="5"/>
        <v>0.14477219680777947</v>
      </c>
      <c r="CF25" s="69">
        <f t="shared" si="5"/>
        <v>9.0481272066016433E-3</v>
      </c>
      <c r="CG25" s="69">
        <f t="shared" si="5"/>
        <v>0</v>
      </c>
      <c r="CH25" s="69">
        <f t="shared" si="5"/>
        <v>0</v>
      </c>
      <c r="CI25" s="135">
        <f t="shared" si="6"/>
        <v>1</v>
      </c>
      <c r="CK25" s="136" t="str">
        <f t="shared" si="7"/>
        <v>愛荘町</v>
      </c>
      <c r="CL25" s="137">
        <f t="shared" si="17"/>
        <v>59.865023236010771</v>
      </c>
      <c r="CM25" s="75">
        <f t="shared" si="18"/>
        <v>0.82644250892462978</v>
      </c>
      <c r="CN25" s="76">
        <f t="shared" si="19"/>
        <v>54.57113557270997</v>
      </c>
      <c r="CO25" s="75">
        <f t="shared" si="20"/>
        <v>0.90661481533731447</v>
      </c>
      <c r="CP25" s="76">
        <f t="shared" si="8"/>
        <v>0.93693779698791679</v>
      </c>
      <c r="CQ25" s="75">
        <f t="shared" si="21"/>
        <v>0</v>
      </c>
      <c r="CR25" s="76">
        <f t="shared" si="9"/>
        <v>4.3569498663128812</v>
      </c>
      <c r="CS25" s="75">
        <f t="shared" si="22"/>
        <v>0</v>
      </c>
      <c r="CT25" s="76">
        <f t="shared" si="10"/>
        <v>18.203006501394423</v>
      </c>
      <c r="CU25" s="77">
        <f t="shared" si="23"/>
        <v>0</v>
      </c>
      <c r="CV25" s="18"/>
      <c r="CW25" s="1078">
        <f t="shared" si="24"/>
        <v>49.475000000000001</v>
      </c>
      <c r="CX25" s="1081">
        <f>VLOOKUP($AX25&amp;"_"&amp;$CW$14,データシート1!$A:$BS,MATCH($CW$12&amp;"_"&amp;CX$20,データシート1!$A$1:$BS$1,0),0)</f>
        <v>49.475000000000001</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0</v>
      </c>
      <c r="DB25" s="1081">
        <f>VLOOKUP($AX25&amp;"_"&amp;$CW$14,データシート1!$A:$BS,MATCH($CW$12&amp;"_"&amp;DB$20,データシート1!$A$1:$BS$1,0),0)</f>
        <v>0</v>
      </c>
      <c r="DC25" s="1081">
        <f>VLOOKUP($AX25&amp;"_"&amp;$CW$14,データシート1!$A:$BS,MATCH($CW$12&amp;"_"&amp;DC$20,データシート1!$A$1:$BS$1,0),0)</f>
        <v>0</v>
      </c>
      <c r="DD25" s="1080">
        <f t="shared" si="11"/>
        <v>49.475000000000001</v>
      </c>
      <c r="DE25" s="18"/>
      <c r="DF25" s="138">
        <f>VLOOKUP($AX25&amp;"_"&amp;$DF$14,データシート1!$A:$BS,MATCH($DF$12&amp;"_"&amp;DF$20,データシート1!$A$1:$BS$1,0),0)</f>
        <v>11</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0</v>
      </c>
      <c r="DJ25" s="74">
        <f>VLOOKUP($AX25&amp;"_"&amp;$DF$14,データシート1!$A:$BS,MATCH($DF$12&amp;"_"&amp;DJ$20,データシート1!$A$1:$BS$1,0),0)</f>
        <v>0</v>
      </c>
      <c r="DK25" s="74">
        <f>VLOOKUP($AX25&amp;"_"&amp;$DF$14,データシート1!$A:$BS,MATCH($DF$12&amp;"_"&amp;DK$20,データシート1!$A$1:$BS$1,0),0)</f>
        <v>0</v>
      </c>
      <c r="DL25" s="78">
        <f t="shared" si="12"/>
        <v>11</v>
      </c>
      <c r="DM25" s="18"/>
      <c r="DN25" s="139">
        <f t="shared" si="26"/>
        <v>1</v>
      </c>
      <c r="DO25" s="140">
        <f t="shared" si="27"/>
        <v>0</v>
      </c>
      <c r="DP25" s="140">
        <f t="shared" si="13"/>
        <v>0</v>
      </c>
      <c r="DQ25" s="140">
        <f t="shared" si="13"/>
        <v>0</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08521</v>
      </c>
      <c r="AY26" s="20" t="str">
        <f>IF(IFERROR(比較地域マスタ!$Z11,"")=0,"",IFERROR(比較地域マスタ!$Z11,""))</f>
        <v>八千代町</v>
      </c>
      <c r="BB26" s="122" t="str">
        <f t="shared" si="0"/>
        <v>08521</v>
      </c>
      <c r="BC26" s="123" t="str">
        <f t="shared" si="0"/>
        <v>八千代町</v>
      </c>
      <c r="BD26" s="40">
        <f t="shared" si="14"/>
        <v>263.67334192172677</v>
      </c>
      <c r="BE26" s="40">
        <f t="shared" si="15"/>
        <v>161.60044622612881</v>
      </c>
      <c r="BF26" s="40">
        <f>VLOOKUP($AX26&amp;"_"&amp;$BC$14,データシート1!$A:$BS,MATCH($BC$12&amp;"_"&amp;BF$20,データシート1!$A$1:$BS$1,0),0)</f>
        <v>144.81130611122521</v>
      </c>
      <c r="BG26" s="40">
        <f>VLOOKUP($AX26&amp;"_"&amp;$BC$14,データシート1!$A:$BS,MATCH($BC$12&amp;"_"&amp;BG$20,データシート1!$A$1:$BS$1,0),0)</f>
        <v>1.6607186123984372</v>
      </c>
      <c r="BH26" s="40">
        <f>VLOOKUP($AX26&amp;"_"&amp;$BC$14,データシート1!$A:$BS,MATCH($BC$12&amp;"_"&amp;BH$20,データシート1!$A$1:$BS$1,0),0)</f>
        <v>15.128421502505178</v>
      </c>
      <c r="BI26" s="40">
        <f>VLOOKUP($AX26&amp;"_"&amp;$BC$14,データシート1!$A:$BS,MATCH($BC$12&amp;"_"&amp;BI$20,データシート1!$A$1:$BS$1,0),0)</f>
        <v>17.761330109205428</v>
      </c>
      <c r="BJ26" s="40">
        <f>VLOOKUP($AX26&amp;"_"&amp;$BC$14,データシート1!$A:$BS,MATCH($BC$12&amp;"_"&amp;BJ$20,データシート1!$A$1:$BS$1,0),0)</f>
        <v>23.666736633729077</v>
      </c>
      <c r="BK26" s="40">
        <f t="shared" si="1"/>
        <v>58.26506535871733</v>
      </c>
      <c r="BL26" s="40">
        <f t="shared" si="2"/>
        <v>56.98344187272675</v>
      </c>
      <c r="BM26" s="40">
        <f>VLOOKUP($AX26&amp;"_"&amp;$BC$14,データシート1!$A:$BS,MATCH($BC$12&amp;"_"&amp;BM$20,データシート1!$A$1:$BS$1,0),0)</f>
        <v>23.809968044731143</v>
      </c>
      <c r="BN26" s="40">
        <f>VLOOKUP($AX26&amp;"_"&amp;$BC$14,データシート1!$A:$BS,MATCH($BC$12&amp;"_"&amp;BN$20,データシート1!$A$1:$BS$1,0),0)</f>
        <v>33.173473827995608</v>
      </c>
      <c r="BO26" s="40">
        <f>VLOOKUP($AX26&amp;"_"&amp;$BC$14,データシート1!$A:$BS,MATCH($BC$12&amp;"_"&amp;BO$20,データシート1!$A$1:$BS$1,0),0)</f>
        <v>1.2816234859905766</v>
      </c>
      <c r="BP26" s="40">
        <f>VLOOKUP($AX26&amp;"_"&amp;$BC$14,データシート1!$A:$BS,MATCH($BC$12&amp;"_"&amp;BP$20,データシート1!$A$1:$BS$1,0),0)</f>
        <v>0</v>
      </c>
      <c r="BQ26" s="40">
        <f>VLOOKUP($AX26&amp;"_"&amp;$BC$14,データシート1!$A:$BS,MATCH($BC$12&amp;"_"&amp;BQ$20,データシート1!$A$1:$BS$1,0),0)</f>
        <v>2.3797635939460862</v>
      </c>
      <c r="BR26" s="41">
        <f t="shared" si="3"/>
        <v>263.67334192172677</v>
      </c>
      <c r="BT26" s="134" t="str">
        <f t="shared" si="4"/>
        <v>八千代町</v>
      </c>
      <c r="BU26" s="38">
        <f t="shared" si="25"/>
        <v>263.67334192172677</v>
      </c>
      <c r="BV26" s="69">
        <f t="shared" si="16"/>
        <v>0.61288124559099721</v>
      </c>
      <c r="BW26" s="69">
        <f t="shared" si="5"/>
        <v>0.5492072314015477</v>
      </c>
      <c r="BX26" s="69">
        <f t="shared" si="5"/>
        <v>6.2983940670476761E-3</v>
      </c>
      <c r="BY26" s="69">
        <f t="shared" si="5"/>
        <v>5.7375620122401882E-2</v>
      </c>
      <c r="BZ26" s="69">
        <f t="shared" si="5"/>
        <v>6.7361114247484297E-2</v>
      </c>
      <c r="CA26" s="69">
        <f t="shared" si="5"/>
        <v>8.975779068615404E-2</v>
      </c>
      <c r="CB26" s="69">
        <f t="shared" si="5"/>
        <v>0.22097442590921348</v>
      </c>
      <c r="CC26" s="69">
        <f t="shared" si="5"/>
        <v>0.21611377721166319</v>
      </c>
      <c r="CD26" s="69">
        <f t="shared" si="5"/>
        <v>9.0301006052402877E-2</v>
      </c>
      <c r="CE26" s="69">
        <f t="shared" si="5"/>
        <v>0.12581277115926032</v>
      </c>
      <c r="CF26" s="69">
        <f t="shared" si="5"/>
        <v>4.8606486975503018E-3</v>
      </c>
      <c r="CG26" s="69">
        <f t="shared" si="5"/>
        <v>0</v>
      </c>
      <c r="CH26" s="69">
        <f t="shared" si="5"/>
        <v>9.0254235661507837E-3</v>
      </c>
      <c r="CI26" s="135">
        <f t="shared" si="6"/>
        <v>1</v>
      </c>
      <c r="CK26" s="136" t="str">
        <f t="shared" si="7"/>
        <v>八千代町</v>
      </c>
      <c r="CL26" s="137">
        <f t="shared" si="17"/>
        <v>161.60044622612881</v>
      </c>
      <c r="CM26" s="75">
        <f t="shared" si="18"/>
        <v>0.44058046659334132</v>
      </c>
      <c r="CN26" s="76">
        <f t="shared" si="19"/>
        <v>144.81130611122521</v>
      </c>
      <c r="CO26" s="75">
        <f t="shared" si="20"/>
        <v>0.49166050574334957</v>
      </c>
      <c r="CP26" s="76">
        <f t="shared" si="8"/>
        <v>1.6607186123984372</v>
      </c>
      <c r="CQ26" s="75">
        <f t="shared" si="21"/>
        <v>0</v>
      </c>
      <c r="CR26" s="76">
        <f t="shared" si="9"/>
        <v>15.128421502505178</v>
      </c>
      <c r="CS26" s="75">
        <f t="shared" si="22"/>
        <v>0</v>
      </c>
      <c r="CT26" s="76">
        <f t="shared" si="10"/>
        <v>17.761330109205428</v>
      </c>
      <c r="CU26" s="77">
        <f t="shared" si="23"/>
        <v>0</v>
      </c>
      <c r="CV26" s="18"/>
      <c r="CW26" s="1078">
        <f t="shared" si="24"/>
        <v>71.197999999999993</v>
      </c>
      <c r="CX26" s="1081">
        <f>VLOOKUP($AX26&amp;"_"&amp;$CW$14,データシート1!$A:$BS,MATCH($CW$12&amp;"_"&amp;CX$20,データシート1!$A$1:$BS$1,0),0)</f>
        <v>71.197999999999993</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0</v>
      </c>
      <c r="DB26" s="1081">
        <f>VLOOKUP($AX26&amp;"_"&amp;$CW$14,データシート1!$A:$BS,MATCH($CW$12&amp;"_"&amp;DB$20,データシート1!$A$1:$BS$1,0),0)</f>
        <v>0</v>
      </c>
      <c r="DC26" s="1081">
        <f>VLOOKUP($AX26&amp;"_"&amp;$CW$14,データシート1!$A:$BS,MATCH($CW$12&amp;"_"&amp;DC$20,データシート1!$A$1:$BS$1,0),0)</f>
        <v>0</v>
      </c>
      <c r="DD26" s="1080">
        <f t="shared" si="11"/>
        <v>71.197999999999993</v>
      </c>
      <c r="DE26" s="18"/>
      <c r="DF26" s="138">
        <f>VLOOKUP($AX26&amp;"_"&amp;$DF$14,データシート1!$A:$BS,MATCH($DF$12&amp;"_"&amp;DF$20,データシート1!$A$1:$BS$1,0),0)</f>
        <v>5</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0</v>
      </c>
      <c r="DJ26" s="74">
        <f>VLOOKUP($AX26&amp;"_"&amp;$DF$14,データシート1!$A:$BS,MATCH($DF$12&amp;"_"&amp;DJ$20,データシート1!$A$1:$BS$1,0),0)</f>
        <v>0</v>
      </c>
      <c r="DK26" s="74">
        <f>VLOOKUP($AX26&amp;"_"&amp;$DF$14,データシート1!$A:$BS,MATCH($DF$12&amp;"_"&amp;DK$20,データシート1!$A$1:$BS$1,0),0)</f>
        <v>0</v>
      </c>
      <c r="DL26" s="78">
        <f t="shared" si="12"/>
        <v>5</v>
      </c>
      <c r="DM26" s="18"/>
      <c r="DN26" s="139">
        <f t="shared" si="26"/>
        <v>1</v>
      </c>
      <c r="DO26" s="140">
        <f t="shared" si="27"/>
        <v>0</v>
      </c>
      <c r="DP26" s="140">
        <f t="shared" si="13"/>
        <v>0</v>
      </c>
      <c r="DQ26" s="140">
        <f t="shared" si="13"/>
        <v>0</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23446</v>
      </c>
      <c r="AY27" s="20" t="str">
        <f>IF(IFERROR(比較地域マスタ!$Z12,"")=0,"",IFERROR(比較地域マスタ!$Z12,""))</f>
        <v>美浜町</v>
      </c>
      <c r="BB27" s="122" t="str">
        <f t="shared" si="0"/>
        <v>23446</v>
      </c>
      <c r="BC27" s="123" t="str">
        <f t="shared" si="0"/>
        <v>美浜町</v>
      </c>
      <c r="BD27" s="40">
        <f t="shared" si="14"/>
        <v>137.26599691566844</v>
      </c>
      <c r="BE27" s="40">
        <f t="shared" si="15"/>
        <v>43.40141414872275</v>
      </c>
      <c r="BF27" s="40">
        <f>VLOOKUP($AX27&amp;"_"&amp;$BC$14,データシート1!$A:$BS,MATCH($BC$12&amp;"_"&amp;BF$20,データシート1!$A$1:$BS$1,0),0)</f>
        <v>38.412685215474689</v>
      </c>
      <c r="BG27" s="40">
        <f>VLOOKUP($AX27&amp;"_"&amp;$BC$14,データシート1!$A:$BS,MATCH($BC$12&amp;"_"&amp;BG$20,データシート1!$A$1:$BS$1,0),0)</f>
        <v>0.69366565305640815</v>
      </c>
      <c r="BH27" s="40">
        <f>VLOOKUP($AX27&amp;"_"&amp;$BC$14,データシート1!$A:$BS,MATCH($BC$12&amp;"_"&amp;BH$20,データシート1!$A$1:$BS$1,0),0)</f>
        <v>4.2950632801916537</v>
      </c>
      <c r="BI27" s="40">
        <f>VLOOKUP($AX27&amp;"_"&amp;$BC$14,データシート1!$A:$BS,MATCH($BC$12&amp;"_"&amp;BI$20,データシート1!$A$1:$BS$1,0),0)</f>
        <v>24.061557170259047</v>
      </c>
      <c r="BJ27" s="40">
        <f>VLOOKUP($AX27&amp;"_"&amp;$BC$14,データシート1!$A:$BS,MATCH($BC$12&amp;"_"&amp;BJ$20,データシート1!$A$1:$BS$1,0),0)</f>
        <v>23.086963710884675</v>
      </c>
      <c r="BK27" s="40">
        <f t="shared" si="1"/>
        <v>43.343398880038805</v>
      </c>
      <c r="BL27" s="40">
        <f t="shared" si="2"/>
        <v>40.979295637652655</v>
      </c>
      <c r="BM27" s="40">
        <f>VLOOKUP($AX27&amp;"_"&amp;$BC$14,データシート1!$A:$BS,MATCH($BC$12&amp;"_"&amp;BM$20,データシート1!$A$1:$BS$1,0),0)</f>
        <v>19.618663572298452</v>
      </c>
      <c r="BN27" s="40">
        <f>VLOOKUP($AX27&amp;"_"&amp;$BC$14,データシート1!$A:$BS,MATCH($BC$12&amp;"_"&amp;BN$20,データシート1!$A$1:$BS$1,0),0)</f>
        <v>21.360632065354199</v>
      </c>
      <c r="BO27" s="40">
        <f>VLOOKUP($AX27&amp;"_"&amp;$BC$14,データシート1!$A:$BS,MATCH($BC$12&amp;"_"&amp;BO$20,データシート1!$A$1:$BS$1,0),0)</f>
        <v>1.2783805115827058</v>
      </c>
      <c r="BP27" s="40">
        <f>VLOOKUP($AX27&amp;"_"&amp;$BC$14,データシート1!$A:$BS,MATCH($BC$12&amp;"_"&amp;BP$20,データシート1!$A$1:$BS$1,0),0)</f>
        <v>1.0857227308034465</v>
      </c>
      <c r="BQ27" s="40">
        <f>VLOOKUP($AX27&amp;"_"&amp;$BC$14,データシート1!$A:$BS,MATCH($BC$12&amp;"_"&amp;BQ$20,データシート1!$A$1:$BS$1,0),0)</f>
        <v>3.3726630057631839</v>
      </c>
      <c r="BR27" s="41">
        <f t="shared" si="3"/>
        <v>137.26599691566844</v>
      </c>
      <c r="BT27" s="134" t="str">
        <f t="shared" si="4"/>
        <v>美浜町</v>
      </c>
      <c r="BU27" s="38">
        <f t="shared" si="25"/>
        <v>137.26599691566844</v>
      </c>
      <c r="BV27" s="69">
        <f t="shared" si="16"/>
        <v>0.31618474439366878</v>
      </c>
      <c r="BW27" s="69">
        <f t="shared" si="5"/>
        <v>0.27984122855330396</v>
      </c>
      <c r="BX27" s="69">
        <f t="shared" si="5"/>
        <v>5.053441264718842E-3</v>
      </c>
      <c r="BY27" s="69">
        <f t="shared" si="5"/>
        <v>3.1290074575645963E-2</v>
      </c>
      <c r="BZ27" s="69">
        <f t="shared" si="5"/>
        <v>0.17529146118424105</v>
      </c>
      <c r="CA27" s="69">
        <f t="shared" si="5"/>
        <v>0.16819142562355424</v>
      </c>
      <c r="CB27" s="69">
        <f t="shared" si="5"/>
        <v>0.31576209588648174</v>
      </c>
      <c r="CC27" s="69">
        <f t="shared" si="5"/>
        <v>0.29853930731897821</v>
      </c>
      <c r="CD27" s="69">
        <f t="shared" si="5"/>
        <v>0.14292442420646601</v>
      </c>
      <c r="CE27" s="69">
        <f t="shared" si="5"/>
        <v>0.15561488311251218</v>
      </c>
      <c r="CF27" s="69">
        <f t="shared" si="5"/>
        <v>9.3131623294012093E-3</v>
      </c>
      <c r="CG27" s="69">
        <f t="shared" si="5"/>
        <v>7.9096262381023446E-3</v>
      </c>
      <c r="CH27" s="69">
        <f t="shared" si="5"/>
        <v>2.4570272912054349E-2</v>
      </c>
      <c r="CI27" s="135">
        <f t="shared" si="6"/>
        <v>1</v>
      </c>
      <c r="CK27" s="136" t="str">
        <f t="shared" si="7"/>
        <v>美浜町</v>
      </c>
      <c r="CL27" s="137">
        <f t="shared" si="17"/>
        <v>43.40141414872275</v>
      </c>
      <c r="CM27" s="75">
        <f t="shared" si="18"/>
        <v>1</v>
      </c>
      <c r="CN27" s="76">
        <f t="shared" si="19"/>
        <v>38.412685215474689</v>
      </c>
      <c r="CO27" s="75">
        <f t="shared" si="20"/>
        <v>1</v>
      </c>
      <c r="CP27" s="76">
        <f t="shared" si="8"/>
        <v>0.69366565305640815</v>
      </c>
      <c r="CQ27" s="75">
        <f t="shared" si="21"/>
        <v>0</v>
      </c>
      <c r="CR27" s="76">
        <f t="shared" si="9"/>
        <v>4.2950632801916537</v>
      </c>
      <c r="CS27" s="75">
        <f t="shared" si="22"/>
        <v>0</v>
      </c>
      <c r="CT27" s="76">
        <f t="shared" si="10"/>
        <v>24.061557170259047</v>
      </c>
      <c r="CU27" s="77">
        <f t="shared" si="23"/>
        <v>0</v>
      </c>
      <c r="CV27" s="18"/>
      <c r="CW27" s="1078">
        <f t="shared" si="24"/>
        <v>170.202</v>
      </c>
      <c r="CX27" s="1081">
        <f>VLOOKUP($AX27&amp;"_"&amp;$CW$14,データシート1!$A:$BS,MATCH($CW$12&amp;"_"&amp;CX$20,データシート1!$A$1:$BS$1,0),0)</f>
        <v>170.202</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0</v>
      </c>
      <c r="DB27" s="1081">
        <f>VLOOKUP($AX27&amp;"_"&amp;$CW$14,データシート1!$A:$BS,MATCH($CW$12&amp;"_"&amp;DB$20,データシート1!$A$1:$BS$1,0),0)</f>
        <v>0</v>
      </c>
      <c r="DC27" s="1081">
        <f>VLOOKUP($AX27&amp;"_"&amp;$CW$14,データシート1!$A:$BS,MATCH($CW$12&amp;"_"&amp;DC$20,データシート1!$A$1:$BS$1,0),0)</f>
        <v>0</v>
      </c>
      <c r="DD27" s="1080">
        <f t="shared" si="11"/>
        <v>170.202</v>
      </c>
      <c r="DE27" s="18"/>
      <c r="DF27" s="138">
        <f>VLOOKUP($AX27&amp;"_"&amp;$DF$14,データシート1!$A:$BS,MATCH($DF$12&amp;"_"&amp;DF$20,データシート1!$A$1:$BS$1,0),0)</f>
        <v>4</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0</v>
      </c>
      <c r="DJ27" s="74">
        <f>VLOOKUP($AX27&amp;"_"&amp;$DF$14,データシート1!$A:$BS,MATCH($DF$12&amp;"_"&amp;DJ$20,データシート1!$A$1:$BS$1,0),0)</f>
        <v>0</v>
      </c>
      <c r="DK27" s="74">
        <f>VLOOKUP($AX27&amp;"_"&amp;$DF$14,データシート1!$A:$BS,MATCH($DF$12&amp;"_"&amp;DK$20,データシート1!$A$1:$BS$1,0),0)</f>
        <v>0</v>
      </c>
      <c r="DL27" s="78">
        <f t="shared" si="12"/>
        <v>4</v>
      </c>
      <c r="DM27" s="18"/>
      <c r="DN27" s="139">
        <f t="shared" si="26"/>
        <v>1</v>
      </c>
      <c r="DO27" s="140">
        <f t="shared" si="27"/>
        <v>0</v>
      </c>
      <c r="DP27" s="140">
        <f t="shared" si="13"/>
        <v>0</v>
      </c>
      <c r="DQ27" s="140">
        <f t="shared" si="13"/>
        <v>0</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19384</v>
      </c>
      <c r="AY28" s="20" t="str">
        <f>IF(IFERROR(比較地域マスタ!$Z13,"")=0,"",IFERROR(比較地域マスタ!$Z13,""))</f>
        <v>昭和町</v>
      </c>
      <c r="BB28" s="122" t="str">
        <f t="shared" si="0"/>
        <v>19384</v>
      </c>
      <c r="BC28" s="123" t="str">
        <f t="shared" si="0"/>
        <v>昭和町</v>
      </c>
      <c r="BD28" s="40">
        <f t="shared" si="14"/>
        <v>240.19050924273841</v>
      </c>
      <c r="BE28" s="40">
        <f t="shared" si="15"/>
        <v>118.68367742970148</v>
      </c>
      <c r="BF28" s="40">
        <f>VLOOKUP($AX28&amp;"_"&amp;$BC$14,データシート1!$A:$BS,MATCH($BC$12&amp;"_"&amp;BF$20,データシート1!$A$1:$BS$1,0),0)</f>
        <v>114.8190331157641</v>
      </c>
      <c r="BG28" s="40">
        <f>VLOOKUP($AX28&amp;"_"&amp;$BC$14,データシート1!$A:$BS,MATCH($BC$12&amp;"_"&amp;BG$20,データシート1!$A$1:$BS$1,0),0)</f>
        <v>2.8323263391090947</v>
      </c>
      <c r="BH28" s="40">
        <f>VLOOKUP($AX28&amp;"_"&amp;$BC$14,データシート1!$A:$BS,MATCH($BC$12&amp;"_"&amp;BH$20,データシート1!$A$1:$BS$1,0),0)</f>
        <v>1.0323179748282885</v>
      </c>
      <c r="BI28" s="40">
        <f>VLOOKUP($AX28&amp;"_"&amp;$BC$14,データシート1!$A:$BS,MATCH($BC$12&amp;"_"&amp;BI$20,データシート1!$A$1:$BS$1,0),0)</f>
        <v>51.7027553474501</v>
      </c>
      <c r="BJ28" s="40">
        <f>VLOOKUP($AX28&amp;"_"&amp;$BC$14,データシート1!$A:$BS,MATCH($BC$12&amp;"_"&amp;BJ$20,データシート1!$A$1:$BS$1,0),0)</f>
        <v>25.614416718575189</v>
      </c>
      <c r="BK28" s="40">
        <f t="shared" si="1"/>
        <v>41.770919677762713</v>
      </c>
      <c r="BL28" s="40">
        <f t="shared" si="2"/>
        <v>40.552740563824301</v>
      </c>
      <c r="BM28" s="40">
        <f>VLOOKUP($AX28&amp;"_"&amp;$BC$14,データシート1!$A:$BS,MATCH($BC$12&amp;"_"&amp;BM$20,データシート1!$A$1:$BS$1,0),0)</f>
        <v>21.993502867696876</v>
      </c>
      <c r="BN28" s="40">
        <f>VLOOKUP($AX28&amp;"_"&amp;$BC$14,データシート1!$A:$BS,MATCH($BC$12&amp;"_"&amp;BN$20,データシート1!$A$1:$BS$1,0),0)</f>
        <v>18.559237696127422</v>
      </c>
      <c r="BO28" s="40">
        <f>VLOOKUP($AX28&amp;"_"&amp;$BC$14,データシート1!$A:$BS,MATCH($BC$12&amp;"_"&amp;BO$20,データシート1!$A$1:$BS$1,0),0)</f>
        <v>1.2181791139384117</v>
      </c>
      <c r="BP28" s="40">
        <f>VLOOKUP($AX28&amp;"_"&amp;$BC$14,データシート1!$A:$BS,MATCH($BC$12&amp;"_"&amp;BP$20,データシート1!$A$1:$BS$1,0),0)</f>
        <v>0</v>
      </c>
      <c r="BQ28" s="40">
        <f>VLOOKUP($AX28&amp;"_"&amp;$BC$14,データシート1!$A:$BS,MATCH($BC$12&amp;"_"&amp;BQ$20,データシート1!$A$1:$BS$1,0),0)</f>
        <v>2.4187400692489081</v>
      </c>
      <c r="BR28" s="41">
        <f t="shared" si="3"/>
        <v>240.19050924273841</v>
      </c>
      <c r="BT28" s="134" t="str">
        <f t="shared" si="4"/>
        <v>昭和町</v>
      </c>
      <c r="BU28" s="38">
        <f t="shared" si="25"/>
        <v>240.19050924273841</v>
      </c>
      <c r="BV28" s="69">
        <f t="shared" si="16"/>
        <v>0.49412309338900157</v>
      </c>
      <c r="BW28" s="69">
        <f t="shared" si="5"/>
        <v>0.47803318073540985</v>
      </c>
      <c r="BX28" s="69">
        <f t="shared" si="5"/>
        <v>1.179199939264346E-2</v>
      </c>
      <c r="BY28" s="69">
        <f t="shared" si="5"/>
        <v>4.2979132609482912E-3</v>
      </c>
      <c r="BZ28" s="69">
        <f t="shared" si="5"/>
        <v>0.21525727852635046</v>
      </c>
      <c r="CA28" s="69">
        <f t="shared" si="5"/>
        <v>0.10664208506543886</v>
      </c>
      <c r="CB28" s="69">
        <f t="shared" si="5"/>
        <v>0.17390745291916881</v>
      </c>
      <c r="CC28" s="69">
        <f t="shared" si="5"/>
        <v>0.16883573248450623</v>
      </c>
      <c r="CD28" s="69">
        <f t="shared" si="5"/>
        <v>9.1566910520473846E-2</v>
      </c>
      <c r="CE28" s="69">
        <f t="shared" si="5"/>
        <v>7.7268821964032355E-2</v>
      </c>
      <c r="CF28" s="69">
        <f t="shared" si="5"/>
        <v>5.0717204346625968E-3</v>
      </c>
      <c r="CG28" s="69">
        <f t="shared" si="5"/>
        <v>0</v>
      </c>
      <c r="CH28" s="69">
        <f t="shared" si="5"/>
        <v>1.0070090100040174E-2</v>
      </c>
      <c r="CI28" s="135">
        <f t="shared" si="6"/>
        <v>1</v>
      </c>
      <c r="CK28" s="136" t="str">
        <f t="shared" si="7"/>
        <v>昭和町</v>
      </c>
      <c r="CL28" s="137">
        <f t="shared" si="17"/>
        <v>118.68367742970148</v>
      </c>
      <c r="CM28" s="75">
        <f t="shared" si="18"/>
        <v>1</v>
      </c>
      <c r="CN28" s="76">
        <f t="shared" si="19"/>
        <v>114.8190331157641</v>
      </c>
      <c r="CO28" s="75">
        <f t="shared" si="20"/>
        <v>1</v>
      </c>
      <c r="CP28" s="76">
        <f t="shared" si="8"/>
        <v>2.8323263391090947</v>
      </c>
      <c r="CQ28" s="75">
        <f t="shared" si="21"/>
        <v>0</v>
      </c>
      <c r="CR28" s="76">
        <f t="shared" si="9"/>
        <v>1.0323179748282885</v>
      </c>
      <c r="CS28" s="75">
        <f t="shared" si="22"/>
        <v>0</v>
      </c>
      <c r="CT28" s="76">
        <f t="shared" si="10"/>
        <v>51.7027553474501</v>
      </c>
      <c r="CU28" s="77">
        <f t="shared" si="23"/>
        <v>0.10026544939747908</v>
      </c>
      <c r="CV28" s="18"/>
      <c r="CW28" s="1078">
        <f t="shared" si="24"/>
        <v>148.60499999999999</v>
      </c>
      <c r="CX28" s="1081">
        <f>VLOOKUP($AX28&amp;"_"&amp;$CW$14,データシート1!$A:$BS,MATCH($CW$12&amp;"_"&amp;CX$20,データシート1!$A$1:$BS$1,0),0)</f>
        <v>148.60499999999999</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5.1839999999999993</v>
      </c>
      <c r="DB28" s="1081">
        <f>VLOOKUP($AX28&amp;"_"&amp;$CW$14,データシート1!$A:$BS,MATCH($CW$12&amp;"_"&amp;DB$20,データシート1!$A$1:$BS$1,0),0)</f>
        <v>0</v>
      </c>
      <c r="DC28" s="1081">
        <f>VLOOKUP($AX28&amp;"_"&amp;$CW$14,データシート1!$A:$BS,MATCH($CW$12&amp;"_"&amp;DC$20,データシート1!$A$1:$BS$1,0),0)</f>
        <v>0</v>
      </c>
      <c r="DD28" s="1080">
        <f t="shared" si="11"/>
        <v>153.78899999999999</v>
      </c>
      <c r="DE28" s="18"/>
      <c r="DF28" s="138">
        <f>VLOOKUP($AX28&amp;"_"&amp;$DF$14,データシート1!$A:$BS,MATCH($DF$12&amp;"_"&amp;DF$20,データシート1!$A$1:$BS$1,0),0)</f>
        <v>8</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2</v>
      </c>
      <c r="DJ28" s="74">
        <f>VLOOKUP($AX28&amp;"_"&amp;$DF$14,データシート1!$A:$BS,MATCH($DF$12&amp;"_"&amp;DJ$20,データシート1!$A$1:$BS$1,0),0)</f>
        <v>0</v>
      </c>
      <c r="DK28" s="74">
        <f>VLOOKUP($AX28&amp;"_"&amp;$DF$14,データシート1!$A:$BS,MATCH($DF$12&amp;"_"&amp;DK$20,データシート1!$A$1:$BS$1,0),0)</f>
        <v>0</v>
      </c>
      <c r="DL28" s="78">
        <f t="shared" si="12"/>
        <v>10</v>
      </c>
      <c r="DM28" s="18"/>
      <c r="DN28" s="139">
        <f t="shared" si="26"/>
        <v>0.97</v>
      </c>
      <c r="DO28" s="140">
        <f t="shared" si="27"/>
        <v>0</v>
      </c>
      <c r="DP28" s="140">
        <f t="shared" si="13"/>
        <v>0</v>
      </c>
      <c r="DQ28" s="140">
        <f t="shared" si="13"/>
        <v>0.03</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01610</v>
      </c>
      <c r="AY29" s="20" t="str">
        <f>IF(IFERROR(比較地域マスタ!$Z14,"")=0,"",IFERROR(比較地域マスタ!$Z14,""))</f>
        <v>新ひだか町</v>
      </c>
      <c r="BB29" s="122" t="str">
        <f t="shared" si="0"/>
        <v>01610</v>
      </c>
      <c r="BC29" s="123" t="str">
        <f t="shared" si="0"/>
        <v>新ひだか町</v>
      </c>
      <c r="BD29" s="40">
        <f t="shared" si="14"/>
        <v>190.37050652111378</v>
      </c>
      <c r="BE29" s="40">
        <f t="shared" si="15"/>
        <v>57.150899789011511</v>
      </c>
      <c r="BF29" s="40">
        <f>VLOOKUP($AX29&amp;"_"&amp;$BC$14,データシート1!$A:$BS,MATCH($BC$12&amp;"_"&amp;BF$20,データシート1!$A$1:$BS$1,0),0)</f>
        <v>6.8987357412682524</v>
      </c>
      <c r="BG29" s="40">
        <f>VLOOKUP($AX29&amp;"_"&amp;$BC$14,データシート1!$A:$BS,MATCH($BC$12&amp;"_"&amp;BG$20,データシート1!$A$1:$BS$1,0),0)</f>
        <v>2.781872381058947</v>
      </c>
      <c r="BH29" s="40">
        <f>VLOOKUP($AX29&amp;"_"&amp;$BC$14,データシート1!$A:$BS,MATCH($BC$12&amp;"_"&amp;BH$20,データシート1!$A$1:$BS$1,0),0)</f>
        <v>47.470291666684311</v>
      </c>
      <c r="BI29" s="40">
        <f>VLOOKUP($AX29&amp;"_"&amp;$BC$14,データシート1!$A:$BS,MATCH($BC$12&amp;"_"&amp;BI$20,データシート1!$A$1:$BS$1,0),0)</f>
        <v>32.649218206527998</v>
      </c>
      <c r="BJ29" s="40">
        <f>VLOOKUP($AX29&amp;"_"&amp;$BC$14,データシート1!$A:$BS,MATCH($BC$12&amp;"_"&amp;BJ$20,データシート1!$A$1:$BS$1,0),0)</f>
        <v>51.420255711079605</v>
      </c>
      <c r="BK29" s="40">
        <f t="shared" si="1"/>
        <v>44.629506743712859</v>
      </c>
      <c r="BL29" s="40">
        <f t="shared" si="2"/>
        <v>43.33986426645918</v>
      </c>
      <c r="BM29" s="40">
        <f>VLOOKUP($AX29&amp;"_"&amp;$BC$14,データシート1!$A:$BS,MATCH($BC$12&amp;"_"&amp;BM$20,データシート1!$A$1:$BS$1,0),0)</f>
        <v>20.184034860065665</v>
      </c>
      <c r="BN29" s="40">
        <f>VLOOKUP($AX29&amp;"_"&amp;$BC$14,データシート1!$A:$BS,MATCH($BC$12&amp;"_"&amp;BN$20,データシート1!$A$1:$BS$1,0),0)</f>
        <v>23.155829406393515</v>
      </c>
      <c r="BO29" s="40">
        <f>VLOOKUP($AX29&amp;"_"&amp;$BC$14,データシート1!$A:$BS,MATCH($BC$12&amp;"_"&amp;BO$20,データシート1!$A$1:$BS$1,0),0)</f>
        <v>1.2896424772536756</v>
      </c>
      <c r="BP29" s="40">
        <f>VLOOKUP($AX29&amp;"_"&amp;$BC$14,データシート1!$A:$BS,MATCH($BC$12&amp;"_"&amp;BP$20,データシート1!$A$1:$BS$1,0),0)</f>
        <v>0</v>
      </c>
      <c r="BQ29" s="40">
        <f>VLOOKUP($AX29&amp;"_"&amp;$BC$14,データシート1!$A:$BS,MATCH($BC$12&amp;"_"&amp;BQ$20,データシート1!$A$1:$BS$1,0),0)</f>
        <v>4.5206260707818187</v>
      </c>
      <c r="BR29" s="41">
        <f t="shared" si="3"/>
        <v>190.37050652111378</v>
      </c>
      <c r="BT29" s="134" t="str">
        <f t="shared" si="4"/>
        <v>新ひだか町</v>
      </c>
      <c r="BU29" s="38">
        <f t="shared" si="25"/>
        <v>190.37050652111378</v>
      </c>
      <c r="BV29" s="69">
        <f t="shared" si="16"/>
        <v>0.30020879196785122</v>
      </c>
      <c r="BW29" s="69">
        <f t="shared" si="5"/>
        <v>3.6238469221612966E-2</v>
      </c>
      <c r="BX29" s="69">
        <f t="shared" si="5"/>
        <v>1.4612937854164992E-2</v>
      </c>
      <c r="BY29" s="69">
        <f t="shared" si="5"/>
        <v>0.24935738489207326</v>
      </c>
      <c r="BZ29" s="69">
        <f t="shared" si="5"/>
        <v>0.17150355274653276</v>
      </c>
      <c r="CA29" s="69">
        <f t="shared" si="5"/>
        <v>0.27010620841824906</v>
      </c>
      <c r="CB29" s="69">
        <f t="shared" si="5"/>
        <v>0.23443498449043129</v>
      </c>
      <c r="CC29" s="69">
        <f t="shared" si="5"/>
        <v>0.22766060278172556</v>
      </c>
      <c r="CD29" s="69">
        <f t="shared" si="5"/>
        <v>0.1060250100129196</v>
      </c>
      <c r="CE29" s="69">
        <f t="shared" si="5"/>
        <v>0.12163559276880596</v>
      </c>
      <c r="CF29" s="69">
        <f t="shared" si="5"/>
        <v>6.7743817087057168E-3</v>
      </c>
      <c r="CG29" s="69">
        <f t="shared" si="5"/>
        <v>0</v>
      </c>
      <c r="CH29" s="69">
        <f t="shared" si="5"/>
        <v>2.374646237693569E-2</v>
      </c>
      <c r="CI29" s="135">
        <f t="shared" si="6"/>
        <v>1</v>
      </c>
      <c r="CK29" s="136" t="str">
        <f t="shared" si="7"/>
        <v>新ひだか町</v>
      </c>
      <c r="CL29" s="137">
        <f t="shared" si="17"/>
        <v>57.150899789011511</v>
      </c>
      <c r="CM29" s="75">
        <f t="shared" si="18"/>
        <v>0</v>
      </c>
      <c r="CN29" s="76">
        <f t="shared" si="19"/>
        <v>6.8987357412682524</v>
      </c>
      <c r="CO29" s="75">
        <f t="shared" si="20"/>
        <v>0</v>
      </c>
      <c r="CP29" s="76">
        <f t="shared" si="8"/>
        <v>2.781872381058947</v>
      </c>
      <c r="CQ29" s="75">
        <f t="shared" si="21"/>
        <v>0</v>
      </c>
      <c r="CR29" s="76">
        <f t="shared" si="9"/>
        <v>47.470291666684311</v>
      </c>
      <c r="CS29" s="75">
        <f t="shared" si="22"/>
        <v>0</v>
      </c>
      <c r="CT29" s="76">
        <f t="shared" si="10"/>
        <v>32.649218206527998</v>
      </c>
      <c r="CU29" s="77">
        <f t="shared" si="23"/>
        <v>0.21675863584951019</v>
      </c>
      <c r="CV29" s="18"/>
      <c r="CW29" s="1078">
        <f t="shared" si="24"/>
        <v>0</v>
      </c>
      <c r="CX29" s="1081">
        <f>VLOOKUP($AX29&amp;"_"&amp;$CW$14,データシート1!$A:$BS,MATCH($CW$12&amp;"_"&amp;CX$20,データシート1!$A$1:$BS$1,0),0)</f>
        <v>0</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7.077</v>
      </c>
      <c r="DB29" s="1081">
        <f>VLOOKUP($AX29&amp;"_"&amp;$CW$14,データシート1!$A:$BS,MATCH($CW$12&amp;"_"&amp;DB$20,データシート1!$A$1:$BS$1,0),0)</f>
        <v>0</v>
      </c>
      <c r="DC29" s="1081">
        <f>VLOOKUP($AX29&amp;"_"&amp;$CW$14,データシート1!$A:$BS,MATCH($CW$12&amp;"_"&amp;DC$20,データシート1!$A$1:$BS$1,0),0)</f>
        <v>0</v>
      </c>
      <c r="DD29" s="1080">
        <f t="shared" si="11"/>
        <v>7.077</v>
      </c>
      <c r="DE29" s="18"/>
      <c r="DF29" s="138">
        <f>VLOOKUP($AX29&amp;"_"&amp;$DF$14,データシート1!$A:$BS,MATCH($DF$12&amp;"_"&amp;DF$20,データシート1!$A$1:$BS$1,0),0)</f>
        <v>0</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1</v>
      </c>
      <c r="DJ29" s="74">
        <f>VLOOKUP($AX29&amp;"_"&amp;$DF$14,データシート1!$A:$BS,MATCH($DF$12&amp;"_"&amp;DJ$20,データシート1!$A$1:$BS$1,0),0)</f>
        <v>0</v>
      </c>
      <c r="DK29" s="74">
        <f>VLOOKUP($AX29&amp;"_"&amp;$DF$14,データシート1!$A:$BS,MATCH($DF$12&amp;"_"&amp;DK$20,データシート1!$A$1:$BS$1,0),0)</f>
        <v>0</v>
      </c>
      <c r="DL29" s="78">
        <f t="shared" si="12"/>
        <v>1</v>
      </c>
      <c r="DM29" s="18"/>
      <c r="DN29" s="139">
        <f t="shared" si="26"/>
        <v>0</v>
      </c>
      <c r="DO29" s="140">
        <f t="shared" si="27"/>
        <v>0</v>
      </c>
      <c r="DP29" s="140">
        <f t="shared" si="13"/>
        <v>0</v>
      </c>
      <c r="DQ29" s="140">
        <f t="shared" si="13"/>
        <v>1</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25383</v>
      </c>
      <c r="AY30" s="20" t="str">
        <f>IF(IFERROR(比較地域マスタ!$Z15,"")=0,"",IFERROR(比較地域マスタ!$Z15,""))</f>
        <v>日野町</v>
      </c>
      <c r="BB30" s="122" t="str">
        <f t="shared" si="0"/>
        <v>25383</v>
      </c>
      <c r="BC30" s="123" t="str">
        <f t="shared" si="0"/>
        <v>日野町</v>
      </c>
      <c r="BD30" s="40">
        <f t="shared" si="14"/>
        <v>253.50510853441344</v>
      </c>
      <c r="BE30" s="40">
        <f t="shared" si="15"/>
        <v>166.56986474945154</v>
      </c>
      <c r="BF30" s="40">
        <f>VLOOKUP($AX30&amp;"_"&amp;$BC$14,データシート1!$A:$BS,MATCH($BC$12&amp;"_"&amp;BF$20,データシート1!$A$1:$BS$1,0),0)</f>
        <v>159.3436238081805</v>
      </c>
      <c r="BG30" s="40">
        <f>VLOOKUP($AX30&amp;"_"&amp;$BC$14,データシート1!$A:$BS,MATCH($BC$12&amp;"_"&amp;BG$20,データシート1!$A$1:$BS$1,0),0)</f>
        <v>0.77795513912797631</v>
      </c>
      <c r="BH30" s="40">
        <f>VLOOKUP($AX30&amp;"_"&amp;$BC$14,データシート1!$A:$BS,MATCH($BC$12&amp;"_"&amp;BH$20,データシート1!$A$1:$BS$1,0),0)</f>
        <v>6.448285802143066</v>
      </c>
      <c r="BI30" s="40">
        <f>VLOOKUP($AX30&amp;"_"&amp;$BC$14,データシート1!$A:$BS,MATCH($BC$12&amp;"_"&amp;BI$20,データシート1!$A$1:$BS$1,0),0)</f>
        <v>19.249386856754651</v>
      </c>
      <c r="BJ30" s="40">
        <f>VLOOKUP($AX30&amp;"_"&amp;$BC$14,データシート1!$A:$BS,MATCH($BC$12&amp;"_"&amp;BJ$20,データシート1!$A$1:$BS$1,0),0)</f>
        <v>19.528589686123674</v>
      </c>
      <c r="BK30" s="40">
        <f t="shared" si="1"/>
        <v>44.610549464408336</v>
      </c>
      <c r="BL30" s="40">
        <f t="shared" si="2"/>
        <v>43.354457031483363</v>
      </c>
      <c r="BM30" s="40">
        <f>VLOOKUP($AX30&amp;"_"&amp;$BC$14,データシート1!$A:$BS,MATCH($BC$12&amp;"_"&amp;BM$20,データシート1!$A$1:$BS$1,0),0)</f>
        <v>21.617055153812267</v>
      </c>
      <c r="BN30" s="40">
        <f>VLOOKUP($AX30&amp;"_"&amp;$BC$14,データシート1!$A:$BS,MATCH($BC$12&amp;"_"&amp;BN$20,データシート1!$A$1:$BS$1,0),0)</f>
        <v>21.737401877671097</v>
      </c>
      <c r="BO30" s="40">
        <f>VLOOKUP($AX30&amp;"_"&amp;$BC$14,データシート1!$A:$BS,MATCH($BC$12&amp;"_"&amp;BO$20,データシート1!$A$1:$BS$1,0),0)</f>
        <v>1.256092432924975</v>
      </c>
      <c r="BP30" s="40">
        <f>VLOOKUP($AX30&amp;"_"&amp;$BC$14,データシート1!$A:$BS,MATCH($BC$12&amp;"_"&amp;BP$20,データシート1!$A$1:$BS$1,0),0)</f>
        <v>0</v>
      </c>
      <c r="BQ30" s="40">
        <f>VLOOKUP($AX30&amp;"_"&amp;$BC$14,データシート1!$A:$BS,MATCH($BC$12&amp;"_"&amp;BQ$20,データシート1!$A$1:$BS$1,0),0)</f>
        <v>3.546717777675243</v>
      </c>
      <c r="BR30" s="41">
        <f t="shared" si="3"/>
        <v>253.50510853441344</v>
      </c>
      <c r="BT30" s="134" t="str">
        <f t="shared" si="4"/>
        <v>日野町</v>
      </c>
      <c r="BU30" s="38">
        <f t="shared" si="25"/>
        <v>253.50510853441344</v>
      </c>
      <c r="BV30" s="69">
        <f t="shared" si="16"/>
        <v>0.65706709309504741</v>
      </c>
      <c r="BW30" s="69">
        <f t="shared" si="5"/>
        <v>0.62856178610913294</v>
      </c>
      <c r="BX30" s="69">
        <f t="shared" si="5"/>
        <v>3.0687947222269429E-3</v>
      </c>
      <c r="BY30" s="69">
        <f t="shared" si="5"/>
        <v>2.5436512263687611E-2</v>
      </c>
      <c r="BZ30" s="69">
        <f t="shared" si="5"/>
        <v>7.5932934716940972E-2</v>
      </c>
      <c r="CA30" s="69">
        <f t="shared" si="5"/>
        <v>7.7034304353960026E-2</v>
      </c>
      <c r="CB30" s="69">
        <f t="shared" si="5"/>
        <v>0.17597495262448501</v>
      </c>
      <c r="CC30" s="69">
        <f t="shared" si="5"/>
        <v>0.17102005274027043</v>
      </c>
      <c r="CD30" s="69">
        <f t="shared" si="5"/>
        <v>8.5272660889505275E-2</v>
      </c>
      <c r="CE30" s="69">
        <f t="shared" si="5"/>
        <v>8.5747391850765145E-2</v>
      </c>
      <c r="CF30" s="69">
        <f t="shared" si="5"/>
        <v>4.9548998842146004E-3</v>
      </c>
      <c r="CG30" s="69">
        <f t="shared" si="5"/>
        <v>0</v>
      </c>
      <c r="CH30" s="69">
        <f t="shared" si="5"/>
        <v>1.3990715209566573E-2</v>
      </c>
      <c r="CI30" s="135">
        <f t="shared" si="6"/>
        <v>1</v>
      </c>
      <c r="CK30" s="136" t="str">
        <f t="shared" si="7"/>
        <v>日野町</v>
      </c>
      <c r="CL30" s="137">
        <f t="shared" si="17"/>
        <v>166.56986474945154</v>
      </c>
      <c r="CM30" s="75">
        <f t="shared" si="18"/>
        <v>0.37759531170062438</v>
      </c>
      <c r="CN30" s="76">
        <f t="shared" si="19"/>
        <v>159.3436238081805</v>
      </c>
      <c r="CO30" s="75">
        <f t="shared" si="20"/>
        <v>0.39471927709962751</v>
      </c>
      <c r="CP30" s="76">
        <f t="shared" si="8"/>
        <v>0.77795513912797631</v>
      </c>
      <c r="CQ30" s="75">
        <f t="shared" si="21"/>
        <v>0</v>
      </c>
      <c r="CR30" s="76">
        <f t="shared" si="9"/>
        <v>6.448285802143066</v>
      </c>
      <c r="CS30" s="75">
        <f t="shared" si="22"/>
        <v>0</v>
      </c>
      <c r="CT30" s="76">
        <f t="shared" si="10"/>
        <v>19.249386856754651</v>
      </c>
      <c r="CU30" s="77">
        <f t="shared" si="23"/>
        <v>0</v>
      </c>
      <c r="CV30" s="18"/>
      <c r="CW30" s="1078">
        <f t="shared" si="24"/>
        <v>62.896000000000001</v>
      </c>
      <c r="CX30" s="1081">
        <f>VLOOKUP($AX30&amp;"_"&amp;$CW$14,データシート1!$A:$BS,MATCH($CW$12&amp;"_"&amp;CX$20,データシート1!$A$1:$BS$1,0),0)</f>
        <v>62.896000000000001</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0</v>
      </c>
      <c r="DB30" s="1081">
        <f>VLOOKUP($AX30&amp;"_"&amp;$CW$14,データシート1!$A:$BS,MATCH($CW$12&amp;"_"&amp;DB$20,データシート1!$A$1:$BS$1,0),0)</f>
        <v>0</v>
      </c>
      <c r="DC30" s="1081">
        <f>VLOOKUP($AX30&amp;"_"&amp;$CW$14,データシート1!$A:$BS,MATCH($CW$12&amp;"_"&amp;DC$20,データシート1!$A$1:$BS$1,0),0)</f>
        <v>0</v>
      </c>
      <c r="DD30" s="1080">
        <f t="shared" si="11"/>
        <v>62.896000000000001</v>
      </c>
      <c r="DE30" s="18"/>
      <c r="DF30" s="138">
        <f>VLOOKUP($AX30&amp;"_"&amp;$DF$14,データシート1!$A:$BS,MATCH($DF$12&amp;"_"&amp;DF$20,データシート1!$A$1:$BS$1,0),0)</f>
        <v>9</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0</v>
      </c>
      <c r="DJ30" s="74">
        <f>VLOOKUP($AX30&amp;"_"&amp;$DF$14,データシート1!$A:$BS,MATCH($DF$12&amp;"_"&amp;DJ$20,データシート1!$A$1:$BS$1,0),0)</f>
        <v>0</v>
      </c>
      <c r="DK30" s="74">
        <f>VLOOKUP($AX30&amp;"_"&amp;$DF$14,データシート1!$A:$BS,MATCH($DF$12&amp;"_"&amp;DK$20,データシート1!$A$1:$BS$1,0),0)</f>
        <v>0</v>
      </c>
      <c r="DL30" s="78">
        <f t="shared" si="12"/>
        <v>9</v>
      </c>
      <c r="DM30" s="18"/>
      <c r="DN30" s="139">
        <f t="shared" si="26"/>
        <v>1</v>
      </c>
      <c r="DO30" s="140">
        <f t="shared" si="27"/>
        <v>0</v>
      </c>
      <c r="DP30" s="140">
        <f t="shared" si="13"/>
        <v>0</v>
      </c>
      <c r="DQ30" s="140">
        <f t="shared" si="13"/>
        <v>0</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01219</v>
      </c>
      <c r="AY31" s="20" t="str">
        <f>IF(IFERROR(比較地域マスタ!$Z16,"")=0,"",IFERROR(比較地域マスタ!$Z16,""))</f>
        <v>紋別市</v>
      </c>
      <c r="BB31" s="122" t="str">
        <f t="shared" si="0"/>
        <v>01219</v>
      </c>
      <c r="BC31" s="123" t="str">
        <f t="shared" si="0"/>
        <v>紋別市</v>
      </c>
      <c r="BD31" s="40">
        <f t="shared" si="14"/>
        <v>298.38208176674112</v>
      </c>
      <c r="BE31" s="40">
        <f t="shared" si="15"/>
        <v>163.8520539791528</v>
      </c>
      <c r="BF31" s="40">
        <f>VLOOKUP($AX31&amp;"_"&amp;$BC$14,データシート1!$A:$BS,MATCH($BC$12&amp;"_"&amp;BF$20,データシート1!$A$1:$BS$1,0),0)</f>
        <v>146.22620321278779</v>
      </c>
      <c r="BG31" s="40">
        <f>VLOOKUP($AX31&amp;"_"&amp;$BC$14,データシート1!$A:$BS,MATCH($BC$12&amp;"_"&amp;BG$20,データシート1!$A$1:$BS$1,0),0)</f>
        <v>2.5636292549298458</v>
      </c>
      <c r="BH31" s="40">
        <f>VLOOKUP($AX31&amp;"_"&amp;$BC$14,データシート1!$A:$BS,MATCH($BC$12&amp;"_"&amp;BH$20,データシート1!$A$1:$BS$1,0),0)</f>
        <v>15.062221511435144</v>
      </c>
      <c r="BI31" s="40">
        <f>VLOOKUP($AX31&amp;"_"&amp;$BC$14,データシート1!$A:$BS,MATCH($BC$12&amp;"_"&amp;BI$20,データシート1!$A$1:$BS$1,0),0)</f>
        <v>33.988032512427175</v>
      </c>
      <c r="BJ31" s="40">
        <f>VLOOKUP($AX31&amp;"_"&amp;$BC$14,データシート1!$A:$BS,MATCH($BC$12&amp;"_"&amp;BJ$20,データシート1!$A$1:$BS$1,0),0)</f>
        <v>52.553839631398198</v>
      </c>
      <c r="BK31" s="40">
        <f t="shared" si="1"/>
        <v>45.506727981164751</v>
      </c>
      <c r="BL31" s="40">
        <f t="shared" si="2"/>
        <v>41.860777762831347</v>
      </c>
      <c r="BM31" s="40">
        <f>VLOOKUP($AX31&amp;"_"&amp;$BC$14,データシート1!$A:$BS,MATCH($BC$12&amp;"_"&amp;BM$20,データシート1!$A$1:$BS$1,0),0)</f>
        <v>19.205830577517936</v>
      </c>
      <c r="BN31" s="40">
        <f>VLOOKUP($AX31&amp;"_"&amp;$BC$14,データシート1!$A:$BS,MATCH($BC$12&amp;"_"&amp;BN$20,データシート1!$A$1:$BS$1,0),0)</f>
        <v>22.654947185313407</v>
      </c>
      <c r="BO31" s="40">
        <f>VLOOKUP($AX31&amp;"_"&amp;$BC$14,データシート1!$A:$BS,MATCH($BC$12&amp;"_"&amp;BO$20,データシート1!$A$1:$BS$1,0),0)</f>
        <v>1.2569179173197058</v>
      </c>
      <c r="BP31" s="40">
        <f>VLOOKUP($AX31&amp;"_"&amp;$BC$14,データシート1!$A:$BS,MATCH($BC$12&amp;"_"&amp;BP$20,データシート1!$A$1:$BS$1,0),0)</f>
        <v>2.3890323010136996</v>
      </c>
      <c r="BQ31" s="40">
        <f>VLOOKUP($AX31&amp;"_"&amp;$BC$14,データシート1!$A:$BS,MATCH($BC$12&amp;"_"&amp;BQ$20,データシート1!$A$1:$BS$1,0),0)</f>
        <v>2.4814276625981928</v>
      </c>
      <c r="BR31" s="41">
        <f t="shared" si="3"/>
        <v>298.38208176674112</v>
      </c>
      <c r="BT31" s="134" t="str">
        <f t="shared" si="4"/>
        <v>紋別市</v>
      </c>
      <c r="BU31" s="38">
        <f t="shared" si="25"/>
        <v>298.38208176674112</v>
      </c>
      <c r="BV31" s="69">
        <f t="shared" si="16"/>
        <v>0.5491350318657654</v>
      </c>
      <c r="BW31" s="69">
        <f t="shared" si="5"/>
        <v>0.49006362026490413</v>
      </c>
      <c r="BX31" s="69">
        <f t="shared" si="5"/>
        <v>8.5917667701438973E-3</v>
      </c>
      <c r="BY31" s="69">
        <f t="shared" si="5"/>
        <v>5.0479644830717312E-2</v>
      </c>
      <c r="BZ31" s="69">
        <f t="shared" si="5"/>
        <v>0.11390775314382708</v>
      </c>
      <c r="CA31" s="69">
        <f t="shared" si="5"/>
        <v>0.17612934168239341</v>
      </c>
      <c r="CB31" s="69">
        <f t="shared" si="5"/>
        <v>0.15251159758560648</v>
      </c>
      <c r="CC31" s="69">
        <f t="shared" si="5"/>
        <v>0.14029253202796482</v>
      </c>
      <c r="CD31" s="69">
        <f t="shared" si="5"/>
        <v>6.4366568072046659E-2</v>
      </c>
      <c r="CE31" s="69">
        <f t="shared" si="5"/>
        <v>7.5925963955918149E-2</v>
      </c>
      <c r="CF31" s="69">
        <f t="shared" si="5"/>
        <v>4.2124443595185313E-3</v>
      </c>
      <c r="CG31" s="69">
        <f t="shared" si="5"/>
        <v>8.0066211981231327E-3</v>
      </c>
      <c r="CH31" s="69">
        <f t="shared" si="5"/>
        <v>8.3162757224076143E-3</v>
      </c>
      <c r="CI31" s="135">
        <f t="shared" si="6"/>
        <v>1</v>
      </c>
      <c r="CK31" s="136" t="str">
        <f t="shared" si="7"/>
        <v>紋別市</v>
      </c>
      <c r="CL31" s="137">
        <f t="shared" si="17"/>
        <v>163.8520539791528</v>
      </c>
      <c r="CM31" s="75">
        <f t="shared" si="18"/>
        <v>0.18584448141171508</v>
      </c>
      <c r="CN31" s="76">
        <f t="shared" si="19"/>
        <v>146.22620321278779</v>
      </c>
      <c r="CO31" s="75">
        <f t="shared" si="20"/>
        <v>0.20824585013458788</v>
      </c>
      <c r="CP31" s="76">
        <f t="shared" si="8"/>
        <v>2.5636292549298458</v>
      </c>
      <c r="CQ31" s="75">
        <f t="shared" si="21"/>
        <v>0</v>
      </c>
      <c r="CR31" s="76">
        <f t="shared" si="9"/>
        <v>15.062221511435144</v>
      </c>
      <c r="CS31" s="75">
        <f t="shared" si="22"/>
        <v>0</v>
      </c>
      <c r="CT31" s="76">
        <f t="shared" si="10"/>
        <v>33.988032512427175</v>
      </c>
      <c r="CU31" s="77">
        <f t="shared" si="23"/>
        <v>0</v>
      </c>
      <c r="CV31" s="18"/>
      <c r="CW31" s="1078">
        <f t="shared" si="24"/>
        <v>30.451000000000001</v>
      </c>
      <c r="CX31" s="1081">
        <f>VLOOKUP($AX31&amp;"_"&amp;$CW$14,データシート1!$A:$BS,MATCH($CW$12&amp;"_"&amp;CX$20,データシート1!$A$1:$BS$1,0),0)</f>
        <v>30.451000000000001</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0</v>
      </c>
      <c r="DB31" s="1081">
        <f>VLOOKUP($AX31&amp;"_"&amp;$CW$14,データシート1!$A:$BS,MATCH($CW$12&amp;"_"&amp;DB$20,データシート1!$A$1:$BS$1,0),0)</f>
        <v>8.0129999999999999</v>
      </c>
      <c r="DC31" s="1081">
        <f>VLOOKUP($AX31&amp;"_"&amp;$CW$14,データシート1!$A:$BS,MATCH($CW$12&amp;"_"&amp;DC$20,データシート1!$A$1:$BS$1,0),0)</f>
        <v>0</v>
      </c>
      <c r="DD31" s="1080">
        <f t="shared" si="11"/>
        <v>38.463999999999999</v>
      </c>
      <c r="DE31" s="18"/>
      <c r="DF31" s="138">
        <f>VLOOKUP($AX31&amp;"_"&amp;$DF$14,データシート1!$A:$BS,MATCH($DF$12&amp;"_"&amp;DF$20,データシート1!$A$1:$BS$1,0),0)</f>
        <v>2</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0</v>
      </c>
      <c r="DJ31" s="74">
        <f>VLOOKUP($AX31&amp;"_"&amp;$DF$14,データシート1!$A:$BS,MATCH($DF$12&amp;"_"&amp;DJ$20,データシート1!$A$1:$BS$1,0),0)</f>
        <v>1</v>
      </c>
      <c r="DK31" s="74">
        <f>VLOOKUP($AX31&amp;"_"&amp;$DF$14,データシート1!$A:$BS,MATCH($DF$12&amp;"_"&amp;DK$20,データシート1!$A$1:$BS$1,0),0)</f>
        <v>0</v>
      </c>
      <c r="DL31" s="78">
        <f t="shared" si="12"/>
        <v>3</v>
      </c>
      <c r="DM31" s="18"/>
      <c r="DN31" s="139">
        <f t="shared" si="26"/>
        <v>0.79</v>
      </c>
      <c r="DO31" s="140">
        <f t="shared" si="27"/>
        <v>0</v>
      </c>
      <c r="DP31" s="140">
        <f t="shared" si="13"/>
        <v>0</v>
      </c>
      <c r="DQ31" s="140">
        <f t="shared" si="13"/>
        <v>0</v>
      </c>
      <c r="DR31" s="140">
        <f t="shared" si="13"/>
        <v>0.21</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38402</v>
      </c>
      <c r="AY32" s="20" t="str">
        <f>IF(IFERROR(比較地域マスタ!$Z17,"")=0,"",IFERROR(比較地域マスタ!$Z17,""))</f>
        <v>砥部町</v>
      </c>
      <c r="AZ32" s="18"/>
      <c r="BA32" s="18"/>
      <c r="BB32" s="122" t="str">
        <f t="shared" si="0"/>
        <v>38402</v>
      </c>
      <c r="BC32" s="123" t="str">
        <f t="shared" si="0"/>
        <v>砥部町</v>
      </c>
      <c r="BD32" s="40">
        <f t="shared" si="14"/>
        <v>126.98753652841302</v>
      </c>
      <c r="BE32" s="40">
        <f t="shared" si="15"/>
        <v>36.724462332707063</v>
      </c>
      <c r="BF32" s="40">
        <f>VLOOKUP($AX32&amp;"_"&amp;$BC$14,データシート1!$A:$BS,MATCH($BC$12&amp;"_"&amp;BF$20,データシート1!$A$1:$BS$1,0),0)</f>
        <v>33.152017774868163</v>
      </c>
      <c r="BG32" s="40">
        <f>VLOOKUP($AX32&amp;"_"&amp;$BC$14,データシート1!$A:$BS,MATCH($BC$12&amp;"_"&amp;BG$20,データシート1!$A$1:$BS$1,0),0)</f>
        <v>1.0894549286744191</v>
      </c>
      <c r="BH32" s="40">
        <f>VLOOKUP($AX32&amp;"_"&amp;$BC$14,データシート1!$A:$BS,MATCH($BC$12&amp;"_"&amp;BH$20,データシート1!$A$1:$BS$1,0),0)</f>
        <v>2.4829896291644782</v>
      </c>
      <c r="BI32" s="40">
        <f>VLOOKUP($AX32&amp;"_"&amp;$BC$14,データシート1!$A:$BS,MATCH($BC$12&amp;"_"&amp;BI$20,データシート1!$A$1:$BS$1,0),0)</f>
        <v>22.49423186793743</v>
      </c>
      <c r="BJ32" s="40">
        <f>VLOOKUP($AX32&amp;"_"&amp;$BC$14,データシート1!$A:$BS,MATCH($BC$12&amp;"_"&amp;BJ$20,データシート1!$A$1:$BS$1,0),0)</f>
        <v>30.196397735588086</v>
      </c>
      <c r="BK32" s="40">
        <f t="shared" si="1"/>
        <v>37.572444592180425</v>
      </c>
      <c r="BL32" s="40">
        <f t="shared" si="2"/>
        <v>36.351081467005194</v>
      </c>
      <c r="BM32" s="40">
        <f>VLOOKUP($AX32&amp;"_"&amp;$BC$14,データシート1!$A:$BS,MATCH($BC$12&amp;"_"&amp;BM$20,データシート1!$A$1:$BS$1,0),0)</f>
        <v>17.193444657198004</v>
      </c>
      <c r="BN32" s="40">
        <f>VLOOKUP($AX32&amp;"_"&amp;$BC$14,データシート1!$A:$BS,MATCH($BC$12&amp;"_"&amp;BN$20,データシート1!$A$1:$BS$1,0),0)</f>
        <v>19.15763680980719</v>
      </c>
      <c r="BO32" s="40">
        <f>VLOOKUP($AX32&amp;"_"&amp;$BC$14,データシート1!$A:$BS,MATCH($BC$12&amp;"_"&amp;BO$20,データシート1!$A$1:$BS$1,0),0)</f>
        <v>1.2213631251752304</v>
      </c>
      <c r="BP32" s="40">
        <f>VLOOKUP($AX32&amp;"_"&amp;$BC$14,データシート1!$A:$BS,MATCH($BC$12&amp;"_"&amp;BP$20,データシート1!$A$1:$BS$1,0),0)</f>
        <v>0</v>
      </c>
      <c r="BQ32" s="40">
        <f>VLOOKUP($AX32&amp;"_"&amp;$BC$14,データシート1!$A:$BS,MATCH($BC$12&amp;"_"&amp;BQ$20,データシート1!$A$1:$BS$1,0),0)</f>
        <v>0</v>
      </c>
      <c r="BR32" s="41">
        <f t="shared" si="3"/>
        <v>126.98753652841302</v>
      </c>
      <c r="BS32" s="23"/>
      <c r="BT32" s="134" t="str">
        <f t="shared" si="4"/>
        <v>砥部町</v>
      </c>
      <c r="BU32" s="38">
        <f t="shared" si="25"/>
        <v>126.98753652841302</v>
      </c>
      <c r="BV32" s="69">
        <f t="shared" si="16"/>
        <v>0.2891973758738921</v>
      </c>
      <c r="BW32" s="69">
        <f t="shared" si="5"/>
        <v>0.26106513033623985</v>
      </c>
      <c r="BX32" s="69">
        <f t="shared" si="5"/>
        <v>8.5792272096770483E-3</v>
      </c>
      <c r="BY32" s="69">
        <f t="shared" si="5"/>
        <v>1.9553018327975187E-2</v>
      </c>
      <c r="BZ32" s="69">
        <f t="shared" si="5"/>
        <v>0.17713731979440694</v>
      </c>
      <c r="CA32" s="69">
        <f t="shared" si="5"/>
        <v>0.23779024746126756</v>
      </c>
      <c r="CB32" s="69">
        <f t="shared" si="5"/>
        <v>0.29587505687043325</v>
      </c>
      <c r="CC32" s="69">
        <f t="shared" si="5"/>
        <v>0.2862570805038947</v>
      </c>
      <c r="CD32" s="69">
        <f t="shared" si="5"/>
        <v>0.13539474130479751</v>
      </c>
      <c r="CE32" s="69">
        <f t="shared" si="5"/>
        <v>0.1508623391990972</v>
      </c>
      <c r="CF32" s="69">
        <f t="shared" si="5"/>
        <v>9.6179763665385741E-3</v>
      </c>
      <c r="CG32" s="69">
        <f t="shared" si="5"/>
        <v>0</v>
      </c>
      <c r="CH32" s="69">
        <f t="shared" si="5"/>
        <v>0</v>
      </c>
      <c r="CI32" s="135">
        <f t="shared" si="6"/>
        <v>1</v>
      </c>
      <c r="CJ32" s="18"/>
      <c r="CK32" s="136" t="str">
        <f t="shared" si="7"/>
        <v>砥部町</v>
      </c>
      <c r="CL32" s="137">
        <f t="shared" si="17"/>
        <v>36.724462332707063</v>
      </c>
      <c r="CM32" s="75">
        <f t="shared" si="18"/>
        <v>0.12645522098941722</v>
      </c>
      <c r="CN32" s="76">
        <f t="shared" si="19"/>
        <v>33.152017774868163</v>
      </c>
      <c r="CO32" s="75">
        <f t="shared" si="20"/>
        <v>0.14008197122530858</v>
      </c>
      <c r="CP32" s="76">
        <f t="shared" si="8"/>
        <v>1.0894549286744191</v>
      </c>
      <c r="CQ32" s="75">
        <f t="shared" si="21"/>
        <v>0</v>
      </c>
      <c r="CR32" s="76">
        <f t="shared" si="9"/>
        <v>2.4829896291644782</v>
      </c>
      <c r="CS32" s="75">
        <f t="shared" si="22"/>
        <v>0</v>
      </c>
      <c r="CT32" s="76">
        <f t="shared" si="10"/>
        <v>22.49423186793743</v>
      </c>
      <c r="CU32" s="77">
        <f t="shared" si="23"/>
        <v>0</v>
      </c>
      <c r="CV32" s="18"/>
      <c r="CW32" s="1078">
        <f t="shared" si="24"/>
        <v>4.6440000000000001</v>
      </c>
      <c r="CX32" s="1081">
        <f>VLOOKUP($AX32&amp;"_"&amp;$CW$14,データシート1!$A:$BS,MATCH($CW$12&amp;"_"&amp;CX$20,データシート1!$A$1:$BS$1,0),0)</f>
        <v>4.6440000000000001</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0</v>
      </c>
      <c r="DB32" s="1081">
        <f>VLOOKUP($AX32&amp;"_"&amp;$CW$14,データシート1!$A:$BS,MATCH($CW$12&amp;"_"&amp;DB$20,データシート1!$A$1:$BS$1,0),0)</f>
        <v>0</v>
      </c>
      <c r="DC32" s="1081">
        <f>VLOOKUP($AX32&amp;"_"&amp;$CW$14,データシート1!$A:$BS,MATCH($CW$12&amp;"_"&amp;DC$20,データシート1!$A$1:$BS$1,0),0)</f>
        <v>0</v>
      </c>
      <c r="DD32" s="1080">
        <f t="shared" si="11"/>
        <v>4.6440000000000001</v>
      </c>
      <c r="DE32" s="18"/>
      <c r="DF32" s="138">
        <f>VLOOKUP($AX32&amp;"_"&amp;$DF$14,データシート1!$A:$BS,MATCH($DF$12&amp;"_"&amp;DF$20,データシート1!$A$1:$BS$1,0),0)</f>
        <v>1</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0</v>
      </c>
      <c r="DJ32" s="74">
        <f>VLOOKUP($AX32&amp;"_"&amp;$DF$14,データシート1!$A:$BS,MATCH($DF$12&amp;"_"&amp;DJ$20,データシート1!$A$1:$BS$1,0),0)</f>
        <v>0</v>
      </c>
      <c r="DK32" s="74">
        <f>VLOOKUP($AX32&amp;"_"&amp;$DF$14,データシート1!$A:$BS,MATCH($DF$12&amp;"_"&amp;DK$20,データシート1!$A$1:$BS$1,0),0)</f>
        <v>0</v>
      </c>
      <c r="DL32" s="78">
        <f t="shared" si="12"/>
        <v>1</v>
      </c>
      <c r="DM32" s="18"/>
      <c r="DN32" s="139">
        <f t="shared" si="26"/>
        <v>1</v>
      </c>
      <c r="DO32" s="140">
        <f t="shared" si="27"/>
        <v>0</v>
      </c>
      <c r="DP32" s="140">
        <f t="shared" si="13"/>
        <v>0</v>
      </c>
      <c r="DQ32" s="140">
        <f t="shared" si="13"/>
        <v>0</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30401</v>
      </c>
      <c r="AY33" s="20" t="str">
        <f>IF(IFERROR(比較地域マスタ!$Z18,"")=0,"",IFERROR(比較地域マスタ!$Z18,""))</f>
        <v>白浜町</v>
      </c>
      <c r="BB33" s="122" t="str">
        <f t="shared" si="0"/>
        <v>30401</v>
      </c>
      <c r="BC33" s="123" t="str">
        <f t="shared" si="0"/>
        <v>白浜町</v>
      </c>
      <c r="BD33" s="40">
        <f t="shared" si="14"/>
        <v>120.99976079592467</v>
      </c>
      <c r="BE33" s="40">
        <f t="shared" si="15"/>
        <v>30.906381129202835</v>
      </c>
      <c r="BF33" s="40">
        <f>VLOOKUP($AX33&amp;"_"&amp;$BC$14,データシート1!$A:$BS,MATCH($BC$12&amp;"_"&amp;BF$20,データシート1!$A$1:$BS$1,0),0)</f>
        <v>23.063982284316829</v>
      </c>
      <c r="BG33" s="40">
        <f>VLOOKUP($AX33&amp;"_"&amp;$BC$14,データシート1!$A:$BS,MATCH($BC$12&amp;"_"&amp;BG$20,データシート1!$A$1:$BS$1,0),0)</f>
        <v>0.89508770585539299</v>
      </c>
      <c r="BH33" s="40">
        <f>VLOOKUP($AX33&amp;"_"&amp;$BC$14,データシート1!$A:$BS,MATCH($BC$12&amp;"_"&amp;BH$20,データシート1!$A$1:$BS$1,0),0)</f>
        <v>6.9473111390306119</v>
      </c>
      <c r="BI33" s="40">
        <f>VLOOKUP($AX33&amp;"_"&amp;$BC$14,データシート1!$A:$BS,MATCH($BC$12&amp;"_"&amp;BI$20,データシート1!$A$1:$BS$1,0),0)</f>
        <v>25.722620533180272</v>
      </c>
      <c r="BJ33" s="40">
        <f>VLOOKUP($AX33&amp;"_"&amp;$BC$14,データシート1!$A:$BS,MATCH($BC$12&amp;"_"&amp;BJ$20,データシート1!$A$1:$BS$1,0),0)</f>
        <v>23.626557525356517</v>
      </c>
      <c r="BK33" s="40">
        <f t="shared" si="1"/>
        <v>37.153177012985054</v>
      </c>
      <c r="BL33" s="40">
        <f t="shared" si="2"/>
        <v>35.816209192743166</v>
      </c>
      <c r="BM33" s="40">
        <f>VLOOKUP($AX33&amp;"_"&amp;$BC$14,データシート1!$A:$BS,MATCH($BC$12&amp;"_"&amp;BM$20,データシート1!$A$1:$BS$1,0),0)</f>
        <v>17.881966126459062</v>
      </c>
      <c r="BN33" s="40">
        <f>VLOOKUP($AX33&amp;"_"&amp;$BC$14,データシート1!$A:$BS,MATCH($BC$12&amp;"_"&amp;BN$20,データシート1!$A$1:$BS$1,0),0)</f>
        <v>17.934243066284104</v>
      </c>
      <c r="BO33" s="40">
        <f>VLOOKUP($AX33&amp;"_"&amp;$BC$14,データシート1!$A:$BS,MATCH($BC$12&amp;"_"&amp;BO$20,データシート1!$A$1:$BS$1,0),0)</f>
        <v>1.2319175327935739</v>
      </c>
      <c r="BP33" s="40">
        <f>VLOOKUP($AX33&amp;"_"&amp;$BC$14,データシート1!$A:$BS,MATCH($BC$12&amp;"_"&amp;BP$20,データシート1!$A$1:$BS$1,0),0)</f>
        <v>0.10505028744831714</v>
      </c>
      <c r="BQ33" s="40">
        <f>VLOOKUP($AX33&amp;"_"&amp;$BC$14,データシート1!$A:$BS,MATCH($BC$12&amp;"_"&amp;BQ$20,データシート1!$A$1:$BS$1,0),0)</f>
        <v>3.5910245951999999</v>
      </c>
      <c r="BR33" s="41">
        <f t="shared" si="3"/>
        <v>120.99976079592467</v>
      </c>
      <c r="BT33" s="134" t="str">
        <f t="shared" si="4"/>
        <v>白浜町</v>
      </c>
      <c r="BU33" s="38">
        <f t="shared" si="25"/>
        <v>120.99976079592467</v>
      </c>
      <c r="BV33" s="69">
        <f t="shared" si="16"/>
        <v>0.25542514237965153</v>
      </c>
      <c r="BW33" s="69">
        <f t="shared" si="5"/>
        <v>0.19061180065649877</v>
      </c>
      <c r="BX33" s="69">
        <f t="shared" si="5"/>
        <v>7.3974336805923665E-3</v>
      </c>
      <c r="BY33" s="69">
        <f t="shared" si="5"/>
        <v>5.7415908042560367E-2</v>
      </c>
      <c r="BZ33" s="69">
        <f t="shared" si="5"/>
        <v>0.21258406102606628</v>
      </c>
      <c r="CA33" s="69">
        <f t="shared" si="5"/>
        <v>0.19526119200520164</v>
      </c>
      <c r="CB33" s="69">
        <f t="shared" si="5"/>
        <v>0.3070516567024188</v>
      </c>
      <c r="CC33" s="69">
        <f t="shared" si="5"/>
        <v>0.29600231403060323</v>
      </c>
      <c r="CD33" s="69">
        <f t="shared" si="5"/>
        <v>0.14778513617575131</v>
      </c>
      <c r="CE33" s="69">
        <f t="shared" si="5"/>
        <v>0.14821717785485192</v>
      </c>
      <c r="CF33" s="69">
        <f t="shared" si="5"/>
        <v>1.0181156761717047E-2</v>
      </c>
      <c r="CG33" s="69">
        <f t="shared" si="5"/>
        <v>8.6818591009855354E-4</v>
      </c>
      <c r="CH33" s="69">
        <f t="shared" si="5"/>
        <v>2.9677947886661834E-2</v>
      </c>
      <c r="CI33" s="135">
        <f t="shared" si="6"/>
        <v>1</v>
      </c>
      <c r="CK33" s="136" t="str">
        <f t="shared" si="7"/>
        <v>白浜町</v>
      </c>
      <c r="CL33" s="137">
        <f t="shared" si="17"/>
        <v>30.906381129202835</v>
      </c>
      <c r="CM33" s="75">
        <f t="shared" si="18"/>
        <v>0</v>
      </c>
      <c r="CN33" s="76">
        <f t="shared" si="19"/>
        <v>23.063982284316829</v>
      </c>
      <c r="CO33" s="75">
        <f t="shared" si="20"/>
        <v>0</v>
      </c>
      <c r="CP33" s="76">
        <f t="shared" si="8"/>
        <v>0.89508770585539299</v>
      </c>
      <c r="CQ33" s="75">
        <f t="shared" si="21"/>
        <v>0</v>
      </c>
      <c r="CR33" s="76">
        <f t="shared" si="9"/>
        <v>6.9473111390306119</v>
      </c>
      <c r="CS33" s="75">
        <f t="shared" si="22"/>
        <v>0</v>
      </c>
      <c r="CT33" s="76">
        <f t="shared" si="10"/>
        <v>25.722620533180272</v>
      </c>
      <c r="CU33" s="77">
        <f t="shared" si="23"/>
        <v>0.40633496056584495</v>
      </c>
      <c r="CV33" s="18"/>
      <c r="CW33" s="1078">
        <f t="shared" si="24"/>
        <v>0</v>
      </c>
      <c r="CX33" s="1081">
        <f>VLOOKUP($AX33&amp;"_"&amp;$CW$14,データシート1!$A:$BS,MATCH($CW$12&amp;"_"&amp;CX$20,データシート1!$A$1:$BS$1,0),0)</f>
        <v>0</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10.452</v>
      </c>
      <c r="DB33" s="1081">
        <f>VLOOKUP($AX33&amp;"_"&amp;$CW$14,データシート1!$A:$BS,MATCH($CW$12&amp;"_"&amp;DB$20,データシート1!$A$1:$BS$1,0),0)</f>
        <v>0</v>
      </c>
      <c r="DC33" s="1081">
        <f>VLOOKUP($AX33&amp;"_"&amp;$CW$14,データシート1!$A:$BS,MATCH($CW$12&amp;"_"&amp;DC$20,データシート1!$A$1:$BS$1,0),0)</f>
        <v>0</v>
      </c>
      <c r="DD33" s="1080">
        <f t="shared" si="11"/>
        <v>10.452</v>
      </c>
      <c r="DE33" s="18"/>
      <c r="DF33" s="138">
        <f>VLOOKUP($AX33&amp;"_"&amp;$DF$14,データシート1!$A:$BS,MATCH($DF$12&amp;"_"&amp;DF$20,データシート1!$A$1:$BS$1,0),0)</f>
        <v>0</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3</v>
      </c>
      <c r="DJ33" s="74">
        <f>VLOOKUP($AX33&amp;"_"&amp;$DF$14,データシート1!$A:$BS,MATCH($DF$12&amp;"_"&amp;DJ$20,データシート1!$A$1:$BS$1,0),0)</f>
        <v>0</v>
      </c>
      <c r="DK33" s="74">
        <f>VLOOKUP($AX33&amp;"_"&amp;$DF$14,データシート1!$A:$BS,MATCH($DF$12&amp;"_"&amp;DK$20,データシート1!$A$1:$BS$1,0),0)</f>
        <v>0</v>
      </c>
      <c r="DL33" s="78">
        <f t="shared" si="12"/>
        <v>3</v>
      </c>
      <c r="DM33" s="18"/>
      <c r="DN33" s="139">
        <f t="shared" si="26"/>
        <v>0</v>
      </c>
      <c r="DO33" s="140">
        <f t="shared" si="27"/>
        <v>0</v>
      </c>
      <c r="DP33" s="140">
        <f t="shared" si="13"/>
        <v>0</v>
      </c>
      <c r="DQ33" s="140">
        <f t="shared" si="13"/>
        <v>1</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18423</v>
      </c>
      <c r="AY34" s="20" t="str">
        <f>IF(IFERROR(比較地域マスタ!$Z19,"")=0,"",IFERROR(比較地域マスタ!$Z19,""))</f>
        <v>越前町</v>
      </c>
      <c r="BB34" s="122" t="str">
        <f t="shared" si="0"/>
        <v>18423</v>
      </c>
      <c r="BC34" s="123" t="str">
        <f t="shared" si="0"/>
        <v>越前町</v>
      </c>
      <c r="BD34" s="40">
        <f t="shared" si="14"/>
        <v>152.24978885891562</v>
      </c>
      <c r="BE34" s="40">
        <f t="shared" si="15"/>
        <v>60.720042154962265</v>
      </c>
      <c r="BF34" s="40">
        <f>VLOOKUP($AX34&amp;"_"&amp;$BC$14,データシート1!$A:$BS,MATCH($BC$12&amp;"_"&amp;BF$20,データシート1!$A$1:$BS$1,0),0)</f>
        <v>53.74409888076061</v>
      </c>
      <c r="BG34" s="40">
        <f>VLOOKUP($AX34&amp;"_"&amp;$BC$14,データシート1!$A:$BS,MATCH($BC$12&amp;"_"&amp;BG$20,データシート1!$A$1:$BS$1,0),0)</f>
        <v>1.2470612376866037</v>
      </c>
      <c r="BH34" s="40">
        <f>VLOOKUP($AX34&amp;"_"&amp;$BC$14,データシート1!$A:$BS,MATCH($BC$12&amp;"_"&amp;BH$20,データシート1!$A$1:$BS$1,0),0)</f>
        <v>5.7288820365150501</v>
      </c>
      <c r="BI34" s="40">
        <f>VLOOKUP($AX34&amp;"_"&amp;$BC$14,データシート1!$A:$BS,MATCH($BC$12&amp;"_"&amp;BI$20,データシート1!$A$1:$BS$1,0),0)</f>
        <v>15.962419136476479</v>
      </c>
      <c r="BJ34" s="40">
        <f>VLOOKUP($AX34&amp;"_"&amp;$BC$14,データシート1!$A:$BS,MATCH($BC$12&amp;"_"&amp;BJ$20,データシート1!$A$1:$BS$1,0),0)</f>
        <v>32.558222367667142</v>
      </c>
      <c r="BK34" s="40">
        <f t="shared" si="1"/>
        <v>39.93815589782767</v>
      </c>
      <c r="BL34" s="40">
        <f t="shared" si="2"/>
        <v>38.70346709599464</v>
      </c>
      <c r="BM34" s="40">
        <f>VLOOKUP($AX34&amp;"_"&amp;$BC$14,データシート1!$A:$BS,MATCH($BC$12&amp;"_"&amp;BM$20,データシート1!$A$1:$BS$1,0),0)</f>
        <v>19.811785447822899</v>
      </c>
      <c r="BN34" s="40">
        <f>VLOOKUP($AX34&amp;"_"&amp;$BC$14,データシート1!$A:$BS,MATCH($BC$12&amp;"_"&amp;BN$20,データシート1!$A$1:$BS$1,0),0)</f>
        <v>18.891681648171737</v>
      </c>
      <c r="BO34" s="40">
        <f>VLOOKUP($AX34&amp;"_"&amp;$BC$14,データシート1!$A:$BS,MATCH($BC$12&amp;"_"&amp;BO$20,データシート1!$A$1:$BS$1,0),0)</f>
        <v>1.2346888018330271</v>
      </c>
      <c r="BP34" s="40">
        <f>VLOOKUP($AX34&amp;"_"&amp;$BC$14,データシート1!$A:$BS,MATCH($BC$12&amp;"_"&amp;BP$20,データシート1!$A$1:$BS$1,0),0)</f>
        <v>0</v>
      </c>
      <c r="BQ34" s="40">
        <f>VLOOKUP($AX34&amp;"_"&amp;$BC$14,データシート1!$A:$BS,MATCH($BC$12&amp;"_"&amp;BQ$20,データシート1!$A$1:$BS$1,0),0)</f>
        <v>3.0709493019820622</v>
      </c>
      <c r="BR34" s="41">
        <f t="shared" si="3"/>
        <v>152.24978885891562</v>
      </c>
      <c r="BT34" s="134" t="str">
        <f t="shared" si="4"/>
        <v>越前町</v>
      </c>
      <c r="BU34" s="38">
        <f t="shared" si="25"/>
        <v>152.24978885891562</v>
      </c>
      <c r="BV34" s="69">
        <f t="shared" si="16"/>
        <v>0.39881856395367044</v>
      </c>
      <c r="BW34" s="69">
        <f t="shared" si="5"/>
        <v>0.35299949696852012</v>
      </c>
      <c r="BX34" s="69">
        <f t="shared" si="5"/>
        <v>8.1908897676187271E-3</v>
      </c>
      <c r="BY34" s="69">
        <f t="shared" si="5"/>
        <v>3.762817721753163E-2</v>
      </c>
      <c r="BZ34" s="69">
        <f t="shared" si="5"/>
        <v>0.10484362084251082</v>
      </c>
      <c r="CA34" s="69">
        <f t="shared" si="5"/>
        <v>0.21384740571192298</v>
      </c>
      <c r="CB34" s="69">
        <f t="shared" si="5"/>
        <v>0.26231994275431747</v>
      </c>
      <c r="CC34" s="69">
        <f t="shared" si="5"/>
        <v>0.25421031704588926</v>
      </c>
      <c r="CD34" s="69">
        <f t="shared" si="5"/>
        <v>0.13012685006861827</v>
      </c>
      <c r="CE34" s="69">
        <f t="shared" si="5"/>
        <v>0.12408346697727099</v>
      </c>
      <c r="CF34" s="69">
        <f t="shared" si="5"/>
        <v>8.1096257084281968E-3</v>
      </c>
      <c r="CG34" s="69">
        <f t="shared" si="5"/>
        <v>0</v>
      </c>
      <c r="CH34" s="69">
        <f t="shared" si="5"/>
        <v>2.0170466737578205E-2</v>
      </c>
      <c r="CI34" s="135">
        <f t="shared" si="6"/>
        <v>1</v>
      </c>
      <c r="CK34" s="136" t="str">
        <f t="shared" si="7"/>
        <v>越前町</v>
      </c>
      <c r="CL34" s="137">
        <f t="shared" si="17"/>
        <v>60.720042154962265</v>
      </c>
      <c r="CM34" s="75">
        <f t="shared" si="18"/>
        <v>0.42191999693640397</v>
      </c>
      <c r="CN34" s="76">
        <f t="shared" si="19"/>
        <v>53.74409888076061</v>
      </c>
      <c r="CO34" s="75">
        <f t="shared" si="20"/>
        <v>0.47668489254680063</v>
      </c>
      <c r="CP34" s="76">
        <f t="shared" si="8"/>
        <v>1.2470612376866037</v>
      </c>
      <c r="CQ34" s="75">
        <f t="shared" si="21"/>
        <v>0</v>
      </c>
      <c r="CR34" s="76">
        <f t="shared" si="9"/>
        <v>5.7288820365150501</v>
      </c>
      <c r="CS34" s="75">
        <f t="shared" si="22"/>
        <v>0</v>
      </c>
      <c r="CT34" s="76">
        <f t="shared" si="10"/>
        <v>15.962419136476479</v>
      </c>
      <c r="CU34" s="77">
        <f t="shared" si="23"/>
        <v>0</v>
      </c>
      <c r="CV34" s="18"/>
      <c r="CW34" s="1078">
        <f t="shared" si="24"/>
        <v>25.619</v>
      </c>
      <c r="CX34" s="1081">
        <f>VLOOKUP($AX34&amp;"_"&amp;$CW$14,データシート1!$A:$BS,MATCH($CW$12&amp;"_"&amp;CX$20,データシート1!$A$1:$BS$1,0),0)</f>
        <v>25.619</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0</v>
      </c>
      <c r="DB34" s="1081">
        <f>VLOOKUP($AX34&amp;"_"&amp;$CW$14,データシート1!$A:$BS,MATCH($CW$12&amp;"_"&amp;DB$20,データシート1!$A$1:$BS$1,0),0)</f>
        <v>0</v>
      </c>
      <c r="DC34" s="1081">
        <f>VLOOKUP($AX34&amp;"_"&amp;$CW$14,データシート1!$A:$BS,MATCH($CW$12&amp;"_"&amp;DC$20,データシート1!$A$1:$BS$1,0),0)</f>
        <v>0</v>
      </c>
      <c r="DD34" s="1080">
        <f t="shared" si="11"/>
        <v>25.619</v>
      </c>
      <c r="DE34" s="18"/>
      <c r="DF34" s="138">
        <f>VLOOKUP($AX34&amp;"_"&amp;$DF$14,データシート1!$A:$BS,MATCH($DF$12&amp;"_"&amp;DF$20,データシート1!$A$1:$BS$1,0),0)</f>
        <v>2</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0</v>
      </c>
      <c r="DJ34" s="74">
        <f>VLOOKUP($AX34&amp;"_"&amp;$DF$14,データシート1!$A:$BS,MATCH($DF$12&amp;"_"&amp;DJ$20,データシート1!$A$1:$BS$1,0),0)</f>
        <v>0</v>
      </c>
      <c r="DK34" s="74">
        <f>VLOOKUP($AX34&amp;"_"&amp;$DF$14,データシート1!$A:$BS,MATCH($DF$12&amp;"_"&amp;DK$20,データシート1!$A$1:$BS$1,0),0)</f>
        <v>0</v>
      </c>
      <c r="DL34" s="78">
        <f t="shared" si="12"/>
        <v>2</v>
      </c>
      <c r="DM34" s="18"/>
      <c r="DN34" s="139">
        <f t="shared" si="26"/>
        <v>1</v>
      </c>
      <c r="DO34" s="140">
        <f t="shared" si="27"/>
        <v>0</v>
      </c>
      <c r="DP34" s="140">
        <f t="shared" si="13"/>
        <v>0</v>
      </c>
      <c r="DQ34" s="140">
        <f t="shared" si="13"/>
        <v>0</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12322</v>
      </c>
      <c r="AY35" s="20" t="str">
        <f>IF(IFERROR(比較地域マスタ!$Z20,"")=0,"",IFERROR(比較地域マスタ!$Z20,""))</f>
        <v>酒々井町</v>
      </c>
      <c r="BB35" s="122" t="str">
        <f t="shared" si="0"/>
        <v>12322</v>
      </c>
      <c r="BC35" s="123" t="str">
        <f t="shared" si="0"/>
        <v>酒々井町</v>
      </c>
      <c r="BD35" s="40">
        <f t="shared" si="14"/>
        <v>134.37557608766178</v>
      </c>
      <c r="BE35" s="40">
        <f t="shared" si="15"/>
        <v>50.993170686622555</v>
      </c>
      <c r="BF35" s="40">
        <f>VLOOKUP($AX35&amp;"_"&amp;$BC$14,データシート1!$A:$BS,MATCH($BC$12&amp;"_"&amp;BF$20,データシート1!$A$1:$BS$1,0),0)</f>
        <v>47.230281439177183</v>
      </c>
      <c r="BG35" s="40">
        <f>VLOOKUP($AX35&amp;"_"&amp;$BC$14,データシート1!$A:$BS,MATCH($BC$12&amp;"_"&amp;BG$20,データシート1!$A$1:$BS$1,0),0)</f>
        <v>0.45778240279739835</v>
      </c>
      <c r="BH35" s="40">
        <f>VLOOKUP($AX35&amp;"_"&amp;$BC$14,データシート1!$A:$BS,MATCH($BC$12&amp;"_"&amp;BH$20,データシート1!$A$1:$BS$1,0),0)</f>
        <v>3.3051068446479706</v>
      </c>
      <c r="BI35" s="40">
        <f>VLOOKUP($AX35&amp;"_"&amp;$BC$14,データシート1!$A:$BS,MATCH($BC$12&amp;"_"&amp;BI$20,データシート1!$A$1:$BS$1,0),0)</f>
        <v>29.034509627534543</v>
      </c>
      <c r="BJ35" s="40">
        <f>VLOOKUP($AX35&amp;"_"&amp;$BC$14,データシート1!$A:$BS,MATCH($BC$12&amp;"_"&amp;BJ$20,データシート1!$A$1:$BS$1,0),0)</f>
        <v>23.146070341422288</v>
      </c>
      <c r="BK35" s="40">
        <f t="shared" si="1"/>
        <v>29.441163008479766</v>
      </c>
      <c r="BL35" s="40">
        <f t="shared" si="2"/>
        <v>28.223042857712407</v>
      </c>
      <c r="BM35" s="40">
        <f>VLOOKUP($AX35&amp;"_"&amp;$BC$14,データシート1!$A:$BS,MATCH($BC$12&amp;"_"&amp;BM$20,データシート1!$A$1:$BS$1,0),0)</f>
        <v>17.513915015858132</v>
      </c>
      <c r="BN35" s="40">
        <f>VLOOKUP($AX35&amp;"_"&amp;$BC$14,データシート1!$A:$BS,MATCH($BC$12&amp;"_"&amp;BN$20,データシート1!$A$1:$BS$1,0),0)</f>
        <v>10.709127841854274</v>
      </c>
      <c r="BO35" s="40">
        <f>VLOOKUP($AX35&amp;"_"&amp;$BC$14,データシート1!$A:$BS,MATCH($BC$12&amp;"_"&amp;BO$20,データシート1!$A$1:$BS$1,0),0)</f>
        <v>1.2181201507673596</v>
      </c>
      <c r="BP35" s="40">
        <f>VLOOKUP($AX35&amp;"_"&amp;$BC$14,データシート1!$A:$BS,MATCH($BC$12&amp;"_"&amp;BP$20,データシート1!$A$1:$BS$1,0),0)</f>
        <v>0</v>
      </c>
      <c r="BQ35" s="40">
        <f>VLOOKUP($AX35&amp;"_"&amp;$BC$14,データシート1!$A:$BS,MATCH($BC$12&amp;"_"&amp;BQ$20,データシート1!$A$1:$BS$1,0),0)</f>
        <v>1.7606624236026449</v>
      </c>
      <c r="BR35" s="41">
        <f t="shared" si="3"/>
        <v>134.37557608766178</v>
      </c>
      <c r="BT35" s="134" t="str">
        <f t="shared" si="4"/>
        <v>酒々井町</v>
      </c>
      <c r="BU35" s="38">
        <f t="shared" si="25"/>
        <v>134.37557608766178</v>
      </c>
      <c r="BV35" s="69">
        <f t="shared" si="16"/>
        <v>0.37948243402027498</v>
      </c>
      <c r="BW35" s="69">
        <f t="shared" si="5"/>
        <v>0.35147965734759601</v>
      </c>
      <c r="BX35" s="69">
        <f t="shared" si="5"/>
        <v>3.406738159758717E-3</v>
      </c>
      <c r="BY35" s="69">
        <f t="shared" si="5"/>
        <v>2.4596038512920221E-2</v>
      </c>
      <c r="BZ35" s="69">
        <f t="shared" si="5"/>
        <v>0.21606984299433607</v>
      </c>
      <c r="CA35" s="69">
        <f t="shared" si="5"/>
        <v>0.17224908733654562</v>
      </c>
      <c r="CB35" s="69">
        <f t="shared" si="5"/>
        <v>0.2190960877389907</v>
      </c>
      <c r="CC35" s="69">
        <f t="shared" si="5"/>
        <v>0.2100310464105524</v>
      </c>
      <c r="CD35" s="69">
        <f t="shared" si="5"/>
        <v>0.13033555297603103</v>
      </c>
      <c r="CE35" s="69">
        <f t="shared" si="5"/>
        <v>7.9695493434521356E-2</v>
      </c>
      <c r="CF35" s="69">
        <f t="shared" si="5"/>
        <v>9.0650413284383002E-3</v>
      </c>
      <c r="CG35" s="69">
        <f t="shared" si="5"/>
        <v>0</v>
      </c>
      <c r="CH35" s="69">
        <f t="shared" si="5"/>
        <v>1.3102547909852696E-2</v>
      </c>
      <c r="CI35" s="135">
        <f t="shared" si="6"/>
        <v>1</v>
      </c>
      <c r="CK35" s="136" t="str">
        <f t="shared" si="7"/>
        <v>酒々井町</v>
      </c>
      <c r="CL35" s="137">
        <f t="shared" si="17"/>
        <v>50.993170686622555</v>
      </c>
      <c r="CM35" s="75">
        <f t="shared" si="18"/>
        <v>7.5853294625876699E-2</v>
      </c>
      <c r="CN35" s="76">
        <f t="shared" si="19"/>
        <v>47.230281439177183</v>
      </c>
      <c r="CO35" s="75">
        <f t="shared" si="20"/>
        <v>8.1896611287002014E-2</v>
      </c>
      <c r="CP35" s="76">
        <f t="shared" si="8"/>
        <v>0.45778240279739835</v>
      </c>
      <c r="CQ35" s="75">
        <f t="shared" si="21"/>
        <v>0</v>
      </c>
      <c r="CR35" s="76">
        <f t="shared" si="9"/>
        <v>3.3051068446479706</v>
      </c>
      <c r="CS35" s="75">
        <f t="shared" si="22"/>
        <v>0</v>
      </c>
      <c r="CT35" s="76">
        <f t="shared" si="10"/>
        <v>29.034509627534543</v>
      </c>
      <c r="CU35" s="77">
        <f t="shared" si="23"/>
        <v>0.23616723987985808</v>
      </c>
      <c r="CV35" s="18"/>
      <c r="CW35" s="1078">
        <f t="shared" si="24"/>
        <v>3.8679999999999999</v>
      </c>
      <c r="CX35" s="1081">
        <f>VLOOKUP($AX35&amp;"_"&amp;$CW$14,データシート1!$A:$BS,MATCH($CW$12&amp;"_"&amp;CX$20,データシート1!$A$1:$BS$1,0),0)</f>
        <v>3.8679999999999999</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6.8569999999999993</v>
      </c>
      <c r="DB35" s="1081">
        <f>VLOOKUP($AX35&amp;"_"&amp;$CW$14,データシート1!$A:$BS,MATCH($CW$12&amp;"_"&amp;DB$20,データシート1!$A$1:$BS$1,0),0)</f>
        <v>0</v>
      </c>
      <c r="DC35" s="1081">
        <f>VLOOKUP($AX35&amp;"_"&amp;$CW$14,データシート1!$A:$BS,MATCH($CW$12&amp;"_"&amp;DC$20,データシート1!$A$1:$BS$1,0),0)</f>
        <v>0</v>
      </c>
      <c r="DD35" s="1080">
        <f t="shared" si="11"/>
        <v>10.725</v>
      </c>
      <c r="DE35" s="18"/>
      <c r="DF35" s="138">
        <f>VLOOKUP($AX35&amp;"_"&amp;$DF$14,データシート1!$A:$BS,MATCH($DF$12&amp;"_"&amp;DF$20,データシート1!$A$1:$BS$1,0),0)</f>
        <v>1</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2</v>
      </c>
      <c r="DJ35" s="74">
        <f>VLOOKUP($AX35&amp;"_"&amp;$DF$14,データシート1!$A:$BS,MATCH($DF$12&amp;"_"&amp;DJ$20,データシート1!$A$1:$BS$1,0),0)</f>
        <v>0</v>
      </c>
      <c r="DK35" s="74">
        <f>VLOOKUP($AX35&amp;"_"&amp;$DF$14,データシート1!$A:$BS,MATCH($DF$12&amp;"_"&amp;DK$20,データシート1!$A$1:$BS$1,0),0)</f>
        <v>0</v>
      </c>
      <c r="DL35" s="78">
        <f t="shared" si="12"/>
        <v>3</v>
      </c>
      <c r="DM35" s="18"/>
      <c r="DN35" s="139">
        <f t="shared" si="26"/>
        <v>0.36</v>
      </c>
      <c r="DO35" s="140">
        <f t="shared" si="27"/>
        <v>0</v>
      </c>
      <c r="DP35" s="140">
        <f t="shared" si="13"/>
        <v>0</v>
      </c>
      <c r="DQ35" s="140">
        <f t="shared" si="13"/>
        <v>0.64</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07461</v>
      </c>
      <c r="AY36" s="20" t="str">
        <f>IF(IFERROR(比較地域マスタ!$Z21,"")=0,"",IFERROR(比較地域マスタ!$Z21,""))</f>
        <v>西郷村</v>
      </c>
      <c r="BB36" s="122" t="str">
        <f t="shared" si="0"/>
        <v>07461</v>
      </c>
      <c r="BC36" s="123" t="str">
        <f t="shared" si="0"/>
        <v>西郷村</v>
      </c>
      <c r="BD36" s="40">
        <f t="shared" si="14"/>
        <v>292.7398196438412</v>
      </c>
      <c r="BE36" s="40">
        <f t="shared" si="15"/>
        <v>201.65207783330834</v>
      </c>
      <c r="BF36" s="40">
        <f>VLOOKUP($AX36&amp;"_"&amp;$BC$14,データシート1!$A:$BS,MATCH($BC$12&amp;"_"&amp;BF$20,データシート1!$A$1:$BS$1,0),0)</f>
        <v>183.77542772855361</v>
      </c>
      <c r="BG36" s="40">
        <f>VLOOKUP($AX36&amp;"_"&amp;$BC$14,データシート1!$A:$BS,MATCH($BC$12&amp;"_"&amp;BG$20,データシート1!$A$1:$BS$1,0),0)</f>
        <v>1.5579595822203327</v>
      </c>
      <c r="BH36" s="40">
        <f>VLOOKUP($AX36&amp;"_"&amp;$BC$14,データシート1!$A:$BS,MATCH($BC$12&amp;"_"&amp;BH$20,データシート1!$A$1:$BS$1,0),0)</f>
        <v>16.318690522534425</v>
      </c>
      <c r="BI36" s="40">
        <f>VLOOKUP($AX36&amp;"_"&amp;$BC$14,データシート1!$A:$BS,MATCH($BC$12&amp;"_"&amp;BI$20,データシート1!$A$1:$BS$1,0),0)</f>
        <v>20.587070146926742</v>
      </c>
      <c r="BJ36" s="40">
        <f>VLOOKUP($AX36&amp;"_"&amp;$BC$14,データシート1!$A:$BS,MATCH($BC$12&amp;"_"&amp;BJ$20,データシート1!$A$1:$BS$1,0),0)</f>
        <v>28.515189498474601</v>
      </c>
      <c r="BK36" s="40">
        <f t="shared" si="1"/>
        <v>39.237674642548811</v>
      </c>
      <c r="BL36" s="40">
        <f t="shared" si="2"/>
        <v>38.043434576057592</v>
      </c>
      <c r="BM36" s="40">
        <f>VLOOKUP($AX36&amp;"_"&amp;$BC$14,データシート1!$A:$BS,MATCH($BC$12&amp;"_"&amp;BM$20,データシート1!$A$1:$BS$1,0),0)</f>
        <v>21.975310227248919</v>
      </c>
      <c r="BN36" s="40">
        <f>VLOOKUP($AX36&amp;"_"&amp;$BC$14,データシート1!$A:$BS,MATCH($BC$12&amp;"_"&amp;BN$20,データシート1!$A$1:$BS$1,0),0)</f>
        <v>16.06812434880867</v>
      </c>
      <c r="BO36" s="40">
        <f>VLOOKUP($AX36&amp;"_"&amp;$BC$14,データシート1!$A:$BS,MATCH($BC$12&amp;"_"&amp;BO$20,データシート1!$A$1:$BS$1,0),0)</f>
        <v>1.1942400664912192</v>
      </c>
      <c r="BP36" s="40">
        <f>VLOOKUP($AX36&amp;"_"&amp;$BC$14,データシート1!$A:$BS,MATCH($BC$12&amp;"_"&amp;BP$20,データシート1!$A$1:$BS$1,0),0)</f>
        <v>0</v>
      </c>
      <c r="BQ36" s="40">
        <f>VLOOKUP($AX36&amp;"_"&amp;$BC$14,データシート1!$A:$BS,MATCH($BC$12&amp;"_"&amp;BQ$20,データシート1!$A$1:$BS$1,0),0)</f>
        <v>2.7478075225826921</v>
      </c>
      <c r="BR36" s="41">
        <f t="shared" si="3"/>
        <v>292.7398196438412</v>
      </c>
      <c r="BT36" s="134" t="str">
        <f t="shared" si="4"/>
        <v>西郷村</v>
      </c>
      <c r="BU36" s="38">
        <f t="shared" si="25"/>
        <v>292.7398196438412</v>
      </c>
      <c r="BV36" s="69">
        <f t="shared" si="16"/>
        <v>0.68884403248811932</v>
      </c>
      <c r="BW36" s="69">
        <f t="shared" si="5"/>
        <v>0.6277773483366289</v>
      </c>
      <c r="BX36" s="69">
        <f t="shared" si="5"/>
        <v>5.3219940632463587E-3</v>
      </c>
      <c r="BY36" s="69">
        <f t="shared" si="5"/>
        <v>5.5744690088244182E-2</v>
      </c>
      <c r="BZ36" s="69">
        <f t="shared" si="5"/>
        <v>7.0325486201275184E-2</v>
      </c>
      <c r="CA36" s="69">
        <f t="shared" si="5"/>
        <v>9.7407962924781821E-2</v>
      </c>
      <c r="CB36" s="69">
        <f t="shared" si="5"/>
        <v>0.13403600060383625</v>
      </c>
      <c r="CC36" s="69">
        <f t="shared" si="5"/>
        <v>0.12995647337059488</v>
      </c>
      <c r="CD36" s="69">
        <f t="shared" si="5"/>
        <v>7.50677179960859E-2</v>
      </c>
      <c r="CE36" s="69">
        <f t="shared" si="5"/>
        <v>5.4888755374508949E-2</v>
      </c>
      <c r="CF36" s="69">
        <f t="shared" si="5"/>
        <v>4.0795272332413771E-3</v>
      </c>
      <c r="CG36" s="69">
        <f t="shared" si="5"/>
        <v>0</v>
      </c>
      <c r="CH36" s="69">
        <f t="shared" si="5"/>
        <v>9.3865177819873729E-3</v>
      </c>
      <c r="CI36" s="135">
        <f t="shared" si="6"/>
        <v>1</v>
      </c>
      <c r="CK36" s="136" t="str">
        <f t="shared" si="7"/>
        <v>西郷村</v>
      </c>
      <c r="CL36" s="137">
        <f t="shared" si="17"/>
        <v>201.65207783330834</v>
      </c>
      <c r="CM36" s="75">
        <f t="shared" si="18"/>
        <v>1</v>
      </c>
      <c r="CN36" s="76">
        <f t="shared" si="19"/>
        <v>183.77542772855361</v>
      </c>
      <c r="CO36" s="75">
        <f t="shared" si="20"/>
        <v>1</v>
      </c>
      <c r="CP36" s="76">
        <f t="shared" si="8"/>
        <v>1.5579595822203327</v>
      </c>
      <c r="CQ36" s="75">
        <f t="shared" si="21"/>
        <v>0</v>
      </c>
      <c r="CR36" s="76">
        <f t="shared" si="9"/>
        <v>16.318690522534425</v>
      </c>
      <c r="CS36" s="75">
        <f t="shared" si="22"/>
        <v>0</v>
      </c>
      <c r="CT36" s="76">
        <f t="shared" si="10"/>
        <v>20.587070146926742</v>
      </c>
      <c r="CU36" s="77">
        <f t="shared" si="23"/>
        <v>0.16291779141291207</v>
      </c>
      <c r="CV36" s="18"/>
      <c r="CW36" s="1078">
        <f t="shared" si="24"/>
        <v>310.74</v>
      </c>
      <c r="CX36" s="1081">
        <f>VLOOKUP($AX36&amp;"_"&amp;$CW$14,データシート1!$A:$BS,MATCH($CW$12&amp;"_"&amp;CX$20,データシート1!$A$1:$BS$1,0),0)</f>
        <v>310.74</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3.3540000000000001</v>
      </c>
      <c r="DB36" s="1081">
        <f>VLOOKUP($AX36&amp;"_"&amp;$CW$14,データシート1!$A:$BS,MATCH($CW$12&amp;"_"&amp;DB$20,データシート1!$A$1:$BS$1,0),0)</f>
        <v>0</v>
      </c>
      <c r="DC36" s="1081">
        <f>VLOOKUP($AX36&amp;"_"&amp;$CW$14,データシート1!$A:$BS,MATCH($CW$12&amp;"_"&amp;DC$20,データシート1!$A$1:$BS$1,0),0)</f>
        <v>0</v>
      </c>
      <c r="DD36" s="1080">
        <f t="shared" si="11"/>
        <v>314.09399999999999</v>
      </c>
      <c r="DE36" s="18"/>
      <c r="DF36" s="138">
        <f>VLOOKUP($AX36&amp;"_"&amp;$DF$14,データシート1!$A:$BS,MATCH($DF$12&amp;"_"&amp;DF$20,データシート1!$A$1:$BS$1,0),0)</f>
        <v>5</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1</v>
      </c>
      <c r="DJ36" s="74">
        <f>VLOOKUP($AX36&amp;"_"&amp;$DF$14,データシート1!$A:$BS,MATCH($DF$12&amp;"_"&amp;DJ$20,データシート1!$A$1:$BS$1,0),0)</f>
        <v>0</v>
      </c>
      <c r="DK36" s="74">
        <f>VLOOKUP($AX36&amp;"_"&amp;$DF$14,データシート1!$A:$BS,MATCH($DF$12&amp;"_"&amp;DK$20,データシート1!$A$1:$BS$1,0),0)</f>
        <v>0</v>
      </c>
      <c r="DL36" s="78">
        <f t="shared" si="12"/>
        <v>6</v>
      </c>
      <c r="DM36" s="18"/>
      <c r="DN36" s="139">
        <f t="shared" si="26"/>
        <v>0.99</v>
      </c>
      <c r="DO36" s="140">
        <f t="shared" si="27"/>
        <v>0</v>
      </c>
      <c r="DP36" s="140">
        <f t="shared" si="13"/>
        <v>0</v>
      </c>
      <c r="DQ36" s="140">
        <f t="shared" si="13"/>
        <v>0.01</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39206</v>
      </c>
      <c r="AY37" s="20" t="str">
        <f>IF(IFERROR(比較地域マスタ!$Z22,"")=0,"",IFERROR(比較地域マスタ!$Z22,""))</f>
        <v>須崎市</v>
      </c>
      <c r="BB37" s="122" t="str">
        <f t="shared" si="0"/>
        <v>39206</v>
      </c>
      <c r="BC37" s="123" t="str">
        <f t="shared" si="0"/>
        <v>須崎市</v>
      </c>
      <c r="BD37" s="40">
        <f t="shared" si="14"/>
        <v>319.49675358099472</v>
      </c>
      <c r="BE37" s="40">
        <f t="shared" si="15"/>
        <v>167.26776361327268</v>
      </c>
      <c r="BF37" s="40">
        <f>VLOOKUP($AX37&amp;"_"&amp;$BC$14,データシート1!$A:$BS,MATCH($BC$12&amp;"_"&amp;BF$20,データシート1!$A$1:$BS$1,0),0)</f>
        <v>153.5896858650008</v>
      </c>
      <c r="BG37" s="40">
        <f>VLOOKUP($AX37&amp;"_"&amp;$BC$14,データシート1!$A:$BS,MATCH($BC$12&amp;"_"&amp;BG$20,データシート1!$A$1:$BS$1,0),0)</f>
        <v>2.757033836568529</v>
      </c>
      <c r="BH37" s="40">
        <f>VLOOKUP($AX37&amp;"_"&amp;$BC$14,データシート1!$A:$BS,MATCH($BC$12&amp;"_"&amp;BH$20,データシート1!$A$1:$BS$1,0),0)</f>
        <v>10.921043911703363</v>
      </c>
      <c r="BI37" s="40">
        <f>VLOOKUP($AX37&amp;"_"&amp;$BC$14,データシート1!$A:$BS,MATCH($BC$12&amp;"_"&amp;BI$20,データシート1!$A$1:$BS$1,0),0)</f>
        <v>33.133168735094962</v>
      </c>
      <c r="BJ37" s="40">
        <f>VLOOKUP($AX37&amp;"_"&amp;$BC$14,データシート1!$A:$BS,MATCH($BC$12&amp;"_"&amp;BJ$20,データシート1!$A$1:$BS$1,0),0)</f>
        <v>32.791641143445766</v>
      </c>
      <c r="BK37" s="40">
        <f t="shared" si="1"/>
        <v>86.304180089181344</v>
      </c>
      <c r="BL37" s="40">
        <f t="shared" si="2"/>
        <v>41.883285676723176</v>
      </c>
      <c r="BM37" s="40">
        <f>VLOOKUP($AX37&amp;"_"&amp;$BC$14,データシート1!$A:$BS,MATCH($BC$12&amp;"_"&amp;BM$20,データシート1!$A$1:$BS$1,0),0)</f>
        <v>17.743422172278486</v>
      </c>
      <c r="BN37" s="40">
        <f>VLOOKUP($AX37&amp;"_"&amp;$BC$14,データシート1!$A:$BS,MATCH($BC$12&amp;"_"&amp;BN$20,データシート1!$A$1:$BS$1,0),0)</f>
        <v>24.139863504444694</v>
      </c>
      <c r="BO37" s="40">
        <f>VLOOKUP($AX37&amp;"_"&amp;$BC$14,データシート1!$A:$BS,MATCH($BC$12&amp;"_"&amp;BO$20,データシート1!$A$1:$BS$1,0),0)</f>
        <v>1.2434153511487525</v>
      </c>
      <c r="BP37" s="40">
        <f>VLOOKUP($AX37&amp;"_"&amp;$BC$14,データシート1!$A:$BS,MATCH($BC$12&amp;"_"&amp;BP$20,データシート1!$A$1:$BS$1,0),0)</f>
        <v>43.177479061309413</v>
      </c>
      <c r="BQ37" s="40">
        <f>VLOOKUP($AX37&amp;"_"&amp;$BC$14,データシート1!$A:$BS,MATCH($BC$12&amp;"_"&amp;BQ$20,データシート1!$A$1:$BS$1,0),0)</f>
        <v>0</v>
      </c>
      <c r="BR37" s="41">
        <f t="shared" si="3"/>
        <v>319.49675358099472</v>
      </c>
      <c r="BT37" s="134" t="str">
        <f t="shared" si="4"/>
        <v>須崎市</v>
      </c>
      <c r="BU37" s="38">
        <f t="shared" si="25"/>
        <v>319.49675358099472</v>
      </c>
      <c r="BV37" s="69">
        <f t="shared" si="16"/>
        <v>0.52353509617389304</v>
      </c>
      <c r="BW37" s="69">
        <f t="shared" si="5"/>
        <v>0.48072377619969997</v>
      </c>
      <c r="BX37" s="69">
        <f t="shared" si="5"/>
        <v>8.6293015677531785E-3</v>
      </c>
      <c r="BY37" s="69">
        <f t="shared" si="5"/>
        <v>3.4182018406439925E-2</v>
      </c>
      <c r="BZ37" s="69">
        <f t="shared" si="5"/>
        <v>0.1037042422614021</v>
      </c>
      <c r="CA37" s="69">
        <f t="shared" si="5"/>
        <v>0.10263528745099705</v>
      </c>
      <c r="CB37" s="69">
        <f t="shared" si="5"/>
        <v>0.27012537411370791</v>
      </c>
      <c r="CC37" s="69">
        <f t="shared" si="5"/>
        <v>0.13109142802637419</v>
      </c>
      <c r="CD37" s="69">
        <f t="shared" si="5"/>
        <v>5.5535531968340955E-2</v>
      </c>
      <c r="CE37" s="69">
        <f t="shared" si="5"/>
        <v>7.5555896058033228E-2</v>
      </c>
      <c r="CF37" s="69">
        <f t="shared" si="5"/>
        <v>3.8917933819741855E-3</v>
      </c>
      <c r="CG37" s="69">
        <f t="shared" si="5"/>
        <v>0.13514215270535954</v>
      </c>
      <c r="CH37" s="69">
        <f t="shared" si="5"/>
        <v>0</v>
      </c>
      <c r="CI37" s="135">
        <f t="shared" si="6"/>
        <v>1</v>
      </c>
      <c r="CK37" s="136" t="str">
        <f t="shared" si="7"/>
        <v>須崎市</v>
      </c>
      <c r="CL37" s="137">
        <f t="shared" si="17"/>
        <v>167.26776361327268</v>
      </c>
      <c r="CM37" s="75">
        <f t="shared" si="18"/>
        <v>1</v>
      </c>
      <c r="CN37" s="76">
        <f t="shared" si="19"/>
        <v>153.5896858650008</v>
      </c>
      <c r="CO37" s="75">
        <f t="shared" si="20"/>
        <v>1</v>
      </c>
      <c r="CP37" s="76">
        <f t="shared" si="8"/>
        <v>2.757033836568529</v>
      </c>
      <c r="CQ37" s="75">
        <f t="shared" si="21"/>
        <v>1</v>
      </c>
      <c r="CR37" s="76">
        <f t="shared" si="9"/>
        <v>10.921043911703363</v>
      </c>
      <c r="CS37" s="75">
        <f t="shared" si="22"/>
        <v>0</v>
      </c>
      <c r="CT37" s="76">
        <f t="shared" si="10"/>
        <v>33.133168735094962</v>
      </c>
      <c r="CU37" s="77">
        <f t="shared" si="23"/>
        <v>0</v>
      </c>
      <c r="CV37" s="18"/>
      <c r="CW37" s="1078">
        <f t="shared" si="24"/>
        <v>3057.373</v>
      </c>
      <c r="CX37" s="1081">
        <f>VLOOKUP($AX37&amp;"_"&amp;$CW$14,データシート1!$A:$BS,MATCH($CW$12&amp;"_"&amp;CX$20,データシート1!$A$1:$BS$1,0),0)</f>
        <v>3031.3009999999999</v>
      </c>
      <c r="CY37" s="1081">
        <f>VLOOKUP($AX37&amp;"_"&amp;$CW$14,データシート1!$A:$BS,MATCH($CW$12&amp;"_"&amp;CY$20,データシート1!$A$1:$BS$1,0),0)</f>
        <v>26.071999999999999</v>
      </c>
      <c r="CZ37" s="1081">
        <f>VLOOKUP($AX37&amp;"_"&amp;$CW$14,データシート1!$A:$BS,MATCH($CW$12&amp;"_"&amp;CZ$20,データシート1!$A$1:$BS$1,0),0)</f>
        <v>0</v>
      </c>
      <c r="DA37" s="1081">
        <f>VLOOKUP($AX37&amp;"_"&amp;$CW$14,データシート1!$A:$BS,MATCH($CW$12&amp;"_"&amp;DA$20,データシート1!$A$1:$BS$1,0),0)</f>
        <v>0</v>
      </c>
      <c r="DB37" s="1081">
        <f>VLOOKUP($AX37&amp;"_"&amp;$CW$14,データシート1!$A:$BS,MATCH($CW$12&amp;"_"&amp;DB$20,データシート1!$A$1:$BS$1,0),0)</f>
        <v>0</v>
      </c>
      <c r="DC37" s="1081">
        <f>VLOOKUP($AX37&amp;"_"&amp;$CW$14,データシート1!$A:$BS,MATCH($CW$12&amp;"_"&amp;DC$20,データシート1!$A$1:$BS$1,0),0)</f>
        <v>0</v>
      </c>
      <c r="DD37" s="1080">
        <f t="shared" si="11"/>
        <v>3057.373</v>
      </c>
      <c r="DE37" s="18"/>
      <c r="DF37" s="138">
        <f>VLOOKUP($AX37&amp;"_"&amp;$DF$14,データシート1!$A:$BS,MATCH($DF$12&amp;"_"&amp;DF$20,データシート1!$A$1:$BS$1,0),0)</f>
        <v>4</v>
      </c>
      <c r="DG37" s="74">
        <f>VLOOKUP($AX37&amp;"_"&amp;$DF$14,データシート1!$A:$BS,MATCH($DF$12&amp;"_"&amp;DG$20,データシート1!$A$1:$BS$1,0),0)</f>
        <v>1</v>
      </c>
      <c r="DH37" s="74">
        <f>VLOOKUP($AX37&amp;"_"&amp;$DF$14,データシート1!$A:$BS,MATCH($DF$12&amp;"_"&amp;DH$20,データシート1!$A$1:$BS$1,0),0)</f>
        <v>0</v>
      </c>
      <c r="DI37" s="74">
        <f>VLOOKUP($AX37&amp;"_"&amp;$DF$14,データシート1!$A:$BS,MATCH($DF$12&amp;"_"&amp;DI$20,データシート1!$A$1:$BS$1,0),0)</f>
        <v>0</v>
      </c>
      <c r="DJ37" s="74">
        <f>VLOOKUP($AX37&amp;"_"&amp;$DF$14,データシート1!$A:$BS,MATCH($DF$12&amp;"_"&amp;DJ$20,データシート1!$A$1:$BS$1,0),0)</f>
        <v>0</v>
      </c>
      <c r="DK37" s="74">
        <f>VLOOKUP($AX37&amp;"_"&amp;$DF$14,データシート1!$A:$BS,MATCH($DF$12&amp;"_"&amp;DK$20,データシート1!$A$1:$BS$1,0),0)</f>
        <v>0</v>
      </c>
      <c r="DL37" s="78">
        <f t="shared" si="12"/>
        <v>5</v>
      </c>
      <c r="DM37" s="18"/>
      <c r="DN37" s="139">
        <f t="shared" si="26"/>
        <v>0.99</v>
      </c>
      <c r="DO37" s="140">
        <f t="shared" si="27"/>
        <v>0.01</v>
      </c>
      <c r="DP37" s="140">
        <f t="shared" ref="DP37:DP68" si="29">IF($DD37=0,0,ROUND(CZ37/$DD37,2))</f>
        <v>0</v>
      </c>
      <c r="DQ37" s="140">
        <f t="shared" ref="DQ37:DQ68" si="30">IF($DD37=0,0,ROUND(DA37/$DD37,2))</f>
        <v>0</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01229</v>
      </c>
      <c r="AY38" s="20" t="str">
        <f>IF(IFERROR(比較地域マスタ!$Z23,"")=0,"",IFERROR(比較地域マスタ!$Z23,""))</f>
        <v>富良野市</v>
      </c>
      <c r="BB38" s="122" t="str">
        <f t="shared" si="0"/>
        <v>01229</v>
      </c>
      <c r="BC38" s="123" t="str">
        <f t="shared" si="0"/>
        <v>富良野市</v>
      </c>
      <c r="BD38" s="40">
        <f t="shared" si="14"/>
        <v>170.60514945958442</v>
      </c>
      <c r="BE38" s="40">
        <f t="shared" si="15"/>
        <v>42.043460995086456</v>
      </c>
      <c r="BF38" s="40">
        <f>VLOOKUP($AX38&amp;"_"&amp;$BC$14,データシート1!$A:$BS,MATCH($BC$12&amp;"_"&amp;BF$20,データシート1!$A$1:$BS$1,0),0)</f>
        <v>11.854885100570369</v>
      </c>
      <c r="BG38" s="40">
        <f>VLOOKUP($AX38&amp;"_"&amp;$BC$14,データシート1!$A:$BS,MATCH($BC$12&amp;"_"&amp;BG$20,データシート1!$A$1:$BS$1,0),0)</f>
        <v>2.6392868719879345</v>
      </c>
      <c r="BH38" s="40">
        <f>VLOOKUP($AX38&amp;"_"&amp;$BC$14,データシート1!$A:$BS,MATCH($BC$12&amp;"_"&amp;BH$20,データシート1!$A$1:$BS$1,0),0)</f>
        <v>27.54928902252815</v>
      </c>
      <c r="BI38" s="40">
        <f>VLOOKUP($AX38&amp;"_"&amp;$BC$14,データシート1!$A:$BS,MATCH($BC$12&amp;"_"&amp;BI$20,データシート1!$A$1:$BS$1,0),0)</f>
        <v>37.473412422118031</v>
      </c>
      <c r="BJ38" s="40">
        <f>VLOOKUP($AX38&amp;"_"&amp;$BC$14,データシート1!$A:$BS,MATCH($BC$12&amp;"_"&amp;BJ$20,データシート1!$A$1:$BS$1,0),0)</f>
        <v>47.512725256334292</v>
      </c>
      <c r="BK38" s="40">
        <f t="shared" si="1"/>
        <v>43.575550786045632</v>
      </c>
      <c r="BL38" s="40">
        <f t="shared" si="2"/>
        <v>42.333137808804764</v>
      </c>
      <c r="BM38" s="40">
        <f>VLOOKUP($AX38&amp;"_"&amp;$BC$14,データシート1!$A:$BS,MATCH($BC$12&amp;"_"&amp;BM$20,データシート1!$A$1:$BS$1,0),0)</f>
        <v>18.472527224077293</v>
      </c>
      <c r="BN38" s="40">
        <f>VLOOKUP($AX38&amp;"_"&amp;$BC$14,データシート1!$A:$BS,MATCH($BC$12&amp;"_"&amp;BN$20,データシート1!$A$1:$BS$1,0),0)</f>
        <v>23.860610584727468</v>
      </c>
      <c r="BO38" s="40">
        <f>VLOOKUP($AX38&amp;"_"&amp;$BC$14,データシート1!$A:$BS,MATCH($BC$12&amp;"_"&amp;BO$20,データシート1!$A$1:$BS$1,0),0)</f>
        <v>1.242412977240865</v>
      </c>
      <c r="BP38" s="40">
        <f>VLOOKUP($AX38&amp;"_"&amp;$BC$14,データシート1!$A:$BS,MATCH($BC$12&amp;"_"&amp;BP$20,データシート1!$A$1:$BS$1,0),0)</f>
        <v>0</v>
      </c>
      <c r="BQ38" s="40">
        <f>VLOOKUP($AX38&amp;"_"&amp;$BC$14,データシート1!$A:$BS,MATCH($BC$12&amp;"_"&amp;BQ$20,データシート1!$A$1:$BS$1,0),0)</f>
        <v>0</v>
      </c>
      <c r="BR38" s="41">
        <f t="shared" si="3"/>
        <v>170.60514945958442</v>
      </c>
      <c r="BT38" s="134" t="str">
        <f t="shared" si="4"/>
        <v>富良野市</v>
      </c>
      <c r="BU38" s="38">
        <f t="shared" si="25"/>
        <v>170.60514945958442</v>
      </c>
      <c r="BV38" s="69">
        <f t="shared" si="16"/>
        <v>0.2464372331565898</v>
      </c>
      <c r="BW38" s="69">
        <f t="shared" si="5"/>
        <v>6.9487264236292798E-2</v>
      </c>
      <c r="BX38" s="69">
        <f t="shared" si="5"/>
        <v>1.5470147767217128E-2</v>
      </c>
      <c r="BY38" s="69">
        <f t="shared" si="5"/>
        <v>0.16147982115307985</v>
      </c>
      <c r="BZ38" s="69">
        <f t="shared" si="5"/>
        <v>0.21964994925897774</v>
      </c>
      <c r="CA38" s="69">
        <f t="shared" si="5"/>
        <v>0.27849525882915882</v>
      </c>
      <c r="CB38" s="69">
        <f t="shared" si="5"/>
        <v>0.25541755875527355</v>
      </c>
      <c r="CC38" s="69">
        <f t="shared" si="5"/>
        <v>0.2481351702624503</v>
      </c>
      <c r="CD38" s="69">
        <f t="shared" si="5"/>
        <v>0.10827649272364637</v>
      </c>
      <c r="CE38" s="69">
        <f t="shared" si="5"/>
        <v>0.13985867753880393</v>
      </c>
      <c r="CF38" s="69">
        <f t="shared" si="5"/>
        <v>7.28238849282323E-3</v>
      </c>
      <c r="CG38" s="69">
        <f t="shared" si="5"/>
        <v>0</v>
      </c>
      <c r="CH38" s="69">
        <f t="shared" si="5"/>
        <v>0</v>
      </c>
      <c r="CI38" s="135">
        <f t="shared" si="6"/>
        <v>1</v>
      </c>
      <c r="CK38" s="136" t="str">
        <f t="shared" si="7"/>
        <v>富良野市</v>
      </c>
      <c r="CL38" s="137">
        <f t="shared" si="17"/>
        <v>42.043460995086456</v>
      </c>
      <c r="CM38" s="75">
        <f t="shared" si="18"/>
        <v>0</v>
      </c>
      <c r="CN38" s="76">
        <f t="shared" si="19"/>
        <v>11.854885100570369</v>
      </c>
      <c r="CO38" s="75">
        <f t="shared" si="20"/>
        <v>0</v>
      </c>
      <c r="CP38" s="76">
        <f t="shared" si="8"/>
        <v>2.6392868719879345</v>
      </c>
      <c r="CQ38" s="75">
        <f t="shared" si="21"/>
        <v>0</v>
      </c>
      <c r="CR38" s="76">
        <f t="shared" si="9"/>
        <v>27.54928902252815</v>
      </c>
      <c r="CS38" s="75">
        <f t="shared" si="22"/>
        <v>0</v>
      </c>
      <c r="CT38" s="76">
        <f t="shared" si="10"/>
        <v>37.473412422118031</v>
      </c>
      <c r="CU38" s="77">
        <f t="shared" si="23"/>
        <v>0.18541145710816195</v>
      </c>
      <c r="CV38" s="18"/>
      <c r="CW38" s="1078">
        <f t="shared" si="24"/>
        <v>0</v>
      </c>
      <c r="CX38" s="1081">
        <f>VLOOKUP($AX38&amp;"_"&amp;$CW$14,データシート1!$A:$BS,MATCH($CW$12&amp;"_"&amp;CX$20,データシート1!$A$1:$BS$1,0),0)</f>
        <v>0</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6.9480000000000004</v>
      </c>
      <c r="DB38" s="1081">
        <f>VLOOKUP($AX38&amp;"_"&amp;$CW$14,データシート1!$A:$BS,MATCH($CW$12&amp;"_"&amp;DB$20,データシート1!$A$1:$BS$1,0),0)</f>
        <v>0</v>
      </c>
      <c r="DC38" s="1081">
        <f>VLOOKUP($AX38&amp;"_"&amp;$CW$14,データシート1!$A:$BS,MATCH($CW$12&amp;"_"&amp;DC$20,データシート1!$A$1:$BS$1,0),0)</f>
        <v>0</v>
      </c>
      <c r="DD38" s="1080">
        <f t="shared" si="11"/>
        <v>6.9480000000000004</v>
      </c>
      <c r="DE38" s="18"/>
      <c r="DF38" s="138">
        <f>VLOOKUP($AX38&amp;"_"&amp;$DF$14,データシート1!$A:$BS,MATCH($DF$12&amp;"_"&amp;DF$20,データシート1!$A$1:$BS$1,0),0)</f>
        <v>0</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1</v>
      </c>
      <c r="DJ38" s="74">
        <f>VLOOKUP($AX38&amp;"_"&amp;$DF$14,データシート1!$A:$BS,MATCH($DF$12&amp;"_"&amp;DJ$20,データシート1!$A$1:$BS$1,0),0)</f>
        <v>0</v>
      </c>
      <c r="DK38" s="74">
        <f>VLOOKUP($AX38&amp;"_"&amp;$DF$14,データシート1!$A:$BS,MATCH($DF$12&amp;"_"&amp;DK$20,データシート1!$A$1:$BS$1,0),0)</f>
        <v>0</v>
      </c>
      <c r="DL38" s="78">
        <f t="shared" si="12"/>
        <v>1</v>
      </c>
      <c r="DM38" s="18"/>
      <c r="DN38" s="139">
        <f t="shared" si="26"/>
        <v>0</v>
      </c>
      <c r="DO38" s="140">
        <f t="shared" si="27"/>
        <v>0</v>
      </c>
      <c r="DP38" s="140">
        <f t="shared" si="29"/>
        <v>0</v>
      </c>
      <c r="DQ38" s="140">
        <f t="shared" si="30"/>
        <v>1</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26465</v>
      </c>
      <c r="AY39" s="20" t="str">
        <f>IF(IFERROR(比較地域マスタ!$Z24,"")=0,"",IFERROR(比較地域マスタ!$Z24,""))</f>
        <v>与謝野町</v>
      </c>
      <c r="BB39" s="122" t="str">
        <f t="shared" si="0"/>
        <v>26465</v>
      </c>
      <c r="BC39" s="123" t="str">
        <f t="shared" si="0"/>
        <v>与謝野町</v>
      </c>
      <c r="BD39" s="40">
        <f t="shared" si="14"/>
        <v>83.026142117027049</v>
      </c>
      <c r="BE39" s="40">
        <f t="shared" si="15"/>
        <v>7.3320506507957095</v>
      </c>
      <c r="BF39" s="40">
        <f>VLOOKUP($AX39&amp;"_"&amp;$BC$14,データシート1!$A:$BS,MATCH($BC$12&amp;"_"&amp;BF$20,データシート1!$A$1:$BS$1,0),0)</f>
        <v>4.0142268039403453</v>
      </c>
      <c r="BG39" s="40">
        <f>VLOOKUP($AX39&amp;"_"&amp;$BC$14,データシート1!$A:$BS,MATCH($BC$12&amp;"_"&amp;BG$20,データシート1!$A$1:$BS$1,0),0)</f>
        <v>1.1875390460106845</v>
      </c>
      <c r="BH39" s="40">
        <f>VLOOKUP($AX39&amp;"_"&amp;$BC$14,データシート1!$A:$BS,MATCH($BC$12&amp;"_"&amp;BH$20,データシート1!$A$1:$BS$1,0),0)</f>
        <v>2.1302848008446795</v>
      </c>
      <c r="BI39" s="40">
        <f>VLOOKUP($AX39&amp;"_"&amp;$BC$14,データシート1!$A:$BS,MATCH($BC$12&amp;"_"&amp;BI$20,データシート1!$A$1:$BS$1,0),0)</f>
        <v>17.476169105680167</v>
      </c>
      <c r="BJ39" s="40">
        <f>VLOOKUP($AX39&amp;"_"&amp;$BC$14,データシート1!$A:$BS,MATCH($BC$12&amp;"_"&amp;BJ$20,データシート1!$A$1:$BS$1,0),0)</f>
        <v>22.205059908198166</v>
      </c>
      <c r="BK39" s="40">
        <f t="shared" si="1"/>
        <v>35.472539208726865</v>
      </c>
      <c r="BL39" s="40">
        <f t="shared" si="2"/>
        <v>34.231954089788616</v>
      </c>
      <c r="BM39" s="40">
        <f>VLOOKUP($AX39&amp;"_"&amp;$BC$14,データシート1!$A:$BS,MATCH($BC$12&amp;"_"&amp;BM$20,データシート1!$A$1:$BS$1,0),0)</f>
        <v>18.682442306169083</v>
      </c>
      <c r="BN39" s="40">
        <f>VLOOKUP($AX39&amp;"_"&amp;$BC$14,データシート1!$A:$BS,MATCH($BC$12&amp;"_"&amp;BN$20,データシート1!$A$1:$BS$1,0),0)</f>
        <v>15.549511783619534</v>
      </c>
      <c r="BO39" s="40">
        <f>VLOOKUP($AX39&amp;"_"&amp;$BC$14,データシート1!$A:$BS,MATCH($BC$12&amp;"_"&amp;BO$20,データシート1!$A$1:$BS$1,0),0)</f>
        <v>1.2405851189382471</v>
      </c>
      <c r="BP39" s="40">
        <f>VLOOKUP($AX39&amp;"_"&amp;$BC$14,データシート1!$A:$BS,MATCH($BC$12&amp;"_"&amp;BP$20,データシート1!$A$1:$BS$1,0),0)</f>
        <v>0</v>
      </c>
      <c r="BQ39" s="40">
        <f>VLOOKUP($AX39&amp;"_"&amp;$BC$14,データシート1!$A:$BS,MATCH($BC$12&amp;"_"&amp;BQ$20,データシート1!$A$1:$BS$1,0),0)</f>
        <v>0.54032324362613759</v>
      </c>
      <c r="BR39" s="41">
        <f t="shared" si="3"/>
        <v>83.026142117027049</v>
      </c>
      <c r="BT39" s="134" t="str">
        <f t="shared" si="4"/>
        <v>与謝野町</v>
      </c>
      <c r="BU39" s="38">
        <f t="shared" si="25"/>
        <v>83.026142117027049</v>
      </c>
      <c r="BV39" s="69">
        <f t="shared" si="16"/>
        <v>8.8310145019878605E-2</v>
      </c>
      <c r="BW39" s="69">
        <f t="shared" si="5"/>
        <v>4.8348950120821105E-2</v>
      </c>
      <c r="BX39" s="69">
        <f t="shared" si="5"/>
        <v>1.4303194340125112E-2</v>
      </c>
      <c r="BY39" s="69">
        <f t="shared" si="5"/>
        <v>2.5658000558932383E-2</v>
      </c>
      <c r="BZ39" s="69">
        <f t="shared" si="5"/>
        <v>0.21048995726005368</v>
      </c>
      <c r="CA39" s="69">
        <f t="shared" si="5"/>
        <v>0.26744660587625135</v>
      </c>
      <c r="CB39" s="69">
        <f t="shared" si="5"/>
        <v>0.42724542299854895</v>
      </c>
      <c r="CC39" s="69">
        <f t="shared" si="5"/>
        <v>0.4123033205798961</v>
      </c>
      <c r="CD39" s="69">
        <f t="shared" si="5"/>
        <v>0.22501879323545826</v>
      </c>
      <c r="CE39" s="69">
        <f t="shared" si="5"/>
        <v>0.18728452734443785</v>
      </c>
      <c r="CF39" s="69">
        <f t="shared" si="5"/>
        <v>1.4942102418652873E-2</v>
      </c>
      <c r="CG39" s="69">
        <f t="shared" si="5"/>
        <v>0</v>
      </c>
      <c r="CH39" s="69">
        <f t="shared" si="5"/>
        <v>6.507868845267324E-3</v>
      </c>
      <c r="CI39" s="135">
        <f t="shared" si="6"/>
        <v>1</v>
      </c>
      <c r="CK39" s="136" t="str">
        <f t="shared" si="7"/>
        <v>与謝野町</v>
      </c>
      <c r="CL39" s="137">
        <f t="shared" si="17"/>
        <v>7.3320506507957095</v>
      </c>
      <c r="CM39" s="75">
        <f t="shared" si="18"/>
        <v>0</v>
      </c>
      <c r="CN39" s="76">
        <f t="shared" si="19"/>
        <v>4.0142268039403453</v>
      </c>
      <c r="CO39" s="75">
        <f t="shared" si="20"/>
        <v>0</v>
      </c>
      <c r="CP39" s="76">
        <f t="shared" si="8"/>
        <v>1.1875390460106845</v>
      </c>
      <c r="CQ39" s="75">
        <f t="shared" si="21"/>
        <v>0</v>
      </c>
      <c r="CR39" s="76">
        <f t="shared" si="9"/>
        <v>2.1302848008446795</v>
      </c>
      <c r="CS39" s="75">
        <f t="shared" si="22"/>
        <v>0</v>
      </c>
      <c r="CT39" s="76">
        <f t="shared" si="10"/>
        <v>17.476169105680167</v>
      </c>
      <c r="CU39" s="77">
        <f t="shared" si="23"/>
        <v>0.26064064569617362</v>
      </c>
      <c r="CV39" s="18"/>
      <c r="CW39" s="1078">
        <f t="shared" si="24"/>
        <v>0</v>
      </c>
      <c r="CX39" s="1081">
        <f>VLOOKUP($AX39&amp;"_"&amp;$CW$14,データシート1!$A:$BS,MATCH($CW$12&amp;"_"&amp;CX$20,データシート1!$A$1:$BS$1,0),0)</f>
        <v>0</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4.5549999999999997</v>
      </c>
      <c r="DB39" s="1081">
        <f>VLOOKUP($AX39&amp;"_"&amp;$CW$14,データシート1!$A:$BS,MATCH($CW$12&amp;"_"&amp;DB$20,データシート1!$A$1:$BS$1,0),0)</f>
        <v>0</v>
      </c>
      <c r="DC39" s="1081">
        <f>VLOOKUP($AX39&amp;"_"&amp;$CW$14,データシート1!$A:$BS,MATCH($CW$12&amp;"_"&amp;DC$20,データシート1!$A$1:$BS$1,0),0)</f>
        <v>0</v>
      </c>
      <c r="DD39" s="1080">
        <f t="shared" si="11"/>
        <v>4.5549999999999997</v>
      </c>
      <c r="DE39" s="18"/>
      <c r="DF39" s="138">
        <f>VLOOKUP($AX39&amp;"_"&amp;$DF$14,データシート1!$A:$BS,MATCH($DF$12&amp;"_"&amp;DF$20,データシート1!$A$1:$BS$1,0),0)</f>
        <v>0</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1</v>
      </c>
      <c r="DJ39" s="74">
        <f>VLOOKUP($AX39&amp;"_"&amp;$DF$14,データシート1!$A:$BS,MATCH($DF$12&amp;"_"&amp;DJ$20,データシート1!$A$1:$BS$1,0),0)</f>
        <v>0</v>
      </c>
      <c r="DK39" s="74">
        <f>VLOOKUP($AX39&amp;"_"&amp;$DF$14,データシート1!$A:$BS,MATCH($DF$12&amp;"_"&amp;DK$20,データシート1!$A$1:$BS$1,0),0)</f>
        <v>0</v>
      </c>
      <c r="DL39" s="78">
        <f t="shared" si="12"/>
        <v>1</v>
      </c>
      <c r="DM39" s="18"/>
      <c r="DN39" s="139">
        <f t="shared" si="26"/>
        <v>0</v>
      </c>
      <c r="DO39" s="140">
        <f t="shared" si="27"/>
        <v>0</v>
      </c>
      <c r="DP39" s="140">
        <f t="shared" si="29"/>
        <v>0</v>
      </c>
      <c r="DQ39" s="140">
        <f t="shared" si="30"/>
        <v>1</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17207</v>
      </c>
      <c r="AY40" s="20" t="str">
        <f>IF(IFERROR(比較地域マスタ!$Z25,"")=0,"",IFERROR(比較地域マスタ!$Z25,""))</f>
        <v>羽咋市</v>
      </c>
      <c r="BB40" s="122" t="str">
        <f t="shared" si="0"/>
        <v>17207</v>
      </c>
      <c r="BC40" s="123" t="str">
        <f t="shared" si="0"/>
        <v>羽咋市</v>
      </c>
      <c r="BD40" s="40">
        <f t="shared" si="14"/>
        <v>131.36766044440168</v>
      </c>
      <c r="BE40" s="40">
        <f t="shared" si="15"/>
        <v>34.390512806649298</v>
      </c>
      <c r="BF40" s="40">
        <f>VLOOKUP($AX40&amp;"_"&amp;$BC$14,データシート1!$A:$BS,MATCH($BC$12&amp;"_"&amp;BF$20,データシート1!$A$1:$BS$1,0),0)</f>
        <v>24.008612947837509</v>
      </c>
      <c r="BG40" s="40">
        <f>VLOOKUP($AX40&amp;"_"&amp;$BC$14,データシート1!$A:$BS,MATCH($BC$12&amp;"_"&amp;BG$20,データシート1!$A$1:$BS$1,0),0)</f>
        <v>1.3424441470462902</v>
      </c>
      <c r="BH40" s="40">
        <f>VLOOKUP($AX40&amp;"_"&amp;$BC$14,データシート1!$A:$BS,MATCH($BC$12&amp;"_"&amp;BH$20,データシート1!$A$1:$BS$1,0),0)</f>
        <v>9.0394557117654983</v>
      </c>
      <c r="BI40" s="40">
        <f>VLOOKUP($AX40&amp;"_"&amp;$BC$14,データシート1!$A:$BS,MATCH($BC$12&amp;"_"&amp;BI$20,データシート1!$A$1:$BS$1,0),0)</f>
        <v>24.442261891314413</v>
      </c>
      <c r="BJ40" s="40">
        <f>VLOOKUP($AX40&amp;"_"&amp;$BC$14,データシート1!$A:$BS,MATCH($BC$12&amp;"_"&amp;BJ$20,データシート1!$A$1:$BS$1,0),0)</f>
        <v>30.599276853491762</v>
      </c>
      <c r="BK40" s="40">
        <f t="shared" si="1"/>
        <v>39.590930560648403</v>
      </c>
      <c r="BL40" s="40">
        <f t="shared" si="2"/>
        <v>38.34428742988014</v>
      </c>
      <c r="BM40" s="40">
        <f>VLOOKUP($AX40&amp;"_"&amp;$BC$14,データシート1!$A:$BS,MATCH($BC$12&amp;"_"&amp;BM$20,データシート1!$A$1:$BS$1,0),0)</f>
        <v>19.417145093490337</v>
      </c>
      <c r="BN40" s="40">
        <f>VLOOKUP($AX40&amp;"_"&amp;$BC$14,データシート1!$A:$BS,MATCH($BC$12&amp;"_"&amp;BN$20,データシート1!$A$1:$BS$1,0),0)</f>
        <v>18.927142336389799</v>
      </c>
      <c r="BO40" s="40">
        <f>VLOOKUP($AX40&amp;"_"&amp;$BC$14,データシート1!$A:$BS,MATCH($BC$12&amp;"_"&amp;BO$20,データシート1!$A$1:$BS$1,0),0)</f>
        <v>1.2346888018330271</v>
      </c>
      <c r="BP40" s="40">
        <f>VLOOKUP($AX40&amp;"_"&amp;$BC$14,データシート1!$A:$BS,MATCH($BC$12&amp;"_"&amp;BP$20,データシート1!$A$1:$BS$1,0),0)</f>
        <v>1.1954328935233554E-2</v>
      </c>
      <c r="BQ40" s="40">
        <f>VLOOKUP($AX40&amp;"_"&amp;$BC$14,データシート1!$A:$BS,MATCH($BC$12&amp;"_"&amp;BQ$20,データシート1!$A$1:$BS$1,0),0)</f>
        <v>2.3446783322977969</v>
      </c>
      <c r="BR40" s="41">
        <f t="shared" si="3"/>
        <v>131.36766044440168</v>
      </c>
      <c r="BT40" s="134" t="str">
        <f t="shared" si="4"/>
        <v>羽咋市</v>
      </c>
      <c r="BU40" s="38">
        <f t="shared" si="25"/>
        <v>131.36766044440168</v>
      </c>
      <c r="BV40" s="69">
        <f t="shared" si="16"/>
        <v>0.26178827186470516</v>
      </c>
      <c r="BW40" s="69">
        <f t="shared" si="5"/>
        <v>0.18275892915059258</v>
      </c>
      <c r="BX40" s="69">
        <f t="shared" si="5"/>
        <v>1.0218984965591654E-2</v>
      </c>
      <c r="BY40" s="69">
        <f t="shared" si="5"/>
        <v>6.8810357748520901E-2</v>
      </c>
      <c r="BZ40" s="69">
        <f t="shared" si="5"/>
        <v>0.18605996185536877</v>
      </c>
      <c r="CA40" s="69">
        <f t="shared" si="5"/>
        <v>0.23292853621643203</v>
      </c>
      <c r="CB40" s="69">
        <f t="shared" si="5"/>
        <v>0.30137501441920211</v>
      </c>
      <c r="CC40" s="69">
        <f t="shared" si="5"/>
        <v>0.2918852882068983</v>
      </c>
      <c r="CD40" s="69">
        <f t="shared" si="5"/>
        <v>0.14780764936974877</v>
      </c>
      <c r="CE40" s="69">
        <f t="shared" si="5"/>
        <v>0.14407763883714952</v>
      </c>
      <c r="CF40" s="69">
        <f t="shared" si="5"/>
        <v>9.3987271879259846E-3</v>
      </c>
      <c r="CG40" s="69">
        <f t="shared" si="5"/>
        <v>9.0999024377791575E-5</v>
      </c>
      <c r="CH40" s="69">
        <f t="shared" si="5"/>
        <v>1.7848215644291905E-2</v>
      </c>
      <c r="CI40" s="135">
        <f t="shared" si="6"/>
        <v>1</v>
      </c>
      <c r="CK40" s="136" t="str">
        <f t="shared" si="7"/>
        <v>羽咋市</v>
      </c>
      <c r="CL40" s="137">
        <f t="shared" si="17"/>
        <v>34.390512806649298</v>
      </c>
      <c r="CM40" s="75">
        <f t="shared" si="18"/>
        <v>0.92531333216547196</v>
      </c>
      <c r="CN40" s="76">
        <f t="shared" si="19"/>
        <v>24.008612947837509</v>
      </c>
      <c r="CO40" s="75">
        <f t="shared" si="20"/>
        <v>1</v>
      </c>
      <c r="CP40" s="76">
        <f t="shared" si="8"/>
        <v>1.3424441470462902</v>
      </c>
      <c r="CQ40" s="75">
        <f t="shared" si="21"/>
        <v>0</v>
      </c>
      <c r="CR40" s="76">
        <f t="shared" si="9"/>
        <v>9.0394557117654983</v>
      </c>
      <c r="CS40" s="75">
        <f t="shared" si="22"/>
        <v>0</v>
      </c>
      <c r="CT40" s="76">
        <f t="shared" si="10"/>
        <v>24.442261891314413</v>
      </c>
      <c r="CU40" s="77">
        <f t="shared" si="23"/>
        <v>0</v>
      </c>
      <c r="CV40" s="18"/>
      <c r="CW40" s="1078">
        <f t="shared" si="24"/>
        <v>31.821999999999999</v>
      </c>
      <c r="CX40" s="1081">
        <f>VLOOKUP($AX40&amp;"_"&amp;$CW$14,データシート1!$A:$BS,MATCH($CW$12&amp;"_"&amp;CX$20,データシート1!$A$1:$BS$1,0),0)</f>
        <v>31.821999999999999</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0</v>
      </c>
      <c r="DB40" s="1081">
        <f>VLOOKUP($AX40&amp;"_"&amp;$CW$14,データシート1!$A:$BS,MATCH($CW$12&amp;"_"&amp;DB$20,データシート1!$A$1:$BS$1,0),0)</f>
        <v>0</v>
      </c>
      <c r="DC40" s="1081">
        <f>VLOOKUP($AX40&amp;"_"&amp;$CW$14,データシート1!$A:$BS,MATCH($CW$12&amp;"_"&amp;DC$20,データシート1!$A$1:$BS$1,0),0)</f>
        <v>0</v>
      </c>
      <c r="DD40" s="1080">
        <f t="shared" si="11"/>
        <v>31.821999999999999</v>
      </c>
      <c r="DE40" s="18"/>
      <c r="DF40" s="138">
        <f>VLOOKUP($AX40&amp;"_"&amp;$DF$14,データシート1!$A:$BS,MATCH($DF$12&amp;"_"&amp;DF$20,データシート1!$A$1:$BS$1,0),0)</f>
        <v>6</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0</v>
      </c>
      <c r="DJ40" s="74">
        <f>VLOOKUP($AX40&amp;"_"&amp;$DF$14,データシート1!$A:$BS,MATCH($DF$12&amp;"_"&amp;DJ$20,データシート1!$A$1:$BS$1,0),0)</f>
        <v>0</v>
      </c>
      <c r="DK40" s="74">
        <f>VLOOKUP($AX40&amp;"_"&amp;$DF$14,データシート1!$A:$BS,MATCH($DF$12&amp;"_"&amp;DK$20,データシート1!$A$1:$BS$1,0),0)</f>
        <v>0</v>
      </c>
      <c r="DL40" s="78">
        <f t="shared" si="12"/>
        <v>6</v>
      </c>
      <c r="DM40" s="18"/>
      <c r="DN40" s="139">
        <f t="shared" si="26"/>
        <v>1</v>
      </c>
      <c r="DO40" s="140">
        <f t="shared" si="27"/>
        <v>0</v>
      </c>
      <c r="DP40" s="140">
        <f t="shared" si="29"/>
        <v>0</v>
      </c>
      <c r="DQ40" s="140">
        <f t="shared" si="30"/>
        <v>0</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22219</v>
      </c>
      <c r="AY41" s="20" t="str">
        <f>IF(IFERROR(比較地域マスタ!$Z26,"")=0,"",IFERROR(比較地域マスタ!$Z26,""))</f>
        <v>下田市</v>
      </c>
      <c r="BB41" s="122" t="str">
        <f t="shared" si="0"/>
        <v>22219</v>
      </c>
      <c r="BC41" s="123" t="str">
        <f t="shared" si="0"/>
        <v>下田市</v>
      </c>
      <c r="BD41" s="40">
        <f t="shared" si="14"/>
        <v>111.29194784437755</v>
      </c>
      <c r="BE41" s="40">
        <f t="shared" si="15"/>
        <v>8.1893310105050787</v>
      </c>
      <c r="BF41" s="40">
        <f>VLOOKUP($AX41&amp;"_"&amp;$BC$14,データシート1!$A:$BS,MATCH($BC$12&amp;"_"&amp;BF$20,データシート1!$A$1:$BS$1,0),0)</f>
        <v>0.6854064966482486</v>
      </c>
      <c r="BG41" s="40">
        <f>VLOOKUP($AX41&amp;"_"&amp;$BC$14,データシート1!$A:$BS,MATCH($BC$12&amp;"_"&amp;BG$20,データシート1!$A$1:$BS$1,0),0)</f>
        <v>1.4356689334151007</v>
      </c>
      <c r="BH41" s="40">
        <f>VLOOKUP($AX41&amp;"_"&amp;$BC$14,データシート1!$A:$BS,MATCH($BC$12&amp;"_"&amp;BH$20,データシート1!$A$1:$BS$1,0),0)</f>
        <v>6.06825558044173</v>
      </c>
      <c r="BI41" s="40">
        <f>VLOOKUP($AX41&amp;"_"&amp;$BC$14,データシート1!$A:$BS,MATCH($BC$12&amp;"_"&amp;BI$20,データシート1!$A$1:$BS$1,0),0)</f>
        <v>32.457638228000754</v>
      </c>
      <c r="BJ41" s="40">
        <f>VLOOKUP($AX41&amp;"_"&amp;$BC$14,データシート1!$A:$BS,MATCH($BC$12&amp;"_"&amp;BJ$20,データシート1!$A$1:$BS$1,0),0)</f>
        <v>28.935342767394189</v>
      </c>
      <c r="BK41" s="40">
        <f t="shared" si="1"/>
        <v>39.169597373037526</v>
      </c>
      <c r="BL41" s="40">
        <f t="shared" si="2"/>
        <v>37.660302973584535</v>
      </c>
      <c r="BM41" s="40">
        <f>VLOOKUP($AX41&amp;"_"&amp;$BC$14,データシート1!$A:$BS,MATCH($BC$12&amp;"_"&amp;BM$20,データシート1!$A$1:$BS$1,0),0)</f>
        <v>17.297002764363281</v>
      </c>
      <c r="BN41" s="40">
        <f>VLOOKUP($AX41&amp;"_"&amp;$BC$14,データシート1!$A:$BS,MATCH($BC$12&amp;"_"&amp;BN$20,データシート1!$A$1:$BS$1,0),0)</f>
        <v>20.363300209221251</v>
      </c>
      <c r="BO41" s="40">
        <f>VLOOKUP($AX41&amp;"_"&amp;$BC$14,データシート1!$A:$BS,MATCH($BC$12&amp;"_"&amp;BO$20,データシート1!$A$1:$BS$1,0),0)</f>
        <v>1.2322123486488348</v>
      </c>
      <c r="BP41" s="40">
        <f>VLOOKUP($AX41&amp;"_"&amp;$BC$14,データシート1!$A:$BS,MATCH($BC$12&amp;"_"&amp;BP$20,データシート1!$A$1:$BS$1,0),0)</f>
        <v>0.27708205080415105</v>
      </c>
      <c r="BQ41" s="40">
        <f>VLOOKUP($AX41&amp;"_"&amp;$BC$14,データシート1!$A:$BS,MATCH($BC$12&amp;"_"&amp;BQ$20,データシート1!$A$1:$BS$1,0),0)</f>
        <v>2.5400384654399999</v>
      </c>
      <c r="BR41" s="41">
        <f t="shared" si="3"/>
        <v>111.29194784437755</v>
      </c>
      <c r="BT41" s="134" t="str">
        <f t="shared" si="4"/>
        <v>下田市</v>
      </c>
      <c r="BU41" s="38">
        <f t="shared" si="25"/>
        <v>111.29194784437755</v>
      </c>
      <c r="BV41" s="69">
        <f t="shared" si="16"/>
        <v>7.3584218527259812E-2</v>
      </c>
      <c r="BW41" s="69">
        <f t="shared" si="5"/>
        <v>6.1586351027539789E-3</v>
      </c>
      <c r="BX41" s="69">
        <f t="shared" si="5"/>
        <v>1.2900025214965546E-2</v>
      </c>
      <c r="BY41" s="69">
        <f t="shared" si="5"/>
        <v>5.452555820954029E-2</v>
      </c>
      <c r="BZ41" s="69">
        <f t="shared" si="5"/>
        <v>0.29164408438054407</v>
      </c>
      <c r="CA41" s="69">
        <f t="shared" si="5"/>
        <v>0.25999493519383127</v>
      </c>
      <c r="CB41" s="69">
        <f t="shared" si="5"/>
        <v>0.35195356116697141</v>
      </c>
      <c r="CC41" s="69">
        <f t="shared" si="5"/>
        <v>0.33839198345459753</v>
      </c>
      <c r="CD41" s="69">
        <f t="shared" si="5"/>
        <v>0.15542007395315008</v>
      </c>
      <c r="CE41" s="69">
        <f t="shared" si="5"/>
        <v>0.18297190950144737</v>
      </c>
      <c r="CF41" s="69">
        <f t="shared" si="5"/>
        <v>1.1071891295962127E-2</v>
      </c>
      <c r="CG41" s="69">
        <f t="shared" si="5"/>
        <v>2.4896864164117441E-3</v>
      </c>
      <c r="CH41" s="69">
        <f t="shared" si="5"/>
        <v>2.2823200731393455E-2</v>
      </c>
      <c r="CI41" s="135">
        <f t="shared" si="6"/>
        <v>1</v>
      </c>
      <c r="CK41" s="136" t="str">
        <f t="shared" si="7"/>
        <v>下田市</v>
      </c>
      <c r="CL41" s="137">
        <f t="shared" si="17"/>
        <v>8.1893310105050787</v>
      </c>
      <c r="CM41" s="75">
        <f t="shared" si="18"/>
        <v>0</v>
      </c>
      <c r="CN41" s="76">
        <f t="shared" si="19"/>
        <v>0.6854064966482486</v>
      </c>
      <c r="CO41" s="75">
        <f t="shared" si="20"/>
        <v>0</v>
      </c>
      <c r="CP41" s="76">
        <f t="shared" si="8"/>
        <v>1.4356689334151007</v>
      </c>
      <c r="CQ41" s="75">
        <f t="shared" si="21"/>
        <v>0</v>
      </c>
      <c r="CR41" s="76">
        <f t="shared" si="9"/>
        <v>6.06825558044173</v>
      </c>
      <c r="CS41" s="75">
        <f t="shared" si="22"/>
        <v>0</v>
      </c>
      <c r="CT41" s="76">
        <f t="shared" si="10"/>
        <v>32.457638228000754</v>
      </c>
      <c r="CU41" s="77">
        <f t="shared" si="23"/>
        <v>6.7380133595589378E-2</v>
      </c>
      <c r="CV41" s="18"/>
      <c r="CW41" s="1078">
        <f t="shared" si="24"/>
        <v>0</v>
      </c>
      <c r="CX41" s="1081">
        <f>VLOOKUP($AX41&amp;"_"&amp;$CW$14,データシート1!$A:$BS,MATCH($CW$12&amp;"_"&amp;CX$20,データシート1!$A$1:$BS$1,0),0)</f>
        <v>0</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2.1869999999999998</v>
      </c>
      <c r="DB41" s="1081">
        <f>VLOOKUP($AX41&amp;"_"&amp;$CW$14,データシート1!$A:$BS,MATCH($CW$12&amp;"_"&amp;DB$20,データシート1!$A$1:$BS$1,0),0)</f>
        <v>0</v>
      </c>
      <c r="DC41" s="1081">
        <f>VLOOKUP($AX41&amp;"_"&amp;$CW$14,データシート1!$A:$BS,MATCH($CW$12&amp;"_"&amp;DC$20,データシート1!$A$1:$BS$1,0),0)</f>
        <v>0</v>
      </c>
      <c r="DD41" s="1080">
        <f t="shared" si="11"/>
        <v>2.1869999999999998</v>
      </c>
      <c r="DE41" s="18"/>
      <c r="DF41" s="138">
        <f>VLOOKUP($AX41&amp;"_"&amp;$DF$14,データシート1!$A:$BS,MATCH($DF$12&amp;"_"&amp;DF$20,データシート1!$A$1:$BS$1,0),0)</f>
        <v>0</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1</v>
      </c>
      <c r="DJ41" s="74">
        <f>VLOOKUP($AX41&amp;"_"&amp;$DF$14,データシート1!$A:$BS,MATCH($DF$12&amp;"_"&amp;DJ$20,データシート1!$A$1:$BS$1,0),0)</f>
        <v>0</v>
      </c>
      <c r="DK41" s="74">
        <f>VLOOKUP($AX41&amp;"_"&amp;$DF$14,データシート1!$A:$BS,MATCH($DF$12&amp;"_"&amp;DK$20,データシート1!$A$1:$BS$1,0),0)</f>
        <v>0</v>
      </c>
      <c r="DL41" s="78">
        <f t="shared" si="12"/>
        <v>1</v>
      </c>
      <c r="DM41" s="18"/>
      <c r="DN41" s="139">
        <f t="shared" si="26"/>
        <v>0</v>
      </c>
      <c r="DO41" s="140">
        <f t="shared" si="27"/>
        <v>0</v>
      </c>
      <c r="DP41" s="140">
        <f t="shared" si="29"/>
        <v>0</v>
      </c>
      <c r="DQ41" s="140">
        <f t="shared" si="30"/>
        <v>1</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47348</v>
      </c>
      <c r="AY42" s="20" t="str">
        <f>IF(IFERROR(比較地域マスタ!$Z27,"")=0,"",IFERROR(比較地域マスタ!$Z27,""))</f>
        <v>与那原町</v>
      </c>
      <c r="BB42" s="122" t="str">
        <f t="shared" si="0"/>
        <v>47348</v>
      </c>
      <c r="BC42" s="123" t="str">
        <f t="shared" si="0"/>
        <v>与那原町</v>
      </c>
      <c r="BD42" s="40">
        <f t="shared" si="14"/>
        <v>91.267627772987751</v>
      </c>
      <c r="BE42" s="40">
        <f t="shared" si="15"/>
        <v>2.893096459931555</v>
      </c>
      <c r="BF42" s="40">
        <f>VLOOKUP($AX42&amp;"_"&amp;$BC$14,データシート1!$A:$BS,MATCH($BC$12&amp;"_"&amp;BF$20,データシート1!$A$1:$BS$1,0),0)</f>
        <v>1.793382923168362</v>
      </c>
      <c r="BG42" s="40">
        <f>VLOOKUP($AX42&amp;"_"&amp;$BC$14,データシート1!$A:$BS,MATCH($BC$12&amp;"_"&amp;BG$20,データシート1!$A$1:$BS$1,0),0)</f>
        <v>1.0600222406451272</v>
      </c>
      <c r="BH42" s="40">
        <f>VLOOKUP($AX42&amp;"_"&amp;$BC$14,データシート1!$A:$BS,MATCH($BC$12&amp;"_"&amp;BH$20,データシート1!$A$1:$BS$1,0),0)</f>
        <v>3.9691296118065753E-2</v>
      </c>
      <c r="BI42" s="40">
        <f>VLOOKUP($AX42&amp;"_"&amp;$BC$14,データシート1!$A:$BS,MATCH($BC$12&amp;"_"&amp;BI$20,データシート1!$A$1:$BS$1,0),0)</f>
        <v>30.080015000554408</v>
      </c>
      <c r="BJ42" s="40">
        <f>VLOOKUP($AX42&amp;"_"&amp;$BC$14,データシート1!$A:$BS,MATCH($BC$12&amp;"_"&amp;BJ$20,データシート1!$A$1:$BS$1,0),0)</f>
        <v>26.886096292899534</v>
      </c>
      <c r="BK42" s="40">
        <f t="shared" si="1"/>
        <v>29.14097146484421</v>
      </c>
      <c r="BL42" s="40">
        <f t="shared" si="2"/>
        <v>25.640863744838757</v>
      </c>
      <c r="BM42" s="40">
        <f>VLOOKUP($AX42&amp;"_"&amp;$BC$14,データシート1!$A:$BS,MATCH($BC$12&amp;"_"&amp;BM$20,データシート1!$A$1:$BS$1,0),0)</f>
        <v>16.868775996896037</v>
      </c>
      <c r="BN42" s="40">
        <f>VLOOKUP($AX42&amp;"_"&amp;$BC$14,データシート1!$A:$BS,MATCH($BC$12&amp;"_"&amp;BN$20,データシート1!$A$1:$BS$1,0),0)</f>
        <v>8.7720877479427202</v>
      </c>
      <c r="BO42" s="40">
        <f>VLOOKUP($AX42&amp;"_"&amp;$BC$14,データシート1!$A:$BS,MATCH($BC$12&amp;"_"&amp;BO$20,データシート1!$A$1:$BS$1,0),0)</f>
        <v>1.1861621120570682</v>
      </c>
      <c r="BP42" s="40">
        <f>VLOOKUP($AX42&amp;"_"&amp;$BC$14,データシート1!$A:$BS,MATCH($BC$12&amp;"_"&amp;BP$20,データシート1!$A$1:$BS$1,0),0)</f>
        <v>2.3139456079483831</v>
      </c>
      <c r="BQ42" s="40">
        <f>VLOOKUP($AX42&amp;"_"&amp;$BC$14,データシート1!$A:$BS,MATCH($BC$12&amp;"_"&amp;BQ$20,データシート1!$A$1:$BS$1,0),0)</f>
        <v>2.267448554758047</v>
      </c>
      <c r="BR42" s="41">
        <f t="shared" si="3"/>
        <v>91.267627772987751</v>
      </c>
      <c r="BT42" s="134" t="str">
        <f t="shared" si="4"/>
        <v>与那原町</v>
      </c>
      <c r="BU42" s="38">
        <f t="shared" si="25"/>
        <v>91.267627772987751</v>
      </c>
      <c r="BV42" s="69">
        <f t="shared" si="16"/>
        <v>3.169904302900943E-2</v>
      </c>
      <c r="BW42" s="69">
        <f t="shared" si="5"/>
        <v>1.9649715533629163E-2</v>
      </c>
      <c r="BX42" s="69">
        <f t="shared" si="5"/>
        <v>1.1614438399579607E-2</v>
      </c>
      <c r="BY42" s="69">
        <f t="shared" si="5"/>
        <v>4.3488909580065895E-4</v>
      </c>
      <c r="BZ42" s="69">
        <f t="shared" si="5"/>
        <v>0.32958033132375458</v>
      </c>
      <c r="CA42" s="69">
        <f t="shared" ref="CA42:CH68" si="32">BJ42/$BR42</f>
        <v>0.29458524286151044</v>
      </c>
      <c r="CB42" s="69">
        <f t="shared" si="32"/>
        <v>0.31929143088201301</v>
      </c>
      <c r="CC42" s="69">
        <f t="shared" si="32"/>
        <v>0.28094149448713535</v>
      </c>
      <c r="CD42" s="69">
        <f t="shared" si="32"/>
        <v>0.18482759340315238</v>
      </c>
      <c r="CE42" s="69">
        <f t="shared" si="32"/>
        <v>9.6113901083982947E-2</v>
      </c>
      <c r="CF42" s="69">
        <f t="shared" si="32"/>
        <v>1.2996526161580958E-2</v>
      </c>
      <c r="CG42" s="69">
        <f t="shared" si="32"/>
        <v>2.5353410233296715E-2</v>
      </c>
      <c r="CH42" s="69">
        <f t="shared" si="32"/>
        <v>2.4843951903712545E-2</v>
      </c>
      <c r="CI42" s="135">
        <f t="shared" si="6"/>
        <v>1</v>
      </c>
      <c r="CK42" s="136" t="str">
        <f t="shared" si="7"/>
        <v>与那原町</v>
      </c>
      <c r="CL42" s="137">
        <f t="shared" si="17"/>
        <v>2.893096459931555</v>
      </c>
      <c r="CM42" s="75">
        <f t="shared" si="18"/>
        <v>0</v>
      </c>
      <c r="CN42" s="76">
        <f t="shared" si="19"/>
        <v>1.793382923168362</v>
      </c>
      <c r="CO42" s="75">
        <f t="shared" si="20"/>
        <v>0</v>
      </c>
      <c r="CP42" s="76">
        <f t="shared" si="8"/>
        <v>1.0600222406451272</v>
      </c>
      <c r="CQ42" s="75">
        <f t="shared" si="21"/>
        <v>0</v>
      </c>
      <c r="CR42" s="76">
        <f t="shared" si="9"/>
        <v>3.9691296118065753E-2</v>
      </c>
      <c r="CS42" s="75">
        <f t="shared" si="22"/>
        <v>0</v>
      </c>
      <c r="CT42" s="76">
        <f t="shared" si="10"/>
        <v>30.080015000554408</v>
      </c>
      <c r="CU42" s="77">
        <f t="shared" si="23"/>
        <v>0</v>
      </c>
      <c r="CV42" s="18"/>
      <c r="CW42" s="1078">
        <f t="shared" si="24"/>
        <v>0</v>
      </c>
      <c r="CX42" s="1081">
        <f>VLOOKUP($AX42&amp;"_"&amp;$CW$14,データシート1!$A:$BS,MATCH($CW$12&amp;"_"&amp;CX$20,データシート1!$A$1:$BS$1,0),0)</f>
        <v>0</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0</v>
      </c>
      <c r="DB42" s="1081">
        <f>VLOOKUP($AX42&amp;"_"&amp;$CW$14,データシート1!$A:$BS,MATCH($CW$12&amp;"_"&amp;DB$20,データシート1!$A$1:$BS$1,0),0)</f>
        <v>0</v>
      </c>
      <c r="DC42" s="1081">
        <f>VLOOKUP($AX42&amp;"_"&amp;$CW$14,データシート1!$A:$BS,MATCH($CW$12&amp;"_"&amp;DC$20,データシート1!$A$1:$BS$1,0),0)</f>
        <v>0</v>
      </c>
      <c r="DD42" s="1080">
        <f t="shared" si="11"/>
        <v>0</v>
      </c>
      <c r="DE42" s="18"/>
      <c r="DF42" s="138">
        <f>VLOOKUP($AX42&amp;"_"&amp;$DF$14,データシート1!$A:$BS,MATCH($DF$12&amp;"_"&amp;DF$20,データシート1!$A$1:$BS$1,0),0)</f>
        <v>0</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0</v>
      </c>
      <c r="DJ42" s="74">
        <f>VLOOKUP($AX42&amp;"_"&amp;$DF$14,データシート1!$A:$BS,MATCH($DF$12&amp;"_"&amp;DJ$20,データシート1!$A$1:$BS$1,0),0)</f>
        <v>0</v>
      </c>
      <c r="DK42" s="74">
        <f>VLOOKUP($AX42&amp;"_"&amp;$DF$14,データシート1!$A:$BS,MATCH($DF$12&amp;"_"&amp;DK$20,データシート1!$A$1:$BS$1,0),0)</f>
        <v>0</v>
      </c>
      <c r="DL42" s="78">
        <f t="shared" si="12"/>
        <v>0</v>
      </c>
      <c r="DM42" s="18"/>
      <c r="DN42" s="139">
        <f t="shared" si="26"/>
        <v>0</v>
      </c>
      <c r="DO42" s="140">
        <f t="shared" si="27"/>
        <v>0</v>
      </c>
      <c r="DP42" s="140">
        <f t="shared" si="29"/>
        <v>0</v>
      </c>
      <c r="DQ42" s="140">
        <f t="shared" si="30"/>
        <v>0</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12329</v>
      </c>
      <c r="AY43" s="20" t="str">
        <f>IF(IFERROR(比較地域マスタ!$Z28,"")=0,"",IFERROR(比較地域マスタ!$Z28,""))</f>
        <v>栄町</v>
      </c>
      <c r="AZ43" s="26"/>
      <c r="BB43" s="122" t="str">
        <f t="shared" si="0"/>
        <v>12329</v>
      </c>
      <c r="BC43" s="123" t="str">
        <f t="shared" si="0"/>
        <v>栄町</v>
      </c>
      <c r="BD43" s="40">
        <f t="shared" si="14"/>
        <v>167.98236476557139</v>
      </c>
      <c r="BE43" s="40">
        <f t="shared" si="15"/>
        <v>96.590017136843471</v>
      </c>
      <c r="BF43" s="40">
        <f>VLOOKUP($AX43&amp;"_"&amp;$BC$14,データシート1!$A:$BS,MATCH($BC$12&amp;"_"&amp;BF$20,データシート1!$A$1:$BS$1,0),0)</f>
        <v>94.333260522679666</v>
      </c>
      <c r="BG43" s="40">
        <f>VLOOKUP($AX43&amp;"_"&amp;$BC$14,データシート1!$A:$BS,MATCH($BC$12&amp;"_"&amp;BG$20,データシート1!$A$1:$BS$1,0),0)</f>
        <v>0.71817239337940486</v>
      </c>
      <c r="BH43" s="40">
        <f>VLOOKUP($AX43&amp;"_"&amp;$BC$14,データシート1!$A:$BS,MATCH($BC$12&amp;"_"&amp;BH$20,データシート1!$A$1:$BS$1,0),0)</f>
        <v>1.5385842207843998</v>
      </c>
      <c r="BI43" s="40">
        <f>VLOOKUP($AX43&amp;"_"&amp;$BC$14,データシート1!$A:$BS,MATCH($BC$12&amp;"_"&amp;BI$20,データシート1!$A$1:$BS$1,0),0)</f>
        <v>17.118707485312907</v>
      </c>
      <c r="BJ43" s="40">
        <f>VLOOKUP($AX43&amp;"_"&amp;$BC$14,データシート1!$A:$BS,MATCH($BC$12&amp;"_"&amp;BJ$20,データシート1!$A$1:$BS$1,0),0)</f>
        <v>21.393893373971235</v>
      </c>
      <c r="BK43" s="40">
        <f t="shared" si="1"/>
        <v>31.218992879824068</v>
      </c>
      <c r="BL43" s="40">
        <f t="shared" si="2"/>
        <v>30.022453249661812</v>
      </c>
      <c r="BM43" s="40">
        <f>VLOOKUP($AX43&amp;"_"&amp;$BC$14,データシート1!$A:$BS,MATCH($BC$12&amp;"_"&amp;BM$20,データシート1!$A$1:$BS$1,0),0)</f>
        <v>18.444538546465054</v>
      </c>
      <c r="BN43" s="40">
        <f>VLOOKUP($AX43&amp;"_"&amp;$BC$14,データシート1!$A:$BS,MATCH($BC$12&amp;"_"&amp;BN$20,データシート1!$A$1:$BS$1,0),0)</f>
        <v>11.577914703196758</v>
      </c>
      <c r="BO43" s="40">
        <f>VLOOKUP($AX43&amp;"_"&amp;$BC$14,データシート1!$A:$BS,MATCH($BC$12&amp;"_"&amp;BO$20,データシート1!$A$1:$BS$1,0),0)</f>
        <v>1.1965396301622551</v>
      </c>
      <c r="BP43" s="40">
        <f>VLOOKUP($AX43&amp;"_"&amp;$BC$14,データシート1!$A:$BS,MATCH($BC$12&amp;"_"&amp;BP$20,データシート1!$A$1:$BS$1,0),0)</f>
        <v>0</v>
      </c>
      <c r="BQ43" s="40">
        <f>VLOOKUP($AX43&amp;"_"&amp;$BC$14,データシート1!$A:$BS,MATCH($BC$12&amp;"_"&amp;BQ$20,データシート1!$A$1:$BS$1,0),0)</f>
        <v>1.660753889619726</v>
      </c>
      <c r="BR43" s="41">
        <f t="shared" si="3"/>
        <v>167.98236476557139</v>
      </c>
      <c r="BT43" s="134" t="str">
        <f t="shared" si="4"/>
        <v>栄町</v>
      </c>
      <c r="BU43" s="38">
        <f t="shared" si="25"/>
        <v>167.98236476557139</v>
      </c>
      <c r="BV43" s="69">
        <f t="shared" si="16"/>
        <v>0.57500093698311805</v>
      </c>
      <c r="BW43" s="69">
        <f t="shared" si="16"/>
        <v>0.56156645165893992</v>
      </c>
      <c r="BX43" s="69">
        <f t="shared" si="16"/>
        <v>4.2752844584707083E-3</v>
      </c>
      <c r="BY43" s="69">
        <f t="shared" si="16"/>
        <v>9.159200865707413E-3</v>
      </c>
      <c r="BZ43" s="69">
        <f t="shared" si="16"/>
        <v>0.10190776578959942</v>
      </c>
      <c r="CA43" s="69">
        <f t="shared" si="32"/>
        <v>0.12735797239089702</v>
      </c>
      <c r="CB43" s="69">
        <f t="shared" si="32"/>
        <v>0.18584684721751527</v>
      </c>
      <c r="CC43" s="69">
        <f t="shared" si="32"/>
        <v>0.17872383980044448</v>
      </c>
      <c r="CD43" s="69">
        <f t="shared" si="32"/>
        <v>0.10980044585159532</v>
      </c>
      <c r="CE43" s="69">
        <f t="shared" si="32"/>
        <v>6.8923393948849165E-2</v>
      </c>
      <c r="CF43" s="69">
        <f t="shared" si="32"/>
        <v>7.1230074170707848E-3</v>
      </c>
      <c r="CG43" s="69">
        <f t="shared" si="32"/>
        <v>0</v>
      </c>
      <c r="CH43" s="69">
        <f t="shared" si="32"/>
        <v>9.886477618870286E-3</v>
      </c>
      <c r="CI43" s="135">
        <f t="shared" si="6"/>
        <v>1</v>
      </c>
      <c r="CJ43" s="26"/>
      <c r="CK43" s="136" t="str">
        <f t="shared" si="7"/>
        <v>栄町</v>
      </c>
      <c r="CL43" s="137">
        <f t="shared" si="17"/>
        <v>96.590017136843471</v>
      </c>
      <c r="CM43" s="75">
        <f t="shared" si="18"/>
        <v>0.15572002620820258</v>
      </c>
      <c r="CN43" s="76">
        <f t="shared" si="19"/>
        <v>94.333260522679666</v>
      </c>
      <c r="CO43" s="75">
        <f t="shared" si="20"/>
        <v>0.15944535274897906</v>
      </c>
      <c r="CP43" s="76">
        <f t="shared" si="8"/>
        <v>0.71817239337940486</v>
      </c>
      <c r="CQ43" s="75">
        <f t="shared" si="21"/>
        <v>0</v>
      </c>
      <c r="CR43" s="76">
        <f t="shared" si="9"/>
        <v>1.5385842207843998</v>
      </c>
      <c r="CS43" s="75">
        <f t="shared" si="22"/>
        <v>0</v>
      </c>
      <c r="CT43" s="76">
        <f t="shared" si="10"/>
        <v>17.118707485312907</v>
      </c>
      <c r="CU43" s="77">
        <f t="shared" si="23"/>
        <v>0</v>
      </c>
      <c r="CV43" s="18"/>
      <c r="CW43" s="1078">
        <f t="shared" si="24"/>
        <v>15.041</v>
      </c>
      <c r="CX43" s="1081">
        <f>VLOOKUP($AX43&amp;"_"&amp;$CW$14,データシート1!$A:$BS,MATCH($CW$12&amp;"_"&amp;CX$20,データシート1!$A$1:$BS$1,0),0)</f>
        <v>15.041</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0</v>
      </c>
      <c r="DB43" s="1081">
        <f>VLOOKUP($AX43&amp;"_"&amp;$CW$14,データシート1!$A:$BS,MATCH($CW$12&amp;"_"&amp;DB$20,データシート1!$A$1:$BS$1,0),0)</f>
        <v>0</v>
      </c>
      <c r="DC43" s="1081">
        <f>VLOOKUP($AX43&amp;"_"&amp;$CW$14,データシート1!$A:$BS,MATCH($CW$12&amp;"_"&amp;DC$20,データシート1!$A$1:$BS$1,0),0)</f>
        <v>0</v>
      </c>
      <c r="DD43" s="1080">
        <f t="shared" si="11"/>
        <v>15.041</v>
      </c>
      <c r="DE43" s="18"/>
      <c r="DF43" s="138">
        <f>VLOOKUP($AX43&amp;"_"&amp;$DF$14,データシート1!$A:$BS,MATCH($DF$12&amp;"_"&amp;DF$20,データシート1!$A$1:$BS$1,0),0)</f>
        <v>2</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0</v>
      </c>
      <c r="DJ43" s="74">
        <f>VLOOKUP($AX43&amp;"_"&amp;$DF$14,データシート1!$A:$BS,MATCH($DF$12&amp;"_"&amp;DJ$20,データシート1!$A$1:$BS$1,0),0)</f>
        <v>0</v>
      </c>
      <c r="DK43" s="74">
        <f>VLOOKUP($AX43&amp;"_"&amp;$DF$14,データシート1!$A:$BS,MATCH($DF$12&amp;"_"&amp;DK$20,データシート1!$A$1:$BS$1,0),0)</f>
        <v>0</v>
      </c>
      <c r="DL43" s="78">
        <f t="shared" si="12"/>
        <v>2</v>
      </c>
      <c r="DM43" s="18"/>
      <c r="DN43" s="139">
        <f t="shared" si="26"/>
        <v>1</v>
      </c>
      <c r="DO43" s="140">
        <f t="shared" si="27"/>
        <v>0</v>
      </c>
      <c r="DP43" s="140">
        <f t="shared" si="29"/>
        <v>0</v>
      </c>
      <c r="DQ43" s="140">
        <f t="shared" si="30"/>
        <v>0</v>
      </c>
      <c r="DR43" s="140">
        <f t="shared" si="31"/>
        <v>0</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06428</v>
      </c>
      <c r="AY44" s="20" t="str">
        <f>IF(IFERROR(比較地域マスタ!$Z29,"")=0,"",IFERROR(比較地域マスタ!$Z29,""))</f>
        <v>庄内町</v>
      </c>
      <c r="BB44" s="122" t="str">
        <f t="shared" si="0"/>
        <v>06428</v>
      </c>
      <c r="BC44" s="123" t="str">
        <f t="shared" si="0"/>
        <v>庄内町</v>
      </c>
      <c r="BD44" s="40">
        <f t="shared" si="14"/>
        <v>108.9397466282761</v>
      </c>
      <c r="BE44" s="40">
        <f t="shared" si="15"/>
        <v>17.958329102286925</v>
      </c>
      <c r="BF44" s="40">
        <f>VLOOKUP($AX44&amp;"_"&amp;$BC$14,データシート1!$A:$BS,MATCH($BC$12&amp;"_"&amp;BF$20,データシート1!$A$1:$BS$1,0),0)</f>
        <v>8.9351469305448514</v>
      </c>
      <c r="BG44" s="40">
        <f>VLOOKUP($AX44&amp;"_"&amp;$BC$14,データシート1!$A:$BS,MATCH($BC$12&amp;"_"&amp;BG$20,データシート1!$A$1:$BS$1,0),0)</f>
        <v>1.4988019890844906</v>
      </c>
      <c r="BH44" s="40">
        <f>VLOOKUP($AX44&amp;"_"&amp;$BC$14,データシート1!$A:$BS,MATCH($BC$12&amp;"_"&amp;BH$20,データシート1!$A$1:$BS$1,0),0)</f>
        <v>7.524380182657584</v>
      </c>
      <c r="BI44" s="40">
        <f>VLOOKUP($AX44&amp;"_"&amp;$BC$14,データシート1!$A:$BS,MATCH($BC$12&amp;"_"&amp;BI$20,データシート1!$A$1:$BS$1,0),0)</f>
        <v>17.557446095160646</v>
      </c>
      <c r="BJ44" s="40">
        <f>VLOOKUP($AX44&amp;"_"&amp;$BC$14,データシート1!$A:$BS,MATCH($BC$12&amp;"_"&amp;BJ$20,データシート1!$A$1:$BS$1,0),0)</f>
        <v>27.916873174102079</v>
      </c>
      <c r="BK44" s="40">
        <f t="shared" si="1"/>
        <v>41.300944473586824</v>
      </c>
      <c r="BL44" s="40">
        <f t="shared" si="2"/>
        <v>40.083001212332618</v>
      </c>
      <c r="BM44" s="40">
        <f>VLOOKUP($AX44&amp;"_"&amp;$BC$14,データシート1!$A:$BS,MATCH($BC$12&amp;"_"&amp;BM$20,データシート1!$A$1:$BS$1,0),0)</f>
        <v>19.529099803939292</v>
      </c>
      <c r="BN44" s="40">
        <f>VLOOKUP($AX44&amp;"_"&amp;$BC$14,データシート1!$A:$BS,MATCH($BC$12&amp;"_"&amp;BN$20,データシート1!$A$1:$BS$1,0),0)</f>
        <v>20.553901408393326</v>
      </c>
      <c r="BO44" s="40">
        <f>VLOOKUP($AX44&amp;"_"&amp;$BC$14,データシート1!$A:$BS,MATCH($BC$12&amp;"_"&amp;BO$20,データシート1!$A$1:$BS$1,0),0)</f>
        <v>1.2179432612542029</v>
      </c>
      <c r="BP44" s="40">
        <f>VLOOKUP($AX44&amp;"_"&amp;$BC$14,データシート1!$A:$BS,MATCH($BC$12&amp;"_"&amp;BP$20,データシート1!$A$1:$BS$1,0),0)</f>
        <v>0</v>
      </c>
      <c r="BQ44" s="40">
        <f>VLOOKUP($AX44&amp;"_"&amp;$BC$14,データシート1!$A:$BS,MATCH($BC$12&amp;"_"&amp;BQ$20,データシート1!$A$1:$BS$1,0),0)</f>
        <v>4.2061537831396203</v>
      </c>
      <c r="BR44" s="41">
        <f t="shared" si="3"/>
        <v>108.9397466282761</v>
      </c>
      <c r="BT44" s="134" t="str">
        <f t="shared" si="4"/>
        <v>庄内町</v>
      </c>
      <c r="BU44" s="38">
        <f t="shared" si="25"/>
        <v>108.9397466282761</v>
      </c>
      <c r="BV44" s="69">
        <f t="shared" si="16"/>
        <v>0.16484643721050946</v>
      </c>
      <c r="BW44" s="69">
        <f t="shared" si="16"/>
        <v>8.2019163868935138E-2</v>
      </c>
      <c r="BX44" s="69">
        <f t="shared" si="16"/>
        <v>1.3758082201151968E-2</v>
      </c>
      <c r="BY44" s="69">
        <f t="shared" si="16"/>
        <v>6.9069191140422356E-2</v>
      </c>
      <c r="BZ44" s="69">
        <f t="shared" si="16"/>
        <v>0.16116657729221745</v>
      </c>
      <c r="CA44" s="69">
        <f t="shared" si="32"/>
        <v>0.25625975861096828</v>
      </c>
      <c r="CB44" s="69">
        <f t="shared" si="32"/>
        <v>0.3791173171580231</v>
      </c>
      <c r="CC44" s="69">
        <f t="shared" si="32"/>
        <v>0.36793734566965464</v>
      </c>
      <c r="CD44" s="69">
        <f t="shared" si="32"/>
        <v>0.17926514801412594</v>
      </c>
      <c r="CE44" s="69">
        <f t="shared" si="32"/>
        <v>0.18867219765552873</v>
      </c>
      <c r="CF44" s="69">
        <f t="shared" si="32"/>
        <v>1.1179971488368388E-2</v>
      </c>
      <c r="CG44" s="69">
        <f t="shared" si="32"/>
        <v>0</v>
      </c>
      <c r="CH44" s="69">
        <f t="shared" si="32"/>
        <v>3.8609909728281697E-2</v>
      </c>
      <c r="CI44" s="135">
        <f t="shared" si="6"/>
        <v>1</v>
      </c>
      <c r="CK44" s="136" t="str">
        <f t="shared" si="7"/>
        <v>庄内町</v>
      </c>
      <c r="CL44" s="137">
        <f t="shared" si="17"/>
        <v>17.958329102286925</v>
      </c>
      <c r="CM44" s="75">
        <f t="shared" si="18"/>
        <v>0</v>
      </c>
      <c r="CN44" s="76">
        <f t="shared" si="19"/>
        <v>8.9351469305448514</v>
      </c>
      <c r="CO44" s="75">
        <f t="shared" si="20"/>
        <v>0</v>
      </c>
      <c r="CP44" s="76">
        <f t="shared" si="8"/>
        <v>1.4988019890844906</v>
      </c>
      <c r="CQ44" s="75">
        <f t="shared" si="21"/>
        <v>0</v>
      </c>
      <c r="CR44" s="76">
        <f t="shared" si="9"/>
        <v>7.524380182657584</v>
      </c>
      <c r="CS44" s="75">
        <f t="shared" si="22"/>
        <v>0</v>
      </c>
      <c r="CT44" s="76">
        <f t="shared" si="10"/>
        <v>17.557446095160646</v>
      </c>
      <c r="CU44" s="77">
        <f t="shared" si="23"/>
        <v>0.28272904687249623</v>
      </c>
      <c r="CV44" s="18"/>
      <c r="CW44" s="1078">
        <f t="shared" si="24"/>
        <v>0</v>
      </c>
      <c r="CX44" s="1081">
        <f>VLOOKUP($AX44&amp;"_"&amp;$CW$14,データシート1!$A:$BS,MATCH($CW$12&amp;"_"&amp;CX$20,データシート1!$A$1:$BS$1,0),0)</f>
        <v>0</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4.9640000000000004</v>
      </c>
      <c r="DB44" s="1081">
        <f>VLOOKUP($AX44&amp;"_"&amp;$CW$14,データシート1!$A:$BS,MATCH($CW$12&amp;"_"&amp;DB$20,データシート1!$A$1:$BS$1,0),0)</f>
        <v>0</v>
      </c>
      <c r="DC44" s="1081">
        <f>VLOOKUP($AX44&amp;"_"&amp;$CW$14,データシート1!$A:$BS,MATCH($CW$12&amp;"_"&amp;DC$20,データシート1!$A$1:$BS$1,0),0)</f>
        <v>0</v>
      </c>
      <c r="DD44" s="1080">
        <f t="shared" si="11"/>
        <v>4.9640000000000004</v>
      </c>
      <c r="DE44" s="18"/>
      <c r="DF44" s="138">
        <f>VLOOKUP($AX44&amp;"_"&amp;$DF$14,データシート1!$A:$BS,MATCH($DF$12&amp;"_"&amp;DF$20,データシート1!$A$1:$BS$1,0),0)</f>
        <v>0</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1</v>
      </c>
      <c r="DJ44" s="74">
        <f>VLOOKUP($AX44&amp;"_"&amp;$DF$14,データシート1!$A:$BS,MATCH($DF$12&amp;"_"&amp;DJ$20,データシート1!$A$1:$BS$1,0),0)</f>
        <v>0</v>
      </c>
      <c r="DK44" s="74">
        <f>VLOOKUP($AX44&amp;"_"&amp;$DF$14,データシート1!$A:$BS,MATCH($DF$12&amp;"_"&amp;DK$20,データシート1!$A$1:$BS$1,0),0)</f>
        <v>0</v>
      </c>
      <c r="DL44" s="78">
        <f t="shared" si="12"/>
        <v>1</v>
      </c>
      <c r="DM44" s="18"/>
      <c r="DN44" s="139">
        <f t="shared" si="26"/>
        <v>0</v>
      </c>
      <c r="DO44" s="140">
        <f t="shared" si="27"/>
        <v>0</v>
      </c>
      <c r="DP44" s="140">
        <f t="shared" si="29"/>
        <v>0</v>
      </c>
      <c r="DQ44" s="140">
        <f t="shared" si="30"/>
        <v>1</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44208</v>
      </c>
      <c r="AY45" s="20" t="str">
        <f>IF(IFERROR(比較地域マスタ!$Z30,"")=0,"",IFERROR(比較地域マスタ!$Z30,""))</f>
        <v>竹田市</v>
      </c>
      <c r="BB45" s="122" t="str">
        <f t="shared" si="0"/>
        <v>44208</v>
      </c>
      <c r="BC45" s="123" t="str">
        <f t="shared" si="0"/>
        <v>竹田市</v>
      </c>
      <c r="BD45" s="40">
        <f t="shared" si="14"/>
        <v>145.93286277517379</v>
      </c>
      <c r="BE45" s="40">
        <f t="shared" si="15"/>
        <v>40.690480906111446</v>
      </c>
      <c r="BF45" s="40">
        <f>VLOOKUP($AX45&amp;"_"&amp;$BC$14,データシート1!$A:$BS,MATCH($BC$12&amp;"_"&amp;BF$20,データシート1!$A$1:$BS$1,0),0)</f>
        <v>9.198270367688469</v>
      </c>
      <c r="BG45" s="40">
        <f>VLOOKUP($AX45&amp;"_"&amp;$BC$14,データシート1!$A:$BS,MATCH($BC$12&amp;"_"&amp;BG$20,データシート1!$A$1:$BS$1,0),0)</f>
        <v>2.687879205045439</v>
      </c>
      <c r="BH45" s="40">
        <f>VLOOKUP($AX45&amp;"_"&amp;$BC$14,データシート1!$A:$BS,MATCH($BC$12&amp;"_"&amp;BH$20,データシート1!$A$1:$BS$1,0),0)</f>
        <v>28.804331333377537</v>
      </c>
      <c r="BI45" s="40">
        <f>VLOOKUP($AX45&amp;"_"&amp;$BC$14,データシート1!$A:$BS,MATCH($BC$12&amp;"_"&amp;BI$20,データシート1!$A$1:$BS$1,0),0)</f>
        <v>26.818872766872545</v>
      </c>
      <c r="BJ45" s="40">
        <f>VLOOKUP($AX45&amp;"_"&amp;$BC$14,データシート1!$A:$BS,MATCH($BC$12&amp;"_"&amp;BJ$20,データシート1!$A$1:$BS$1,0),0)</f>
        <v>23.46081104186894</v>
      </c>
      <c r="BK45" s="40">
        <f t="shared" si="1"/>
        <v>54.962698060320868</v>
      </c>
      <c r="BL45" s="40">
        <f t="shared" si="2"/>
        <v>53.733021128027275</v>
      </c>
      <c r="BM45" s="40">
        <f>VLOOKUP($AX45&amp;"_"&amp;$BC$14,データシート1!$A:$BS,MATCH($BC$12&amp;"_"&amp;BM$20,データシート1!$A$1:$BS$1,0),0)</f>
        <v>18.591479103929309</v>
      </c>
      <c r="BN45" s="40">
        <f>VLOOKUP($AX45&amp;"_"&amp;$BC$14,データシート1!$A:$BS,MATCH($BC$12&amp;"_"&amp;BN$20,データシート1!$A$1:$BS$1,0),0)</f>
        <v>35.141542024097966</v>
      </c>
      <c r="BO45" s="40">
        <f>VLOOKUP($AX45&amp;"_"&amp;$BC$14,データシート1!$A:$BS,MATCH($BC$12&amp;"_"&amp;BO$20,データシート1!$A$1:$BS$1,0),0)</f>
        <v>1.2296769322935903</v>
      </c>
      <c r="BP45" s="40">
        <f>VLOOKUP($AX45&amp;"_"&amp;$BC$14,データシート1!$A:$BS,MATCH($BC$12&amp;"_"&amp;BP$20,データシート1!$A$1:$BS$1,0),0)</f>
        <v>0</v>
      </c>
      <c r="BQ45" s="40">
        <f>VLOOKUP($AX45&amp;"_"&amp;$BC$14,データシート1!$A:$BS,MATCH($BC$12&amp;"_"&amp;BQ$20,データシート1!$A$1:$BS$1,0),0)</f>
        <v>0</v>
      </c>
      <c r="BR45" s="41">
        <f t="shared" si="3"/>
        <v>145.93286277517379</v>
      </c>
      <c r="BT45" s="134" t="str">
        <f t="shared" si="4"/>
        <v>竹田市</v>
      </c>
      <c r="BU45" s="38">
        <f t="shared" si="25"/>
        <v>145.93286277517379</v>
      </c>
      <c r="BV45" s="69">
        <f t="shared" si="16"/>
        <v>0.27883014238403431</v>
      </c>
      <c r="BW45" s="69">
        <f t="shared" si="16"/>
        <v>6.3030836185674316E-2</v>
      </c>
      <c r="BX45" s="69">
        <f t="shared" si="16"/>
        <v>1.841860122477295E-2</v>
      </c>
      <c r="BY45" s="69">
        <f t="shared" si="16"/>
        <v>0.19738070497358701</v>
      </c>
      <c r="BZ45" s="69">
        <f t="shared" si="16"/>
        <v>0.18377541738621325</v>
      </c>
      <c r="CA45" s="69">
        <f t="shared" si="32"/>
        <v>0.16076441313984907</v>
      </c>
      <c r="CB45" s="69">
        <f t="shared" si="32"/>
        <v>0.37663002708990345</v>
      </c>
      <c r="CC45" s="69">
        <f t="shared" si="32"/>
        <v>0.36820370755563891</v>
      </c>
      <c r="CD45" s="69">
        <f t="shared" si="32"/>
        <v>0.12739748094006489</v>
      </c>
      <c r="CE45" s="69">
        <f t="shared" si="32"/>
        <v>0.24080622661557402</v>
      </c>
      <c r="CF45" s="69">
        <f t="shared" si="32"/>
        <v>8.4263195342645196E-3</v>
      </c>
      <c r="CG45" s="69">
        <f t="shared" si="32"/>
        <v>0</v>
      </c>
      <c r="CH45" s="69">
        <f t="shared" si="32"/>
        <v>0</v>
      </c>
      <c r="CI45" s="135">
        <f t="shared" si="6"/>
        <v>1</v>
      </c>
      <c r="CK45" s="136" t="str">
        <f t="shared" si="7"/>
        <v>竹田市</v>
      </c>
      <c r="CL45" s="137">
        <f t="shared" si="17"/>
        <v>40.690480906111446</v>
      </c>
      <c r="CM45" s="75">
        <f t="shared" si="18"/>
        <v>0</v>
      </c>
      <c r="CN45" s="76">
        <f t="shared" si="19"/>
        <v>9.198270367688469</v>
      </c>
      <c r="CO45" s="75">
        <f t="shared" si="20"/>
        <v>0</v>
      </c>
      <c r="CP45" s="76">
        <f t="shared" si="8"/>
        <v>2.687879205045439</v>
      </c>
      <c r="CQ45" s="75">
        <f t="shared" si="21"/>
        <v>0</v>
      </c>
      <c r="CR45" s="76">
        <f t="shared" si="9"/>
        <v>28.804331333377537</v>
      </c>
      <c r="CS45" s="75">
        <f t="shared" si="22"/>
        <v>0</v>
      </c>
      <c r="CT45" s="76">
        <f t="shared" si="10"/>
        <v>26.818872766872545</v>
      </c>
      <c r="CU45" s="77">
        <f t="shared" si="23"/>
        <v>0</v>
      </c>
      <c r="CV45" s="18"/>
      <c r="CW45" s="1078">
        <f t="shared" si="24"/>
        <v>0</v>
      </c>
      <c r="CX45" s="1081">
        <f>VLOOKUP($AX45&amp;"_"&amp;$CW$14,データシート1!$A:$BS,MATCH($CW$12&amp;"_"&amp;CX$20,データシート1!$A$1:$BS$1,0),0)</f>
        <v>0</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0</v>
      </c>
      <c r="DB45" s="1081">
        <f>VLOOKUP($AX45&amp;"_"&amp;$CW$14,データシート1!$A:$BS,MATCH($CW$12&amp;"_"&amp;DB$20,データシート1!$A$1:$BS$1,0),0)</f>
        <v>0</v>
      </c>
      <c r="DC45" s="1081">
        <f>VLOOKUP($AX45&amp;"_"&amp;$CW$14,データシート1!$A:$BS,MATCH($CW$12&amp;"_"&amp;DC$20,データシート1!$A$1:$BS$1,0),0)</f>
        <v>0</v>
      </c>
      <c r="DD45" s="1080">
        <f t="shared" si="11"/>
        <v>0</v>
      </c>
      <c r="DE45" s="18"/>
      <c r="DF45" s="138">
        <f>VLOOKUP($AX45&amp;"_"&amp;$DF$14,データシート1!$A:$BS,MATCH($DF$12&amp;"_"&amp;DF$20,データシート1!$A$1:$BS$1,0),0)</f>
        <v>0</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0</v>
      </c>
      <c r="DJ45" s="74">
        <f>VLOOKUP($AX45&amp;"_"&amp;$DF$14,データシート1!$A:$BS,MATCH($DF$12&amp;"_"&amp;DJ$20,データシート1!$A$1:$BS$1,0),0)</f>
        <v>0</v>
      </c>
      <c r="DK45" s="74">
        <f>VLOOKUP($AX45&amp;"_"&amp;$DF$14,データシート1!$A:$BS,MATCH($DF$12&amp;"_"&amp;DK$20,データシート1!$A$1:$BS$1,0),0)</f>
        <v>0</v>
      </c>
      <c r="DL45" s="78">
        <f t="shared" si="12"/>
        <v>0</v>
      </c>
      <c r="DM45" s="18"/>
      <c r="DN45" s="139">
        <f t="shared" si="26"/>
        <v>0</v>
      </c>
      <c r="DO45" s="140">
        <f t="shared" si="27"/>
        <v>0</v>
      </c>
      <c r="DP45" s="140">
        <f t="shared" si="29"/>
        <v>0</v>
      </c>
      <c r="DQ45" s="140">
        <f t="shared" si="30"/>
        <v>0</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45401</v>
      </c>
      <c r="AY46" s="20" t="str">
        <f>IF(IFERROR(比較地域マスタ!$Z31,"")=0,"",IFERROR(比較地域マスタ!$Z31,""))</f>
        <v>高鍋町</v>
      </c>
      <c r="BB46" s="122" t="str">
        <f t="shared" si="0"/>
        <v>45401</v>
      </c>
      <c r="BC46" s="123" t="str">
        <f t="shared" si="0"/>
        <v>高鍋町</v>
      </c>
      <c r="BD46" s="40">
        <f t="shared" si="14"/>
        <v>237.49917386678146</v>
      </c>
      <c r="BE46" s="40">
        <f t="shared" si="15"/>
        <v>153.68382202259079</v>
      </c>
      <c r="BF46" s="40">
        <f>VLOOKUP($AX46&amp;"_"&amp;$BC$14,データシート1!$A:$BS,MATCH($BC$12&amp;"_"&amp;BF$20,データシート1!$A$1:$BS$1,0),0)</f>
        <v>137.3211226570325</v>
      </c>
      <c r="BG46" s="40">
        <f>VLOOKUP($AX46&amp;"_"&amp;$BC$14,データシート1!$A:$BS,MATCH($BC$12&amp;"_"&amp;BG$20,データシート1!$A$1:$BS$1,0),0)</f>
        <v>0.81243636458271851</v>
      </c>
      <c r="BH46" s="40">
        <f>VLOOKUP($AX46&amp;"_"&amp;$BC$14,データシート1!$A:$BS,MATCH($BC$12&amp;"_"&amp;BH$20,データシート1!$A$1:$BS$1,0),0)</f>
        <v>15.550263000975587</v>
      </c>
      <c r="BI46" s="40">
        <f>VLOOKUP($AX46&amp;"_"&amp;$BC$14,データシート1!$A:$BS,MATCH($BC$12&amp;"_"&amp;BI$20,データシート1!$A$1:$BS$1,0),0)</f>
        <v>25.022198464039757</v>
      </c>
      <c r="BJ46" s="40">
        <f>VLOOKUP($AX46&amp;"_"&amp;$BC$14,データシート1!$A:$BS,MATCH($BC$12&amp;"_"&amp;BJ$20,データシート1!$A$1:$BS$1,0),0)</f>
        <v>20.533200355114047</v>
      </c>
      <c r="BK46" s="40">
        <f t="shared" si="1"/>
        <v>38.259953025036872</v>
      </c>
      <c r="BL46" s="40">
        <f t="shared" si="2"/>
        <v>37.072375796874553</v>
      </c>
      <c r="BM46" s="40">
        <f>VLOOKUP($AX46&amp;"_"&amp;$BC$14,データシート1!$A:$BS,MATCH($BC$12&amp;"_"&amp;BM$20,データシート1!$A$1:$BS$1,0),0)</f>
        <v>19.386357548116877</v>
      </c>
      <c r="BN46" s="40">
        <f>VLOOKUP($AX46&amp;"_"&amp;$BC$14,データシート1!$A:$BS,MATCH($BC$12&amp;"_"&amp;BN$20,データシート1!$A$1:$BS$1,0),0)</f>
        <v>17.68601824875768</v>
      </c>
      <c r="BO46" s="40">
        <f>VLOOKUP($AX46&amp;"_"&amp;$BC$14,データシート1!$A:$BS,MATCH($BC$12&amp;"_"&amp;BO$20,データシート1!$A$1:$BS$1,0),0)</f>
        <v>1.1875772281623209</v>
      </c>
      <c r="BP46" s="40">
        <f>VLOOKUP($AX46&amp;"_"&amp;$BC$14,データシート1!$A:$BS,MATCH($BC$12&amp;"_"&amp;BP$20,データシート1!$A$1:$BS$1,0),0)</f>
        <v>0</v>
      </c>
      <c r="BQ46" s="40">
        <f>VLOOKUP($AX46&amp;"_"&amp;$BC$14,データシート1!$A:$BS,MATCH($BC$12&amp;"_"&amp;BQ$20,データシート1!$A$1:$BS$1,0),0)</f>
        <v>0</v>
      </c>
      <c r="BR46" s="41">
        <f t="shared" si="3"/>
        <v>237.49917386678146</v>
      </c>
      <c r="BT46" s="134" t="str">
        <f t="shared" si="4"/>
        <v>高鍋町</v>
      </c>
      <c r="BU46" s="38">
        <f t="shared" si="25"/>
        <v>237.49917386678146</v>
      </c>
      <c r="BV46" s="69">
        <f t="shared" si="16"/>
        <v>0.64709202781814912</v>
      </c>
      <c r="BW46" s="69">
        <f t="shared" si="16"/>
        <v>0.57819621189107362</v>
      </c>
      <c r="BX46" s="69">
        <f t="shared" si="16"/>
        <v>3.4207965920691244E-3</v>
      </c>
      <c r="BY46" s="69">
        <f t="shared" si="16"/>
        <v>6.5475019335006504E-2</v>
      </c>
      <c r="BZ46" s="69">
        <f t="shared" si="16"/>
        <v>0.10535699159136976</v>
      </c>
      <c r="CA46" s="69">
        <f t="shared" si="32"/>
        <v>8.6455881175534419E-2</v>
      </c>
      <c r="CB46" s="69">
        <f t="shared" si="32"/>
        <v>0.16109509941494671</v>
      </c>
      <c r="CC46" s="69">
        <f t="shared" si="32"/>
        <v>0.15609475685026705</v>
      </c>
      <c r="CD46" s="69">
        <f t="shared" si="32"/>
        <v>8.1627052559732752E-2</v>
      </c>
      <c r="CE46" s="69">
        <f t="shared" si="32"/>
        <v>7.4467704290534328E-2</v>
      </c>
      <c r="CF46" s="69">
        <f t="shared" si="32"/>
        <v>5.0003425646796534E-3</v>
      </c>
      <c r="CG46" s="69">
        <f t="shared" si="32"/>
        <v>0</v>
      </c>
      <c r="CH46" s="69">
        <f t="shared" si="32"/>
        <v>0</v>
      </c>
      <c r="CI46" s="135">
        <f t="shared" si="6"/>
        <v>1</v>
      </c>
      <c r="CK46" s="136" t="str">
        <f t="shared" si="7"/>
        <v>高鍋町</v>
      </c>
      <c r="CL46" s="137">
        <f t="shared" si="17"/>
        <v>153.68382202259079</v>
      </c>
      <c r="CM46" s="75">
        <f t="shared" si="18"/>
        <v>0.11156672038960366</v>
      </c>
      <c r="CN46" s="76">
        <f t="shared" si="19"/>
        <v>137.3211226570325</v>
      </c>
      <c r="CO46" s="75">
        <f t="shared" si="20"/>
        <v>0.12486061625656188</v>
      </c>
      <c r="CP46" s="76">
        <f t="shared" si="8"/>
        <v>0.81243636458271851</v>
      </c>
      <c r="CQ46" s="75">
        <f t="shared" si="21"/>
        <v>0</v>
      </c>
      <c r="CR46" s="76">
        <f t="shared" si="9"/>
        <v>15.550263000975587</v>
      </c>
      <c r="CS46" s="75">
        <f t="shared" si="22"/>
        <v>0</v>
      </c>
      <c r="CT46" s="76">
        <f t="shared" si="10"/>
        <v>25.022198464039757</v>
      </c>
      <c r="CU46" s="77">
        <f t="shared" si="23"/>
        <v>0</v>
      </c>
      <c r="CV46" s="18"/>
      <c r="CW46" s="1078">
        <f t="shared" si="24"/>
        <v>17.146000000000001</v>
      </c>
      <c r="CX46" s="1081">
        <f>VLOOKUP($AX46&amp;"_"&amp;$CW$14,データシート1!$A:$BS,MATCH($CW$12&amp;"_"&amp;CX$20,データシート1!$A$1:$BS$1,0),0)</f>
        <v>17.146000000000001</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0</v>
      </c>
      <c r="DB46" s="1081">
        <f>VLOOKUP($AX46&amp;"_"&amp;$CW$14,データシート1!$A:$BS,MATCH($CW$12&amp;"_"&amp;DB$20,データシート1!$A$1:$BS$1,0),0)</f>
        <v>0</v>
      </c>
      <c r="DC46" s="1081">
        <f>VLOOKUP($AX46&amp;"_"&amp;$CW$14,データシート1!$A:$BS,MATCH($CW$12&amp;"_"&amp;DC$20,データシート1!$A$1:$BS$1,0),0)</f>
        <v>0</v>
      </c>
      <c r="DD46" s="1080">
        <f t="shared" si="11"/>
        <v>17.146000000000001</v>
      </c>
      <c r="DE46" s="18"/>
      <c r="DF46" s="138">
        <f>VLOOKUP($AX46&amp;"_"&amp;$DF$14,データシート1!$A:$BS,MATCH($DF$12&amp;"_"&amp;DF$20,データシート1!$A$1:$BS$1,0),0)</f>
        <v>3</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0</v>
      </c>
      <c r="DJ46" s="74">
        <f>VLOOKUP($AX46&amp;"_"&amp;$DF$14,データシート1!$A:$BS,MATCH($DF$12&amp;"_"&amp;DJ$20,データシート1!$A$1:$BS$1,0),0)</f>
        <v>0</v>
      </c>
      <c r="DK46" s="74">
        <f>VLOOKUP($AX46&amp;"_"&amp;$DF$14,データシート1!$A:$BS,MATCH($DF$12&amp;"_"&amp;DK$20,データシート1!$A$1:$BS$1,0),0)</f>
        <v>0</v>
      </c>
      <c r="DL46" s="78">
        <f t="shared" si="12"/>
        <v>3</v>
      </c>
      <c r="DM46" s="18"/>
      <c r="DN46" s="139">
        <f t="shared" si="26"/>
        <v>1</v>
      </c>
      <c r="DO46" s="140">
        <f t="shared" si="27"/>
        <v>0</v>
      </c>
      <c r="DP46" s="140">
        <f t="shared" si="29"/>
        <v>0</v>
      </c>
      <c r="DQ46" s="140">
        <f t="shared" si="30"/>
        <v>0</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46204</v>
      </c>
      <c r="AY47" s="20" t="str">
        <f>IF(IFERROR(比較地域マスタ!$Z32,"")=0,"",IFERROR(比較地域マスタ!$Z32,""))</f>
        <v>枕崎市</v>
      </c>
      <c r="BB47" s="122" t="str">
        <f t="shared" si="0"/>
        <v>46204</v>
      </c>
      <c r="BC47" s="123" t="str">
        <f t="shared" si="0"/>
        <v>枕崎市</v>
      </c>
      <c r="BD47" s="40">
        <f t="shared" si="14"/>
        <v>126.02062725609623</v>
      </c>
      <c r="BE47" s="40">
        <f t="shared" si="15"/>
        <v>38.249730748497868</v>
      </c>
      <c r="BF47" s="40">
        <f>VLOOKUP($AX47&amp;"_"&amp;$BC$14,データシート1!$A:$BS,MATCH($BC$12&amp;"_"&amp;BF$20,データシート1!$A$1:$BS$1,0),0)</f>
        <v>23.667704474115009</v>
      </c>
      <c r="BG47" s="40">
        <f>VLOOKUP($AX47&amp;"_"&amp;$BC$14,データシート1!$A:$BS,MATCH($BC$12&amp;"_"&amp;BG$20,データシート1!$A$1:$BS$1,0),0)</f>
        <v>1.1702233816299548</v>
      </c>
      <c r="BH47" s="40">
        <f>VLOOKUP($AX47&amp;"_"&amp;$BC$14,データシート1!$A:$BS,MATCH($BC$12&amp;"_"&amp;BH$20,データシート1!$A$1:$BS$1,0),0)</f>
        <v>13.411802892752904</v>
      </c>
      <c r="BI47" s="40">
        <f>VLOOKUP($AX47&amp;"_"&amp;$BC$14,データシート1!$A:$BS,MATCH($BC$12&amp;"_"&amp;BI$20,データシート1!$A$1:$BS$1,0),0)</f>
        <v>22.143047303603566</v>
      </c>
      <c r="BJ47" s="40">
        <f>VLOOKUP($AX47&amp;"_"&amp;$BC$14,データシート1!$A:$BS,MATCH($BC$12&amp;"_"&amp;BJ$20,データシート1!$A$1:$BS$1,0),0)</f>
        <v>21.538199858436162</v>
      </c>
      <c r="BK47" s="40">
        <f t="shared" si="1"/>
        <v>42.233391443765541</v>
      </c>
      <c r="BL47" s="40">
        <f t="shared" si="2"/>
        <v>41.025884663787579</v>
      </c>
      <c r="BM47" s="40">
        <f>VLOOKUP($AX47&amp;"_"&amp;$BC$14,データシート1!$A:$BS,MATCH($BC$12&amp;"_"&amp;BM$20,データシート1!$A$1:$BS$1,0),0)</f>
        <v>17.936544047802929</v>
      </c>
      <c r="BN47" s="40">
        <f>VLOOKUP($AX47&amp;"_"&amp;$BC$14,データシート1!$A:$BS,MATCH($BC$12&amp;"_"&amp;BN$20,データシート1!$A$1:$BS$1,0),0)</f>
        <v>23.08934061598465</v>
      </c>
      <c r="BO47" s="40">
        <f>VLOOKUP($AX47&amp;"_"&amp;$BC$14,データシート1!$A:$BS,MATCH($BC$12&amp;"_"&amp;BO$20,データシート1!$A$1:$BS$1,0),0)</f>
        <v>1.2075067799779637</v>
      </c>
      <c r="BP47" s="40">
        <f>VLOOKUP($AX47&amp;"_"&amp;$BC$14,データシート1!$A:$BS,MATCH($BC$12&amp;"_"&amp;BP$20,データシート1!$A$1:$BS$1,0),0)</f>
        <v>0</v>
      </c>
      <c r="BQ47" s="40">
        <f>VLOOKUP($AX47&amp;"_"&amp;$BC$14,データシート1!$A:$BS,MATCH($BC$12&amp;"_"&amp;BQ$20,データシート1!$A$1:$BS$1,0),0)</f>
        <v>1.856257901793106</v>
      </c>
      <c r="BR47" s="41">
        <f t="shared" si="3"/>
        <v>126.02062725609623</v>
      </c>
      <c r="BT47" s="134" t="str">
        <f t="shared" si="4"/>
        <v>枕崎市</v>
      </c>
      <c r="BU47" s="38">
        <f t="shared" si="25"/>
        <v>126.02062725609623</v>
      </c>
      <c r="BV47" s="69">
        <f t="shared" si="16"/>
        <v>0.30351960295172664</v>
      </c>
      <c r="BW47" s="69">
        <f t="shared" si="16"/>
        <v>0.18780817862474244</v>
      </c>
      <c r="BX47" s="69">
        <f t="shared" si="16"/>
        <v>9.2859669651687536E-3</v>
      </c>
      <c r="BY47" s="69">
        <f t="shared" si="16"/>
        <v>0.10642545736181543</v>
      </c>
      <c r="BZ47" s="69">
        <f t="shared" si="16"/>
        <v>0.17570970551197918</v>
      </c>
      <c r="CA47" s="69">
        <f t="shared" si="32"/>
        <v>0.17091011469627687</v>
      </c>
      <c r="CB47" s="69">
        <f t="shared" si="32"/>
        <v>0.33513078266099888</v>
      </c>
      <c r="CC47" s="69">
        <f t="shared" si="32"/>
        <v>0.32554896414232026</v>
      </c>
      <c r="CD47" s="69">
        <f t="shared" si="32"/>
        <v>0.14233022353834737</v>
      </c>
      <c r="CE47" s="69">
        <f t="shared" si="32"/>
        <v>0.18321874060397286</v>
      </c>
      <c r="CF47" s="69">
        <f t="shared" si="32"/>
        <v>9.5818185186786614E-3</v>
      </c>
      <c r="CG47" s="69">
        <f t="shared" si="32"/>
        <v>0</v>
      </c>
      <c r="CH47" s="69">
        <f t="shared" si="32"/>
        <v>1.4729794179018497E-2</v>
      </c>
      <c r="CI47" s="135">
        <f t="shared" si="6"/>
        <v>1</v>
      </c>
      <c r="CK47" s="136" t="str">
        <f t="shared" si="7"/>
        <v>枕崎市</v>
      </c>
      <c r="CL47" s="137">
        <f t="shared" si="17"/>
        <v>38.249730748497868</v>
      </c>
      <c r="CM47" s="75">
        <f t="shared" si="18"/>
        <v>0</v>
      </c>
      <c r="CN47" s="76">
        <f t="shared" si="19"/>
        <v>23.667704474115009</v>
      </c>
      <c r="CO47" s="75">
        <f t="shared" si="20"/>
        <v>0</v>
      </c>
      <c r="CP47" s="76">
        <f t="shared" si="8"/>
        <v>1.1702233816299548</v>
      </c>
      <c r="CQ47" s="75">
        <f t="shared" si="21"/>
        <v>0</v>
      </c>
      <c r="CR47" s="76">
        <f t="shared" si="9"/>
        <v>13.411802892752904</v>
      </c>
      <c r="CS47" s="75">
        <f t="shared" si="22"/>
        <v>0</v>
      </c>
      <c r="CT47" s="76">
        <f t="shared" si="10"/>
        <v>22.143047303603566</v>
      </c>
      <c r="CU47" s="77">
        <f t="shared" si="23"/>
        <v>0</v>
      </c>
      <c r="CV47" s="18"/>
      <c r="CW47" s="1078">
        <f t="shared" si="24"/>
        <v>0</v>
      </c>
      <c r="CX47" s="1081">
        <f>VLOOKUP($AX47&amp;"_"&amp;$CW$14,データシート1!$A:$BS,MATCH($CW$12&amp;"_"&amp;CX$20,データシート1!$A$1:$BS$1,0),0)</f>
        <v>0</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0</v>
      </c>
      <c r="DB47" s="1081">
        <f>VLOOKUP($AX47&amp;"_"&amp;$CW$14,データシート1!$A:$BS,MATCH($CW$12&amp;"_"&amp;DB$20,データシート1!$A$1:$BS$1,0),0)</f>
        <v>0</v>
      </c>
      <c r="DC47" s="1081">
        <f>VLOOKUP($AX47&amp;"_"&amp;$CW$14,データシート1!$A:$BS,MATCH($CW$12&amp;"_"&amp;DC$20,データシート1!$A$1:$BS$1,0),0)</f>
        <v>0</v>
      </c>
      <c r="DD47" s="1080">
        <f t="shared" si="11"/>
        <v>0</v>
      </c>
      <c r="DE47" s="18"/>
      <c r="DF47" s="138">
        <f>VLOOKUP($AX47&amp;"_"&amp;$DF$14,データシート1!$A:$BS,MATCH($DF$12&amp;"_"&amp;DF$20,データシート1!$A$1:$BS$1,0),0)</f>
        <v>0</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0</v>
      </c>
      <c r="DJ47" s="74">
        <f>VLOOKUP($AX47&amp;"_"&amp;$DF$14,データシート1!$A:$BS,MATCH($DF$12&amp;"_"&amp;DJ$20,データシート1!$A$1:$BS$1,0),0)</f>
        <v>0</v>
      </c>
      <c r="DK47" s="74">
        <f>VLOOKUP($AX47&amp;"_"&amp;$DF$14,データシート1!$A:$BS,MATCH($DF$12&amp;"_"&amp;DK$20,データシート1!$A$1:$BS$1,0),0)</f>
        <v>0</v>
      </c>
      <c r="DL47" s="78">
        <f t="shared" si="12"/>
        <v>0</v>
      </c>
      <c r="DM47" s="18"/>
      <c r="DN47" s="139">
        <f t="shared" si="26"/>
        <v>0</v>
      </c>
      <c r="DO47" s="140">
        <f t="shared" si="27"/>
        <v>0</v>
      </c>
      <c r="DP47" s="140">
        <f t="shared" si="29"/>
        <v>0</v>
      </c>
      <c r="DQ47" s="140">
        <f t="shared" si="30"/>
        <v>0</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11341</v>
      </c>
      <c r="AY48" s="20" t="str">
        <f>IF(IFERROR(比較地域マスタ!$Z33,"")=0,"",IFERROR(比較地域マスタ!$Z33,""))</f>
        <v>滑川町</v>
      </c>
      <c r="BB48" s="122" t="str">
        <f t="shared" si="0"/>
        <v>11341</v>
      </c>
      <c r="BC48" s="123" t="str">
        <f t="shared" si="0"/>
        <v>滑川町</v>
      </c>
      <c r="BD48" s="40">
        <f t="shared" si="14"/>
        <v>121.50677411065817</v>
      </c>
      <c r="BE48" s="40">
        <f t="shared" si="15"/>
        <v>52.051928745662579</v>
      </c>
      <c r="BF48" s="40">
        <f>VLOOKUP($AX48&amp;"_"&amp;$BC$14,データシート1!$A:$BS,MATCH($BC$12&amp;"_"&amp;BF$20,データシート1!$A$1:$BS$1,0),0)</f>
        <v>44.872544760806782</v>
      </c>
      <c r="BG48" s="40">
        <f>VLOOKUP($AX48&amp;"_"&amp;$BC$14,データシート1!$A:$BS,MATCH($BC$12&amp;"_"&amp;BG$20,データシート1!$A$1:$BS$1,0),0)</f>
        <v>0.59436726736680678</v>
      </c>
      <c r="BH48" s="40">
        <f>VLOOKUP($AX48&amp;"_"&amp;$BC$14,データシート1!$A:$BS,MATCH($BC$12&amp;"_"&amp;BH$20,データシート1!$A$1:$BS$1,0),0)</f>
        <v>6.5850167174889913</v>
      </c>
      <c r="BI48" s="40">
        <f>VLOOKUP($AX48&amp;"_"&amp;$BC$14,データシート1!$A:$BS,MATCH($BC$12&amp;"_"&amp;BI$20,データシート1!$A$1:$BS$1,0),0)</f>
        <v>17.873359674710986</v>
      </c>
      <c r="BJ48" s="40">
        <f>VLOOKUP($AX48&amp;"_"&amp;$BC$14,データシート1!$A:$BS,MATCH($BC$12&amp;"_"&amp;BJ$20,データシート1!$A$1:$BS$1,0),0)</f>
        <v>20.212481368862193</v>
      </c>
      <c r="BK48" s="40">
        <f t="shared" si="1"/>
        <v>30.622972016632151</v>
      </c>
      <c r="BL48" s="40">
        <f t="shared" si="2"/>
        <v>29.469534464509053</v>
      </c>
      <c r="BM48" s="40">
        <f>VLOOKUP($AX48&amp;"_"&amp;$BC$14,データシート1!$A:$BS,MATCH($BC$12&amp;"_"&amp;BM$20,データシート1!$A$1:$BS$1,0),0)</f>
        <v>16.517518092862449</v>
      </c>
      <c r="BN48" s="40">
        <f>VLOOKUP($AX48&amp;"_"&amp;$BC$14,データシート1!$A:$BS,MATCH($BC$12&amp;"_"&amp;BN$20,データシート1!$A$1:$BS$1,0),0)</f>
        <v>12.952016371646602</v>
      </c>
      <c r="BO48" s="40">
        <f>VLOOKUP($AX48&amp;"_"&amp;$BC$14,データシート1!$A:$BS,MATCH($BC$12&amp;"_"&amp;BO$20,データシート1!$A$1:$BS$1,0),0)</f>
        <v>1.1534375521230982</v>
      </c>
      <c r="BP48" s="40">
        <f>VLOOKUP($AX48&amp;"_"&amp;$BC$14,データシート1!$A:$BS,MATCH($BC$12&amp;"_"&amp;BP$20,データシート1!$A$1:$BS$1,0),0)</f>
        <v>0</v>
      </c>
      <c r="BQ48" s="40">
        <f>VLOOKUP($AX48&amp;"_"&amp;$BC$14,データシート1!$A:$BS,MATCH($BC$12&amp;"_"&amp;BQ$20,データシート1!$A$1:$BS$1,0),0)</f>
        <v>0.7460323047902655</v>
      </c>
      <c r="BR48" s="41">
        <f t="shared" si="3"/>
        <v>121.50677411065817</v>
      </c>
      <c r="BT48" s="134" t="str">
        <f t="shared" si="4"/>
        <v>滑川町</v>
      </c>
      <c r="BU48" s="38">
        <f t="shared" si="25"/>
        <v>121.50677411065817</v>
      </c>
      <c r="BV48" s="69">
        <f t="shared" si="16"/>
        <v>0.42838705188780712</v>
      </c>
      <c r="BW48" s="69">
        <f t="shared" si="16"/>
        <v>0.36930076606215084</v>
      </c>
      <c r="BX48" s="69">
        <f t="shared" si="16"/>
        <v>4.8916389371468864E-3</v>
      </c>
      <c r="BY48" s="69">
        <f t="shared" si="16"/>
        <v>5.4194646888509369E-2</v>
      </c>
      <c r="BZ48" s="69">
        <f t="shared" si="16"/>
        <v>0.14709763966273542</v>
      </c>
      <c r="CA48" s="69">
        <f t="shared" si="32"/>
        <v>0.16634859674946487</v>
      </c>
      <c r="CB48" s="69">
        <f t="shared" si="32"/>
        <v>0.25202687044216415</v>
      </c>
      <c r="CC48" s="69">
        <f t="shared" si="32"/>
        <v>0.24253408651661409</v>
      </c>
      <c r="CD48" s="69">
        <f t="shared" si="32"/>
        <v>0.13593907182343332</v>
      </c>
      <c r="CE48" s="69">
        <f t="shared" si="32"/>
        <v>0.10659501469318075</v>
      </c>
      <c r="CF48" s="69">
        <f t="shared" si="32"/>
        <v>9.4927839255500614E-3</v>
      </c>
      <c r="CG48" s="69">
        <f t="shared" si="32"/>
        <v>0</v>
      </c>
      <c r="CH48" s="69">
        <f t="shared" si="32"/>
        <v>6.1398412578284886E-3</v>
      </c>
      <c r="CI48" s="135">
        <f t="shared" si="6"/>
        <v>1</v>
      </c>
      <c r="CK48" s="136" t="str">
        <f t="shared" si="7"/>
        <v>滑川町</v>
      </c>
      <c r="CL48" s="137">
        <f t="shared" si="17"/>
        <v>52.051928745662579</v>
      </c>
      <c r="CM48" s="75">
        <f t="shared" si="18"/>
        <v>0.37554804348395848</v>
      </c>
      <c r="CN48" s="76">
        <f t="shared" si="19"/>
        <v>44.872544760806782</v>
      </c>
      <c r="CO48" s="75">
        <f t="shared" si="20"/>
        <v>0.43563386262581416</v>
      </c>
      <c r="CP48" s="76">
        <f t="shared" si="8"/>
        <v>0.59436726736680678</v>
      </c>
      <c r="CQ48" s="75">
        <f t="shared" si="21"/>
        <v>0</v>
      </c>
      <c r="CR48" s="76">
        <f t="shared" si="9"/>
        <v>6.5850167174889913</v>
      </c>
      <c r="CS48" s="75">
        <f t="shared" si="22"/>
        <v>0</v>
      </c>
      <c r="CT48" s="76">
        <f t="shared" si="10"/>
        <v>17.873359674710986</v>
      </c>
      <c r="CU48" s="77">
        <f t="shared" si="23"/>
        <v>0</v>
      </c>
      <c r="CV48" s="18"/>
      <c r="CW48" s="1078">
        <f t="shared" si="24"/>
        <v>19.547999999999998</v>
      </c>
      <c r="CX48" s="1081">
        <f>VLOOKUP($AX48&amp;"_"&amp;$CW$14,データシート1!$A:$BS,MATCH($CW$12&amp;"_"&amp;CX$20,データシート1!$A$1:$BS$1,0),0)</f>
        <v>19.547999999999998</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0</v>
      </c>
      <c r="DB48" s="1081">
        <f>VLOOKUP($AX48&amp;"_"&amp;$CW$14,データシート1!$A:$BS,MATCH($CW$12&amp;"_"&amp;DB$20,データシート1!$A$1:$BS$1,0),0)</f>
        <v>0</v>
      </c>
      <c r="DC48" s="1081">
        <f>VLOOKUP($AX48&amp;"_"&amp;$CW$14,データシート1!$A:$BS,MATCH($CW$12&amp;"_"&amp;DC$20,データシート1!$A$1:$BS$1,0),0)</f>
        <v>0</v>
      </c>
      <c r="DD48" s="1080">
        <f t="shared" si="11"/>
        <v>19.547999999999998</v>
      </c>
      <c r="DE48" s="18"/>
      <c r="DF48" s="138">
        <f>VLOOKUP($AX48&amp;"_"&amp;$DF$14,データシート1!$A:$BS,MATCH($DF$12&amp;"_"&amp;DF$20,データシート1!$A$1:$BS$1,0),0)</f>
        <v>5</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0</v>
      </c>
      <c r="DJ48" s="74">
        <f>VLOOKUP($AX48&amp;"_"&amp;$DF$14,データシート1!$A:$BS,MATCH($DF$12&amp;"_"&amp;DJ$20,データシート1!$A$1:$BS$1,0),0)</f>
        <v>0</v>
      </c>
      <c r="DK48" s="74">
        <f>VLOOKUP($AX48&amp;"_"&amp;$DF$14,データシート1!$A:$BS,MATCH($DF$12&amp;"_"&amp;DK$20,データシート1!$A$1:$BS$1,0),0)</f>
        <v>0</v>
      </c>
      <c r="DL48" s="78">
        <f t="shared" si="12"/>
        <v>5</v>
      </c>
      <c r="DM48" s="18"/>
      <c r="DN48" s="139">
        <f t="shared" si="26"/>
        <v>1</v>
      </c>
      <c r="DO48" s="140">
        <f t="shared" si="27"/>
        <v>0</v>
      </c>
      <c r="DP48" s="140">
        <f t="shared" si="29"/>
        <v>0</v>
      </c>
      <c r="DQ48" s="140">
        <f t="shared" si="30"/>
        <v>0</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20213</v>
      </c>
      <c r="AY49" s="20" t="str">
        <f>IF(IFERROR(比較地域マスタ!$Z34,"")=0,"",IFERROR(比較地域マスタ!$Z34,""))</f>
        <v>飯山市</v>
      </c>
      <c r="BB49" s="122" t="str">
        <f t="shared" si="0"/>
        <v>20213</v>
      </c>
      <c r="BC49" s="123" t="str">
        <f t="shared" si="0"/>
        <v>飯山市</v>
      </c>
      <c r="BD49" s="40">
        <f t="shared" si="14"/>
        <v>152.89018477463273</v>
      </c>
      <c r="BE49" s="40">
        <f t="shared" si="15"/>
        <v>51.716991149108225</v>
      </c>
      <c r="BF49" s="40">
        <f>VLOOKUP($AX49&amp;"_"&amp;$BC$14,データシート1!$A:$BS,MATCH($BC$12&amp;"_"&amp;BF$20,データシート1!$A$1:$BS$1,0),0)</f>
        <v>38.861920607080911</v>
      </c>
      <c r="BG49" s="40">
        <f>VLOOKUP($AX49&amp;"_"&amp;$BC$14,データシート1!$A:$BS,MATCH($BC$12&amp;"_"&amp;BG$20,データシート1!$A$1:$BS$1,0),0)</f>
        <v>2.379944354788619</v>
      </c>
      <c r="BH49" s="40">
        <f>VLOOKUP($AX49&amp;"_"&amp;$BC$14,データシート1!$A:$BS,MATCH($BC$12&amp;"_"&amp;BH$20,データシート1!$A$1:$BS$1,0),0)</f>
        <v>10.475126187238693</v>
      </c>
      <c r="BI49" s="40">
        <f>VLOOKUP($AX49&amp;"_"&amp;$BC$14,データシート1!$A:$BS,MATCH($BC$12&amp;"_"&amp;BI$20,データシート1!$A$1:$BS$1,0),0)</f>
        <v>20.673763913857201</v>
      </c>
      <c r="BJ49" s="40">
        <f>VLOOKUP($AX49&amp;"_"&amp;$BC$14,データシート1!$A:$BS,MATCH($BC$12&amp;"_"&amp;BJ$20,データシート1!$A$1:$BS$1,0),0)</f>
        <v>28.021563866701079</v>
      </c>
      <c r="BK49" s="40">
        <f t="shared" si="1"/>
        <v>50.594891822391617</v>
      </c>
      <c r="BL49" s="40">
        <f t="shared" si="2"/>
        <v>49.396052628558323</v>
      </c>
      <c r="BM49" s="40">
        <f>VLOOKUP($AX49&amp;"_"&amp;$BC$14,データシート1!$A:$BS,MATCH($BC$12&amp;"_"&amp;BM$20,データシート1!$A$1:$BS$1,0),0)</f>
        <v>18.7314224919905</v>
      </c>
      <c r="BN49" s="40">
        <f>VLOOKUP($AX49&amp;"_"&amp;$BC$14,データシート1!$A:$BS,MATCH($BC$12&amp;"_"&amp;BN$20,データシート1!$A$1:$BS$1,0),0)</f>
        <v>30.664630136567826</v>
      </c>
      <c r="BO49" s="40">
        <f>VLOOKUP($AX49&amp;"_"&amp;$BC$14,データシート1!$A:$BS,MATCH($BC$12&amp;"_"&amp;BO$20,データシート1!$A$1:$BS$1,0),0)</f>
        <v>1.1988391938332907</v>
      </c>
      <c r="BP49" s="40">
        <f>VLOOKUP($AX49&amp;"_"&amp;$BC$14,データシート1!$A:$BS,MATCH($BC$12&amp;"_"&amp;BP$20,データシート1!$A$1:$BS$1,0),0)</f>
        <v>0</v>
      </c>
      <c r="BQ49" s="40">
        <f>VLOOKUP($AX49&amp;"_"&amp;$BC$14,データシート1!$A:$BS,MATCH($BC$12&amp;"_"&amp;BQ$20,データシート1!$A$1:$BS$1,0),0)</f>
        <v>1.8829740225746141</v>
      </c>
      <c r="BR49" s="41">
        <f t="shared" si="3"/>
        <v>152.89018477463273</v>
      </c>
      <c r="BT49" s="134" t="str">
        <f t="shared" si="4"/>
        <v>飯山市</v>
      </c>
      <c r="BU49" s="38">
        <f t="shared" si="25"/>
        <v>152.89018477463273</v>
      </c>
      <c r="BV49" s="69">
        <f t="shared" si="16"/>
        <v>0.33826233662639288</v>
      </c>
      <c r="BW49" s="69">
        <f t="shared" si="16"/>
        <v>0.25418191929302197</v>
      </c>
      <c r="BX49" s="69">
        <f t="shared" si="16"/>
        <v>1.5566364566154251E-2</v>
      </c>
      <c r="BY49" s="69">
        <f t="shared" si="16"/>
        <v>6.8514052767216671E-2</v>
      </c>
      <c r="BZ49" s="69">
        <f t="shared" si="16"/>
        <v>0.13521969343114665</v>
      </c>
      <c r="CA49" s="69">
        <f t="shared" si="32"/>
        <v>0.18327902414406899</v>
      </c>
      <c r="CB49" s="69">
        <f t="shared" si="32"/>
        <v>0.33092308637713302</v>
      </c>
      <c r="CC49" s="69">
        <f t="shared" si="32"/>
        <v>0.32308190811182819</v>
      </c>
      <c r="CD49" s="69">
        <f t="shared" si="32"/>
        <v>0.12251553309063948</v>
      </c>
      <c r="CE49" s="69">
        <f t="shared" si="32"/>
        <v>0.20056637502118874</v>
      </c>
      <c r="CF49" s="69">
        <f t="shared" si="32"/>
        <v>7.8411782653048379E-3</v>
      </c>
      <c r="CG49" s="69">
        <f t="shared" si="32"/>
        <v>0</v>
      </c>
      <c r="CH49" s="69">
        <f t="shared" si="32"/>
        <v>1.2315859421258504E-2</v>
      </c>
      <c r="CI49" s="135">
        <f t="shared" si="6"/>
        <v>1</v>
      </c>
      <c r="CK49" s="136" t="str">
        <f t="shared" si="7"/>
        <v>飯山市</v>
      </c>
      <c r="CL49" s="137">
        <f t="shared" si="17"/>
        <v>51.716991149108225</v>
      </c>
      <c r="CM49" s="75">
        <f t="shared" si="18"/>
        <v>0.25502257008676388</v>
      </c>
      <c r="CN49" s="76">
        <f t="shared" si="19"/>
        <v>38.861920607080911</v>
      </c>
      <c r="CO49" s="75">
        <f t="shared" si="20"/>
        <v>0.33938106490796732</v>
      </c>
      <c r="CP49" s="76">
        <f t="shared" si="8"/>
        <v>2.379944354788619</v>
      </c>
      <c r="CQ49" s="75">
        <f t="shared" si="21"/>
        <v>0</v>
      </c>
      <c r="CR49" s="76">
        <f t="shared" si="9"/>
        <v>10.475126187238693</v>
      </c>
      <c r="CS49" s="75">
        <f t="shared" si="22"/>
        <v>0</v>
      </c>
      <c r="CT49" s="76">
        <f t="shared" si="10"/>
        <v>20.673763913857201</v>
      </c>
      <c r="CU49" s="77">
        <f t="shared" si="23"/>
        <v>0</v>
      </c>
      <c r="CV49" s="18"/>
      <c r="CW49" s="1078">
        <f t="shared" si="24"/>
        <v>13.189</v>
      </c>
      <c r="CX49" s="1081">
        <f>VLOOKUP($AX49&amp;"_"&amp;$CW$14,データシート1!$A:$BS,MATCH($CW$12&amp;"_"&amp;CX$20,データシート1!$A$1:$BS$1,0),0)</f>
        <v>13.189</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0</v>
      </c>
      <c r="DB49" s="1081">
        <f>VLOOKUP($AX49&amp;"_"&amp;$CW$14,データシート1!$A:$BS,MATCH($CW$12&amp;"_"&amp;DB$20,データシート1!$A$1:$BS$1,0),0)</f>
        <v>0</v>
      </c>
      <c r="DC49" s="1081">
        <f>VLOOKUP($AX49&amp;"_"&amp;$CW$14,データシート1!$A:$BS,MATCH($CW$12&amp;"_"&amp;DC$20,データシート1!$A$1:$BS$1,0),0)</f>
        <v>0</v>
      </c>
      <c r="DD49" s="1080">
        <f t="shared" si="11"/>
        <v>13.189</v>
      </c>
      <c r="DE49" s="18"/>
      <c r="DF49" s="138">
        <f>VLOOKUP($AX49&amp;"_"&amp;$DF$14,データシート1!$A:$BS,MATCH($DF$12&amp;"_"&amp;DF$20,データシート1!$A$1:$BS$1,0),0)</f>
        <v>3</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0</v>
      </c>
      <c r="DJ49" s="74">
        <f>VLOOKUP($AX49&amp;"_"&amp;$DF$14,データシート1!$A:$BS,MATCH($DF$12&amp;"_"&amp;DJ$20,データシート1!$A$1:$BS$1,0),0)</f>
        <v>0</v>
      </c>
      <c r="DK49" s="74">
        <f>VLOOKUP($AX49&amp;"_"&amp;$DF$14,データシート1!$A:$BS,MATCH($DF$12&amp;"_"&amp;DK$20,データシート1!$A$1:$BS$1,0),0)</f>
        <v>0</v>
      </c>
      <c r="DL49" s="78">
        <f t="shared" si="12"/>
        <v>3</v>
      </c>
      <c r="DM49" s="18"/>
      <c r="DN49" s="139">
        <f t="shared" si="26"/>
        <v>1</v>
      </c>
      <c r="DO49" s="140">
        <f t="shared" si="27"/>
        <v>0</v>
      </c>
      <c r="DP49" s="140">
        <f t="shared" si="29"/>
        <v>0</v>
      </c>
      <c r="DQ49" s="140">
        <f t="shared" si="30"/>
        <v>0</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松浦市</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長崎県</v>
      </c>
      <c r="AY4" s="261" t="str">
        <f>年度マスタ!$J4</f>
        <v>松浦市</v>
      </c>
      <c r="AZ4" s="261" t="str">
        <f>年度マスタ!$K4</f>
        <v>42208</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20321</v>
      </c>
      <c r="AY13" s="20" t="str">
        <f>IF(IFERROR(比較地域マスタ!$Z6,"")=0,"",IFERROR(比較地域マスタ!$Z6,""))</f>
        <v>軽井沢町</v>
      </c>
      <c r="BC13" s="960" t="str">
        <f t="shared" ref="BC13:BC59" si="0">AX13</f>
        <v>20321</v>
      </c>
      <c r="BD13" s="123" t="str">
        <f>AY13</f>
        <v>軽井沢町</v>
      </c>
      <c r="BE13" s="40">
        <f>VLOOKUP($BC13&amp;"_"&amp;$AZ$7,データシート1!$A:$BS,MATCH("cb_"&amp;BE$12,データシート1!$A$1:$BS$1,0),0)</f>
        <v>4321.2000000000016</v>
      </c>
      <c r="BF13" s="40">
        <f>VLOOKUP($BC13&amp;"_"&amp;$AZ$7,データシート1!$A:$BS,MATCH("cb_"&amp;BF$12,データシート1!$A$1:$BS$1,0),0)</f>
        <v>8950.2000000000025</v>
      </c>
      <c r="BG13" s="40">
        <f>VLOOKUP($BC13&amp;"_"&amp;$AZ$7,データシート1!$A:$BS,MATCH("cb_"&amp;BG$12,データシート1!$A$1:$BS$1,0),0)</f>
        <v>0</v>
      </c>
      <c r="BH13" s="40">
        <f>VLOOKUP($BC13&amp;"_"&amp;$AZ$7,データシート1!$A:$BS,MATCH("cb_"&amp;BH$12,データシート1!$A$1:$BS$1,0),0)</f>
        <v>421</v>
      </c>
      <c r="BI13" s="40">
        <f>VLOOKUP($BC13&amp;"_"&amp;$AZ$7,データシート1!$A:$BS,MATCH("cb_"&amp;BI$12,データシート1!$A$1:$BS$1,0),0)</f>
        <v>0</v>
      </c>
      <c r="BJ13" s="40">
        <f>VLOOKUP($BC13&amp;"_"&amp;$AZ$7,データシート1!$A:$BS,MATCH("cb_"&amp;BJ$12,データシート1!$A$1:$BS$1,0),0)</f>
        <v>0</v>
      </c>
      <c r="BK13" s="40">
        <f>SUM(BE13:BJ13)</f>
        <v>13692.400000000005</v>
      </c>
      <c r="BL13" s="42"/>
      <c r="BM13" s="960" t="str">
        <f>AX13</f>
        <v>20321</v>
      </c>
      <c r="BN13" s="123" t="str">
        <f>AY13</f>
        <v>軽井沢町</v>
      </c>
      <c r="BO13" s="40">
        <f>BE13*VLOOKUP(BO$12,別紙!$B$4:$E$10,MATCH("設備利用率",別紙!$B$4:$E$4,0),0)/100*8760/10^3</f>
        <v>5185.9585440000019</v>
      </c>
      <c r="BP13" s="40">
        <f>BF13*VLOOKUP(BP$12,別紙!$B$4:$E$10,MATCH("設備利用率",別紙!$B$4:$E$4,0),0)/100*8760/10^3</f>
        <v>11838.966552000004</v>
      </c>
      <c r="BQ13" s="40">
        <f>BG13*VLOOKUP(BQ$12,別紙!$B$4:$E$10,MATCH("設備利用率",別紙!$B$4:$E$4,0),0)/100*8760/10^3</f>
        <v>0</v>
      </c>
      <c r="BR13" s="40">
        <f>BH13*VLOOKUP(BR$12,別紙!$B$4:$E$10,MATCH("設備利用率",別紙!$B$4:$E$4,0),0)/100*8760/10^3</f>
        <v>2212.7759999999998</v>
      </c>
      <c r="BS13" s="40">
        <f>BI13*VLOOKUP(BS$12,別紙!$B$4:$E$10,MATCH("設備利用率",別紙!$B$4:$E$4,0),0)/100*8760/10^3</f>
        <v>0</v>
      </c>
      <c r="BT13" s="40">
        <f>BJ13*VLOOKUP(BT$12,別紙!$B$4:$E$10,MATCH("設備利用率",別紙!$B$4:$E$4,0),0)/100*8760/10^3</f>
        <v>0</v>
      </c>
      <c r="BU13" s="40">
        <f>SUM(BO13:BT13)</f>
        <v>19237.701096000004</v>
      </c>
      <c r="BV13" s="42"/>
      <c r="BW13" s="38" t="str">
        <f>AX13</f>
        <v>20321</v>
      </c>
      <c r="BX13" s="38" t="str">
        <f>AY13</f>
        <v>軽井沢町</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144842.90214058189</v>
      </c>
      <c r="BZ13" s="42"/>
      <c r="CA13" s="38" t="str">
        <f>AX13</f>
        <v>20321</v>
      </c>
      <c r="CB13" s="38" t="str">
        <f>AY13</f>
        <v>軽井沢町</v>
      </c>
      <c r="CC13" s="260">
        <f>BO13/$BY13</f>
        <v>3.5804022615941546E-2</v>
      </c>
      <c r="CD13" s="260">
        <f t="shared" ref="CD13:CH28" si="1">BP13/$BY13</f>
        <v>8.1736601359377048E-2</v>
      </c>
      <c r="CE13" s="260">
        <f t="shared" si="1"/>
        <v>0</v>
      </c>
      <c r="CF13" s="260">
        <f t="shared" si="1"/>
        <v>1.5277075833873582E-2</v>
      </c>
      <c r="CG13" s="260">
        <f t="shared" si="1"/>
        <v>0</v>
      </c>
      <c r="CH13" s="260">
        <f t="shared" si="1"/>
        <v>0</v>
      </c>
      <c r="CI13" s="260">
        <f>BU13/BY13</f>
        <v>0.13281769980919217</v>
      </c>
      <c r="CK13" s="20" t="str">
        <f>AX13</f>
        <v>20321</v>
      </c>
      <c r="CL13" s="20" t="str">
        <f>AY13</f>
        <v>軽井沢町</v>
      </c>
      <c r="CM13" s="20">
        <f>VLOOKUP($CK13&amp;"_"&amp;$AZ$7,データシート1!$A:$BS,MATCH("ca_太陽光発電（10kW未満）",データシート1!$A$1:$BS$1,0),0)</f>
        <v>879</v>
      </c>
      <c r="CN13" s="20">
        <f>VLOOKUP($CK13&amp;"_"&amp;$AZ$5,データシート1!$A:$BS,MATCH("ab_家庭",データシート1!$A$1:$BS$1,0),0)</f>
        <v>10466</v>
      </c>
      <c r="CO13" s="260">
        <f>CM13/CN13</f>
        <v>8.3986241161857447E-2</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39386</v>
      </c>
      <c r="AY14" s="20" t="str">
        <f>IF(IFERROR(比較地域マスタ!$Z7,"")=0,"",IFERROR(比較地域マスタ!$Z7,""))</f>
        <v>いの町</v>
      </c>
      <c r="BC14" s="960" t="str">
        <f t="shared" si="0"/>
        <v>39386</v>
      </c>
      <c r="BD14" s="123" t="str">
        <f t="shared" ref="BD14:BD60" si="2">AY14</f>
        <v>いの町</v>
      </c>
      <c r="BE14" s="40">
        <f>VLOOKUP($BC14&amp;"_"&amp;$AZ$7,データシート1!$A:$BS,MATCH("cb_"&amp;BE$12,データシート1!$A$1:$BS$1,0),0)</f>
        <v>3197.1080000000011</v>
      </c>
      <c r="BF14" s="40">
        <f>VLOOKUP($BC14&amp;"_"&amp;$AZ$7,データシート1!$A:$BS,MATCH("cb_"&amp;BF$12,データシート1!$A$1:$BS$1,0),0)</f>
        <v>5247.9000000000005</v>
      </c>
      <c r="BG14" s="40">
        <f>VLOOKUP($BC14&amp;"_"&amp;$AZ$7,データシート1!$A:$BS,MATCH("cb_"&amp;BG$12,データシート1!$A$1:$BS$1,0),0)</f>
        <v>0</v>
      </c>
      <c r="BH14" s="40">
        <f>VLOOKUP($BC14&amp;"_"&amp;$AZ$7,データシート1!$A:$BS,MATCH("cb_"&amp;BH$12,データシート1!$A$1:$BS$1,0),0)</f>
        <v>0</v>
      </c>
      <c r="BI14" s="40">
        <f>VLOOKUP($BC14&amp;"_"&amp;$AZ$7,データシート1!$A:$BS,MATCH("cb_"&amp;BI$12,データシート1!$A$1:$BS$1,0),0)</f>
        <v>0</v>
      </c>
      <c r="BJ14" s="40">
        <f>VLOOKUP($BC14&amp;"_"&amp;$AZ$7,データシート1!$A:$BS,MATCH("cb_"&amp;BJ$12,データシート1!$A$1:$BS$1,0),0)</f>
        <v>0</v>
      </c>
      <c r="BK14" s="40">
        <f t="shared" ref="BK14:BK60" si="3">SUM(BE14:BJ14)</f>
        <v>8445.0080000000016</v>
      </c>
      <c r="BL14" s="42"/>
      <c r="BM14" s="960" t="str">
        <f t="shared" ref="BM14:BM60" si="4">AX14</f>
        <v>39386</v>
      </c>
      <c r="BN14" s="123" t="str">
        <f t="shared" ref="BN14:BN60" si="5">AY14</f>
        <v>いの町</v>
      </c>
      <c r="BO14" s="40">
        <f>BE14*VLOOKUP(BO$12,別紙!$B$4:$E$10,MATCH("設備利用率",別紙!$B$4:$E$4,0),0)/100*8760/10^3</f>
        <v>3836.913252960001</v>
      </c>
      <c r="BP14" s="40">
        <f>BF14*VLOOKUP(BP$12,別紙!$B$4:$E$10,MATCH("設備利用率",別紙!$B$4:$E$4,0),0)/100*8760/10^3</f>
        <v>6941.7122040000013</v>
      </c>
      <c r="BQ14" s="40">
        <f>BG14*VLOOKUP(BQ$12,別紙!$B$4:$E$10,MATCH("設備利用率",別紙!$B$4:$E$4,0),0)/100*8760/10^3</f>
        <v>0</v>
      </c>
      <c r="BR14" s="40">
        <f>BH14*VLOOKUP(BR$12,別紙!$B$4:$E$10,MATCH("設備利用率",別紙!$B$4:$E$4,0),0)/100*8760/10^3</f>
        <v>0</v>
      </c>
      <c r="BS14" s="40">
        <f>BI14*VLOOKUP(BS$12,別紙!$B$4:$E$10,MATCH("設備利用率",別紙!$B$4:$E$4,0),0)/100*8760/10^3</f>
        <v>0</v>
      </c>
      <c r="BT14" s="40">
        <f>BJ14*VLOOKUP(BT$12,別紙!$B$4:$E$10,MATCH("設備利用率",別紙!$B$4:$E$4,0),0)/100*8760/10^3</f>
        <v>0</v>
      </c>
      <c r="BU14" s="40">
        <f t="shared" ref="BU14:BU60" si="6">SUM(BO14:BT14)</f>
        <v>10778.625456960002</v>
      </c>
      <c r="BV14" s="42"/>
      <c r="BW14" s="38" t="str">
        <f t="shared" ref="BW14:BW60" si="7">AX14</f>
        <v>39386</v>
      </c>
      <c r="BX14" s="38" t="str">
        <f t="shared" ref="BX14:BX60" si="8">AY14</f>
        <v>いの町</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109833.10756479397</v>
      </c>
      <c r="BZ14" s="42"/>
      <c r="CA14" s="38" t="str">
        <f t="shared" ref="CA14:CA60" si="9">AX14</f>
        <v>39386</v>
      </c>
      <c r="CB14" s="38" t="str">
        <f t="shared" ref="CB14:CB60" si="10">AY14</f>
        <v>いの町</v>
      </c>
      <c r="CC14" s="260">
        <f t="shared" ref="CC14:CC60" si="11">BO14/$BY14</f>
        <v>3.4934031623356246E-2</v>
      </c>
      <c r="CD14" s="260">
        <f t="shared" si="1"/>
        <v>6.3202365460750254E-2</v>
      </c>
      <c r="CE14" s="260">
        <f t="shared" si="1"/>
        <v>0</v>
      </c>
      <c r="CF14" s="260">
        <f t="shared" si="1"/>
        <v>0</v>
      </c>
      <c r="CG14" s="260">
        <f t="shared" si="1"/>
        <v>0</v>
      </c>
      <c r="CH14" s="260">
        <f t="shared" si="1"/>
        <v>0</v>
      </c>
      <c r="CI14" s="260">
        <f t="shared" ref="CI14:CI60" si="12">BU14/BY14</f>
        <v>9.81363970841065E-2</v>
      </c>
      <c r="CK14" s="20" t="str">
        <f t="shared" ref="CK14:CK60" si="13">AX14</f>
        <v>39386</v>
      </c>
      <c r="CL14" s="20" t="str">
        <f t="shared" ref="CL14:CL60" si="14">AY14</f>
        <v>いの町</v>
      </c>
      <c r="CM14" s="20">
        <f>VLOOKUP($CK14&amp;"_"&amp;$AZ$7,データシート1!$A:$BS,MATCH("ca_太陽光発電（10kW未満）",データシート1!$A$1:$BS$1,0),0)</f>
        <v>694</v>
      </c>
      <c r="CN14" s="20">
        <f>VLOOKUP($CK14&amp;"_"&amp;$AZ$5,データシート1!$A:$BS,MATCH("ab_家庭",データシート1!$A$1:$BS$1,0),0)</f>
        <v>10432</v>
      </c>
      <c r="CO14" s="260">
        <f t="shared" ref="CO14:CO60" si="15">CM14/CN14</f>
        <v>6.6526073619631906E-2</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34215</v>
      </c>
      <c r="AY15" s="20" t="str">
        <f>IF(IFERROR(比較地域マスタ!$Z8,"")=0,"",IFERROR(比較地域マスタ!$Z8,""))</f>
        <v>江田島市</v>
      </c>
      <c r="BC15" s="960" t="str">
        <f t="shared" si="0"/>
        <v>34215</v>
      </c>
      <c r="BD15" s="123" t="str">
        <f t="shared" si="2"/>
        <v>江田島市</v>
      </c>
      <c r="BE15" s="40">
        <f>VLOOKUP($BC15&amp;"_"&amp;$AZ$7,データシート1!$A:$BS,MATCH("cb_"&amp;BE$12,データシート1!$A$1:$BS$1,0),0)</f>
        <v>3149.8829999999998</v>
      </c>
      <c r="BF15" s="40">
        <f>VLOOKUP($BC15&amp;"_"&amp;$AZ$7,データシート1!$A:$BS,MATCH("cb_"&amp;BF$12,データシート1!$A$1:$BS$1,0),0)</f>
        <v>16567.844000000012</v>
      </c>
      <c r="BG15" s="40">
        <f>VLOOKUP($BC15&amp;"_"&amp;$AZ$7,データシート1!$A:$BS,MATCH("cb_"&amp;BG$12,データシート1!$A$1:$BS$1,0),0)</f>
        <v>0</v>
      </c>
      <c r="BH15" s="40">
        <f>VLOOKUP($BC15&amp;"_"&amp;$AZ$7,データシート1!$A:$BS,MATCH("cb_"&amp;BH$12,データシート1!$A$1:$BS$1,0),0)</f>
        <v>0</v>
      </c>
      <c r="BI15" s="40">
        <f>VLOOKUP($BC15&amp;"_"&amp;$AZ$7,データシート1!$A:$BS,MATCH("cb_"&amp;BI$12,データシート1!$A$1:$BS$1,0),0)</f>
        <v>0</v>
      </c>
      <c r="BJ15" s="40">
        <f>VLOOKUP($BC15&amp;"_"&amp;$AZ$7,データシート1!$A:$BS,MATCH("cb_"&amp;BJ$12,データシート1!$A$1:$BS$1,0),0)</f>
        <v>0</v>
      </c>
      <c r="BK15" s="40">
        <f t="shared" si="3"/>
        <v>19717.727000000014</v>
      </c>
      <c r="BL15" s="42"/>
      <c r="BM15" s="960" t="str">
        <f t="shared" si="4"/>
        <v>34215</v>
      </c>
      <c r="BN15" s="123" t="str">
        <f t="shared" si="5"/>
        <v>江田島市</v>
      </c>
      <c r="BO15" s="40">
        <f>BE15*VLOOKUP(BO$12,別紙!$B$4:$E$10,MATCH("設備利用率",別紙!$B$4:$E$4,0),0)/100*8760/10^3</f>
        <v>3780.2375859599993</v>
      </c>
      <c r="BP15" s="40">
        <f>BF15*VLOOKUP(BP$12,別紙!$B$4:$E$10,MATCH("設備利用率",別紙!$B$4:$E$4,0),0)/100*8760/10^3</f>
        <v>21915.281329440015</v>
      </c>
      <c r="BQ15" s="40">
        <f>BG15*VLOOKUP(BQ$12,別紙!$B$4:$E$10,MATCH("設備利用率",別紙!$B$4:$E$4,0),0)/100*8760/10^3</f>
        <v>0</v>
      </c>
      <c r="BR15" s="40">
        <f>BH15*VLOOKUP(BR$12,別紙!$B$4:$E$10,MATCH("設備利用率",別紙!$B$4:$E$4,0),0)/100*8760/10^3</f>
        <v>0</v>
      </c>
      <c r="BS15" s="40">
        <f>BI15*VLOOKUP(BS$12,別紙!$B$4:$E$10,MATCH("設備利用率",別紙!$B$4:$E$4,0),0)/100*8760/10^3</f>
        <v>0</v>
      </c>
      <c r="BT15" s="40">
        <f>BJ15*VLOOKUP(BT$12,別紙!$B$4:$E$10,MATCH("設備利用率",別紙!$B$4:$E$4,0),0)/100*8760/10^3</f>
        <v>0</v>
      </c>
      <c r="BU15" s="40">
        <f t="shared" si="6"/>
        <v>25695.518915400015</v>
      </c>
      <c r="BV15" s="42"/>
      <c r="BW15" s="38" t="str">
        <f t="shared" si="7"/>
        <v>34215</v>
      </c>
      <c r="BX15" s="38" t="str">
        <f t="shared" si="8"/>
        <v>江田島市</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121075.02040026532</v>
      </c>
      <c r="BZ15" s="42"/>
      <c r="CA15" s="38" t="str">
        <f t="shared" si="9"/>
        <v>34215</v>
      </c>
      <c r="CB15" s="38" t="str">
        <f t="shared" si="10"/>
        <v>江田島市</v>
      </c>
      <c r="CC15" s="260">
        <f t="shared" si="11"/>
        <v>3.122227502801821E-2</v>
      </c>
      <c r="CD15" s="260">
        <f t="shared" si="1"/>
        <v>0.18100580331921209</v>
      </c>
      <c r="CE15" s="260">
        <f t="shared" si="1"/>
        <v>0</v>
      </c>
      <c r="CF15" s="260">
        <f t="shared" si="1"/>
        <v>0</v>
      </c>
      <c r="CG15" s="260">
        <f t="shared" si="1"/>
        <v>0</v>
      </c>
      <c r="CH15" s="260">
        <f t="shared" si="1"/>
        <v>0</v>
      </c>
      <c r="CI15" s="260">
        <f t="shared" si="12"/>
        <v>0.21222807834723029</v>
      </c>
      <c r="CK15" s="20" t="str">
        <f t="shared" si="13"/>
        <v>34215</v>
      </c>
      <c r="CL15" s="20" t="str">
        <f t="shared" si="14"/>
        <v>江田島市</v>
      </c>
      <c r="CM15" s="20">
        <f>VLOOKUP($CK15&amp;"_"&amp;$AZ$7,データシート1!$A:$BS,MATCH("ca_太陽光発電（10kW未満）",データシート1!$A$1:$BS$1,0),0)</f>
        <v>709</v>
      </c>
      <c r="CN15" s="20">
        <f>VLOOKUP($CK15&amp;"_"&amp;$AZ$5,データシート1!$A:$BS,MATCH("ab_家庭",データシート1!$A$1:$BS$1,0),0)</f>
        <v>11977</v>
      </c>
      <c r="CO15" s="260">
        <f t="shared" si="15"/>
        <v>5.9196793854888539E-2</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42208</v>
      </c>
      <c r="AY16" s="20" t="str">
        <f>IF(IFERROR(比較地域マスタ!$Z9,"")=0,"",IFERROR(比較地域マスタ!$Z9,""))</f>
        <v>松浦市</v>
      </c>
      <c r="BC16" s="960" t="str">
        <f t="shared" si="0"/>
        <v>42208</v>
      </c>
      <c r="BD16" s="123" t="str">
        <f t="shared" si="2"/>
        <v>松浦市</v>
      </c>
      <c r="BE16" s="40">
        <f>VLOOKUP($BC16&amp;"_"&amp;$AZ$7,データシート1!$A:$BS,MATCH("cb_"&amp;BE$12,データシート1!$A$1:$BS$1,0),0)</f>
        <v>3422.8400000000033</v>
      </c>
      <c r="BF16" s="40">
        <f>VLOOKUP($BC16&amp;"_"&amp;$AZ$7,データシート1!$A:$BS,MATCH("cb_"&amp;BF$12,データシート1!$A$1:$BS$1,0),0)</f>
        <v>29492.1</v>
      </c>
      <c r="BG16" s="40">
        <f>VLOOKUP($BC16&amp;"_"&amp;$AZ$7,データシート1!$A:$BS,MATCH("cb_"&amp;BG$12,データシート1!$A$1:$BS$1,0),0)</f>
        <v>1180.9000000000001</v>
      </c>
      <c r="BH16" s="40">
        <f>VLOOKUP($BC16&amp;"_"&amp;$AZ$7,データシート1!$A:$BS,MATCH("cb_"&amp;BH$12,データシート1!$A$1:$BS$1,0),0)</f>
        <v>0</v>
      </c>
      <c r="BI16" s="40">
        <f>VLOOKUP($BC16&amp;"_"&amp;$AZ$7,データシート1!$A:$BS,MATCH("cb_"&amp;BI$12,データシート1!$A$1:$BS$1,0),0)</f>
        <v>0</v>
      </c>
      <c r="BJ16" s="40">
        <f>VLOOKUP($BC16&amp;"_"&amp;$AZ$7,データシート1!$A:$BS,MATCH("cb_"&amp;BJ$12,データシート1!$A$1:$BS$1,0),0)</f>
        <v>7820</v>
      </c>
      <c r="BK16" s="40">
        <f t="shared" si="3"/>
        <v>41915.840000000004</v>
      </c>
      <c r="BL16" s="42"/>
      <c r="BM16" s="960" t="str">
        <f t="shared" si="4"/>
        <v>42208</v>
      </c>
      <c r="BN16" s="123" t="str">
        <f t="shared" si="5"/>
        <v>松浦市</v>
      </c>
      <c r="BO16" s="40">
        <f>BE16*VLOOKUP(BO$12,別紙!$B$4:$E$10,MATCH("設備利用率",別紙!$B$4:$E$4,0),0)/100*8760/10^3</f>
        <v>4107.818740800004</v>
      </c>
      <c r="BP16" s="40">
        <f>BF16*VLOOKUP(BP$12,別紙!$B$4:$E$10,MATCH("設備利用率",別紙!$B$4:$E$4,0),0)/100*8760/10^3</f>
        <v>39010.970196000002</v>
      </c>
      <c r="BQ16" s="40">
        <f>BG16*VLOOKUP(BQ$12,別紙!$B$4:$E$10,MATCH("設備利用率",別紙!$B$4:$E$4,0),0)/100*8760/10^3</f>
        <v>2565.481632</v>
      </c>
      <c r="BR16" s="40">
        <f>BH16*VLOOKUP(BR$12,別紙!$B$4:$E$10,MATCH("設備利用率",別紙!$B$4:$E$4,0),0)/100*8760/10^3</f>
        <v>0</v>
      </c>
      <c r="BS16" s="40">
        <f>BI16*VLOOKUP(BS$12,別紙!$B$4:$E$10,MATCH("設備利用率",別紙!$B$4:$E$4,0),0)/100*8760/10^3</f>
        <v>0</v>
      </c>
      <c r="BT16" s="40">
        <f>BJ16*VLOOKUP(BT$12,別紙!$B$4:$E$10,MATCH("設備利用率",別紙!$B$4:$E$4,0),0)/100*8760/10^3</f>
        <v>54802.559999999998</v>
      </c>
      <c r="BU16" s="40">
        <f t="shared" si="6"/>
        <v>100486.83056880001</v>
      </c>
      <c r="BV16" s="42"/>
      <c r="BW16" s="38" t="str">
        <f t="shared" si="7"/>
        <v>42208</v>
      </c>
      <c r="BX16" s="38" t="str">
        <f t="shared" si="8"/>
        <v>松浦市</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141598.73683614787</v>
      </c>
      <c r="BZ16" s="42"/>
      <c r="CA16" s="38" t="str">
        <f t="shared" si="9"/>
        <v>42208</v>
      </c>
      <c r="CB16" s="38" t="str">
        <f t="shared" si="10"/>
        <v>松浦市</v>
      </c>
      <c r="CC16" s="260">
        <f t="shared" si="11"/>
        <v>2.9010278146431489E-2</v>
      </c>
      <c r="CD16" s="260">
        <f t="shared" si="1"/>
        <v>0.27550365962050821</v>
      </c>
      <c r="CE16" s="260">
        <f t="shared" si="1"/>
        <v>1.8117969759636119E-2</v>
      </c>
      <c r="CF16" s="260">
        <f t="shared" si="1"/>
        <v>0</v>
      </c>
      <c r="CG16" s="260">
        <f t="shared" si="1"/>
        <v>0</v>
      </c>
      <c r="CH16" s="260">
        <f t="shared" si="1"/>
        <v>0.38702718134707109</v>
      </c>
      <c r="CI16" s="260">
        <f t="shared" si="12"/>
        <v>0.70965908887364693</v>
      </c>
      <c r="CK16" s="20" t="str">
        <f t="shared" si="13"/>
        <v>42208</v>
      </c>
      <c r="CL16" s="20" t="str">
        <f t="shared" si="14"/>
        <v>松浦市</v>
      </c>
      <c r="CM16" s="20">
        <f>VLOOKUP($CK16&amp;"_"&amp;$AZ$7,データシート1!$A:$BS,MATCH("ca_太陽光発電（10kW未満）",データシート1!$A$1:$BS$1,0),0)</f>
        <v>682</v>
      </c>
      <c r="CN16" s="20">
        <f>VLOOKUP($CK16&amp;"_"&amp;$AZ$5,データシート1!$A:$BS,MATCH("ab_家庭",データシート1!$A$1:$BS$1,0),0)</f>
        <v>10059</v>
      </c>
      <c r="CO16" s="260">
        <f t="shared" si="15"/>
        <v>6.7799980117307881E-2</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25425</v>
      </c>
      <c r="AY17" s="20" t="str">
        <f>IF(IFERROR(比較地域マスタ!$Z10,"")=0,"",IFERROR(比較地域マスタ!$Z10,""))</f>
        <v>愛荘町</v>
      </c>
      <c r="BC17" s="960" t="str">
        <f t="shared" si="0"/>
        <v>25425</v>
      </c>
      <c r="BD17" s="123" t="str">
        <f t="shared" si="2"/>
        <v>愛荘町</v>
      </c>
      <c r="BE17" s="40">
        <f>VLOOKUP($BC17&amp;"_"&amp;$AZ$7,データシート1!$A:$BS,MATCH("cb_"&amp;BE$12,データシート1!$A$1:$BS$1,0),0)</f>
        <v>5328.7000000000025</v>
      </c>
      <c r="BF17" s="40">
        <f>VLOOKUP($BC17&amp;"_"&amp;$AZ$7,データシート1!$A:$BS,MATCH("cb_"&amp;BF$12,データシート1!$A$1:$BS$1,0),0)</f>
        <v>21584.399999999998</v>
      </c>
      <c r="BG17" s="40">
        <f>VLOOKUP($BC17&amp;"_"&amp;$AZ$7,データシート1!$A:$BS,MATCH("cb_"&amp;BG$12,データシート1!$A$1:$BS$1,0),0)</f>
        <v>0</v>
      </c>
      <c r="BH17" s="40">
        <f>VLOOKUP($BC17&amp;"_"&amp;$AZ$7,データシート1!$A:$BS,MATCH("cb_"&amp;BH$12,データシート1!$A$1:$BS$1,0),0)</f>
        <v>0</v>
      </c>
      <c r="BI17" s="40">
        <f>VLOOKUP($BC17&amp;"_"&amp;$AZ$7,データシート1!$A:$BS,MATCH("cb_"&amp;BI$12,データシート1!$A$1:$BS$1,0),0)</f>
        <v>0</v>
      </c>
      <c r="BJ17" s="40">
        <f>VLOOKUP($BC17&amp;"_"&amp;$AZ$7,データシート1!$A:$BS,MATCH("cb_"&amp;BJ$12,データシート1!$A$1:$BS$1,0),0)</f>
        <v>0</v>
      </c>
      <c r="BK17" s="40">
        <f t="shared" si="3"/>
        <v>26913.1</v>
      </c>
      <c r="BL17" s="42"/>
      <c r="BM17" s="960" t="str">
        <f t="shared" si="4"/>
        <v>25425</v>
      </c>
      <c r="BN17" s="123" t="str">
        <f t="shared" si="5"/>
        <v>愛荘町</v>
      </c>
      <c r="BO17" s="40">
        <f>BE17*VLOOKUP(BO$12,別紙!$B$4:$E$10,MATCH("設備利用率",別紙!$B$4:$E$4,0),0)/100*8760/10^3</f>
        <v>6395.0794440000027</v>
      </c>
      <c r="BP17" s="40">
        <f>BF17*VLOOKUP(BP$12,別紙!$B$4:$E$10,MATCH("設備利用率",別紙!$B$4:$E$4,0),0)/100*8760/10^3</f>
        <v>28550.980943999995</v>
      </c>
      <c r="BQ17" s="40">
        <f>BG17*VLOOKUP(BQ$12,別紙!$B$4:$E$10,MATCH("設備利用率",別紙!$B$4:$E$4,0),0)/100*8760/10^3</f>
        <v>0</v>
      </c>
      <c r="BR17" s="40">
        <f>BH17*VLOOKUP(BR$12,別紙!$B$4:$E$10,MATCH("設備利用率",別紙!$B$4:$E$4,0),0)/100*8760/10^3</f>
        <v>0</v>
      </c>
      <c r="BS17" s="40">
        <f>BI17*VLOOKUP(BS$12,別紙!$B$4:$E$10,MATCH("設備利用率",別紙!$B$4:$E$4,0),0)/100*8760/10^3</f>
        <v>0</v>
      </c>
      <c r="BT17" s="40">
        <f>BJ17*VLOOKUP(BT$12,別紙!$B$4:$E$10,MATCH("設備利用率",別紙!$B$4:$E$4,0),0)/100*8760/10^3</f>
        <v>0</v>
      </c>
      <c r="BU17" s="40">
        <f t="shared" si="6"/>
        <v>34946.060387999998</v>
      </c>
      <c r="BV17" s="42"/>
      <c r="BW17" s="38" t="str">
        <f t="shared" si="7"/>
        <v>25425</v>
      </c>
      <c r="BX17" s="38" t="str">
        <f t="shared" si="8"/>
        <v>愛荘町</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161234.54223895483</v>
      </c>
      <c r="BZ17" s="42"/>
      <c r="CA17" s="38" t="str">
        <f t="shared" si="9"/>
        <v>25425</v>
      </c>
      <c r="CB17" s="38" t="str">
        <f t="shared" si="10"/>
        <v>愛荘町</v>
      </c>
      <c r="CC17" s="260">
        <f t="shared" si="11"/>
        <v>3.966320960258185E-2</v>
      </c>
      <c r="CD17" s="260">
        <f t="shared" si="1"/>
        <v>0.1770773219406454</v>
      </c>
      <c r="CE17" s="260">
        <f t="shared" si="1"/>
        <v>0</v>
      </c>
      <c r="CF17" s="260">
        <f t="shared" si="1"/>
        <v>0</v>
      </c>
      <c r="CG17" s="260">
        <f t="shared" si="1"/>
        <v>0</v>
      </c>
      <c r="CH17" s="260">
        <f t="shared" si="1"/>
        <v>0</v>
      </c>
      <c r="CI17" s="260">
        <f t="shared" si="12"/>
        <v>0.21674053154322726</v>
      </c>
      <c r="CK17" s="20" t="str">
        <f t="shared" si="13"/>
        <v>25425</v>
      </c>
      <c r="CL17" s="20" t="str">
        <f t="shared" si="14"/>
        <v>愛荘町</v>
      </c>
      <c r="CM17" s="20">
        <f>VLOOKUP($CK17&amp;"_"&amp;$AZ$7,データシート1!$A:$BS,MATCH("ca_太陽光発電（10kW未満）",データシート1!$A$1:$BS$1,0),0)</f>
        <v>1182</v>
      </c>
      <c r="CN17" s="20">
        <f>VLOOKUP($CK17&amp;"_"&amp;$AZ$5,データシート1!$A:$BS,MATCH("ab_家庭",データシート1!$A$1:$BS$1,0),0)</f>
        <v>8393</v>
      </c>
      <c r="CO17" s="260">
        <f t="shared" si="15"/>
        <v>0.14083164541880139</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08521</v>
      </c>
      <c r="AY18" s="20" t="str">
        <f>IF(IFERROR(比較地域マスタ!$Z11,"")=0,"",IFERROR(比較地域マスタ!$Z11,""))</f>
        <v>八千代町</v>
      </c>
      <c r="BC18" s="960" t="str">
        <f t="shared" si="0"/>
        <v>08521</v>
      </c>
      <c r="BD18" s="123" t="str">
        <f t="shared" si="2"/>
        <v>八千代町</v>
      </c>
      <c r="BE18" s="40">
        <f>VLOOKUP($BC18&amp;"_"&amp;$AZ$7,データシート1!$A:$BS,MATCH("cb_"&amp;BE$12,データシート1!$A$1:$BS$1,0),0)</f>
        <v>2717.7000000000021</v>
      </c>
      <c r="BF18" s="40">
        <f>VLOOKUP($BC18&amp;"_"&amp;$AZ$7,データシート1!$A:$BS,MATCH("cb_"&amp;BF$12,データシート1!$A$1:$BS$1,0),0)</f>
        <v>25387.399999999998</v>
      </c>
      <c r="BG18" s="40">
        <f>VLOOKUP($BC18&amp;"_"&amp;$AZ$7,データシート1!$A:$BS,MATCH("cb_"&amp;BG$12,データシート1!$A$1:$BS$1,0),0)</f>
        <v>0</v>
      </c>
      <c r="BH18" s="40">
        <f>VLOOKUP($BC18&amp;"_"&amp;$AZ$7,データシート1!$A:$BS,MATCH("cb_"&amp;BH$12,データシート1!$A$1:$BS$1,0),0)</f>
        <v>0</v>
      </c>
      <c r="BI18" s="40">
        <f>VLOOKUP($BC18&amp;"_"&amp;$AZ$7,データシート1!$A:$BS,MATCH("cb_"&amp;BI$12,データシート1!$A$1:$BS$1,0),0)</f>
        <v>0</v>
      </c>
      <c r="BJ18" s="40">
        <f>VLOOKUP($BC18&amp;"_"&amp;$AZ$7,データシート1!$A:$BS,MATCH("cb_"&amp;BJ$12,データシート1!$A$1:$BS$1,0),0)</f>
        <v>0</v>
      </c>
      <c r="BK18" s="40">
        <f t="shared" si="3"/>
        <v>28105.1</v>
      </c>
      <c r="BL18" s="42"/>
      <c r="BM18" s="960" t="str">
        <f t="shared" si="4"/>
        <v>08521</v>
      </c>
      <c r="BN18" s="123" t="str">
        <f t="shared" si="5"/>
        <v>八千代町</v>
      </c>
      <c r="BO18" s="40">
        <f>BE18*VLOOKUP(BO$12,別紙!$B$4:$E$10,MATCH("設備利用率",別紙!$B$4:$E$4,0),0)/100*8760/10^3</f>
        <v>3261.5661240000027</v>
      </c>
      <c r="BP18" s="40">
        <f>BF18*VLOOKUP(BP$12,別紙!$B$4:$E$10,MATCH("設備利用率",別紙!$B$4:$E$4,0),0)/100*8760/10^3</f>
        <v>33581.437223999994</v>
      </c>
      <c r="BQ18" s="40">
        <f>BG18*VLOOKUP(BQ$12,別紙!$B$4:$E$10,MATCH("設備利用率",別紙!$B$4:$E$4,0),0)/100*8760/10^3</f>
        <v>0</v>
      </c>
      <c r="BR18" s="40">
        <f>BH18*VLOOKUP(BR$12,別紙!$B$4:$E$10,MATCH("設備利用率",別紙!$B$4:$E$4,0),0)/100*8760/10^3</f>
        <v>0</v>
      </c>
      <c r="BS18" s="40">
        <f>BI18*VLOOKUP(BS$12,別紙!$B$4:$E$10,MATCH("設備利用率",別紙!$B$4:$E$4,0),0)/100*8760/10^3</f>
        <v>0</v>
      </c>
      <c r="BT18" s="40">
        <f>BJ18*VLOOKUP(BT$12,別紙!$B$4:$E$10,MATCH("設備利用率",別紙!$B$4:$E$4,0),0)/100*8760/10^3</f>
        <v>0</v>
      </c>
      <c r="BU18" s="40">
        <f t="shared" si="6"/>
        <v>36843.003347999998</v>
      </c>
      <c r="BV18" s="42"/>
      <c r="BW18" s="38" t="str">
        <f t="shared" si="7"/>
        <v>08521</v>
      </c>
      <c r="BX18" s="38" t="str">
        <f t="shared" si="8"/>
        <v>八千代町</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181851.5799415425</v>
      </c>
      <c r="BZ18" s="42"/>
      <c r="CA18" s="38" t="str">
        <f t="shared" si="9"/>
        <v>08521</v>
      </c>
      <c r="CB18" s="38" t="str">
        <f t="shared" si="10"/>
        <v>八千代町</v>
      </c>
      <c r="CC18" s="260">
        <f t="shared" si="11"/>
        <v>1.7935319148992032E-2</v>
      </c>
      <c r="CD18" s="260">
        <f t="shared" si="1"/>
        <v>0.18466398386417643</v>
      </c>
      <c r="CE18" s="260">
        <f t="shared" si="1"/>
        <v>0</v>
      </c>
      <c r="CF18" s="260">
        <f t="shared" si="1"/>
        <v>0</v>
      </c>
      <c r="CG18" s="260">
        <f t="shared" si="1"/>
        <v>0</v>
      </c>
      <c r="CH18" s="260">
        <f t="shared" si="1"/>
        <v>0</v>
      </c>
      <c r="CI18" s="260">
        <f t="shared" si="12"/>
        <v>0.20259930301316847</v>
      </c>
      <c r="CK18" s="20" t="str">
        <f t="shared" si="13"/>
        <v>08521</v>
      </c>
      <c r="CL18" s="20" t="str">
        <f t="shared" si="14"/>
        <v>八千代町</v>
      </c>
      <c r="CM18" s="20">
        <f>VLOOKUP($CK18&amp;"_"&amp;$AZ$7,データシート1!$A:$BS,MATCH("ca_太陽光発電（10kW未満）",データシート1!$A$1:$BS$1,0),0)</f>
        <v>518</v>
      </c>
      <c r="CN18" s="20">
        <f>VLOOKUP($CK18&amp;"_"&amp;$AZ$5,データシート1!$A:$BS,MATCH("ab_家庭",データシート1!$A$1:$BS$1,0),0)</f>
        <v>7648</v>
      </c>
      <c r="CO18" s="260">
        <f t="shared" si="15"/>
        <v>6.7730125523012552E-2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23446</v>
      </c>
      <c r="AY19" s="20" t="str">
        <f>IF(IFERROR(比較地域マスタ!$Z12,"")=0,"",IFERROR(比較地域マスタ!$Z12,""))</f>
        <v>美浜町</v>
      </c>
      <c r="BC19" s="960" t="str">
        <f t="shared" si="0"/>
        <v>23446</v>
      </c>
      <c r="BD19" s="123" t="str">
        <f t="shared" si="2"/>
        <v>美浜町</v>
      </c>
      <c r="BE19" s="40">
        <f>VLOOKUP($BC19&amp;"_"&amp;$AZ$7,データシート1!$A:$BS,MATCH("cb_"&amp;BE$12,データシート1!$A$1:$BS$1,0),0)</f>
        <v>3860.4000000000015</v>
      </c>
      <c r="BF19" s="40">
        <f>VLOOKUP($BC19&amp;"_"&amp;$AZ$7,データシート1!$A:$BS,MATCH("cb_"&amp;BF$12,データシート1!$A$1:$BS$1,0),0)</f>
        <v>70306</v>
      </c>
      <c r="BG19" s="40">
        <f>VLOOKUP($BC19&amp;"_"&amp;$AZ$7,データシート1!$A:$BS,MATCH("cb_"&amp;BG$12,データシート1!$A$1:$BS$1,0),0)</f>
        <v>39.6</v>
      </c>
      <c r="BH19" s="40">
        <f>VLOOKUP($BC19&amp;"_"&amp;$AZ$7,データシート1!$A:$BS,MATCH("cb_"&amp;BH$12,データシート1!$A$1:$BS$1,0),0)</f>
        <v>0</v>
      </c>
      <c r="BI19" s="40">
        <f>VLOOKUP($BC19&amp;"_"&amp;$AZ$7,データシート1!$A:$BS,MATCH("cb_"&amp;BI$12,データシート1!$A$1:$BS$1,0),0)</f>
        <v>0</v>
      </c>
      <c r="BJ19" s="40">
        <f>VLOOKUP($BC19&amp;"_"&amp;$AZ$7,データシート1!$A:$BS,MATCH("cb_"&amp;BJ$12,データシート1!$A$1:$BS$1,0),0)</f>
        <v>0</v>
      </c>
      <c r="BK19" s="40">
        <f t="shared" si="3"/>
        <v>74206</v>
      </c>
      <c r="BL19" s="42"/>
      <c r="BM19" s="960" t="str">
        <f t="shared" si="4"/>
        <v>23446</v>
      </c>
      <c r="BN19" s="123" t="str">
        <f t="shared" si="5"/>
        <v>美浜町</v>
      </c>
      <c r="BO19" s="40">
        <f>BE19*VLOOKUP(BO$12,別紙!$B$4:$E$10,MATCH("設備利用率",別紙!$B$4:$E$4,0),0)/100*8760/10^3</f>
        <v>4632.9432480000014</v>
      </c>
      <c r="BP19" s="40">
        <f>BF19*VLOOKUP(BP$12,別紙!$B$4:$E$10,MATCH("設備利用率",別紙!$B$4:$E$4,0),0)/100*8760/10^3</f>
        <v>92997.964559999993</v>
      </c>
      <c r="BQ19" s="40">
        <f>BG19*VLOOKUP(BQ$12,別紙!$B$4:$E$10,MATCH("設備利用率",別紙!$B$4:$E$4,0),0)/100*8760/10^3</f>
        <v>86.030208000000002</v>
      </c>
      <c r="BR19" s="40">
        <f>BH19*VLOOKUP(BR$12,別紙!$B$4:$E$10,MATCH("設備利用率",別紙!$B$4:$E$4,0),0)/100*8760/10^3</f>
        <v>0</v>
      </c>
      <c r="BS19" s="40">
        <f>BI19*VLOOKUP(BS$12,別紙!$B$4:$E$10,MATCH("設備利用率",別紙!$B$4:$E$4,0),0)/100*8760/10^3</f>
        <v>0</v>
      </c>
      <c r="BT19" s="40">
        <f>BJ19*VLOOKUP(BT$12,別紙!$B$4:$E$10,MATCH("設備利用率",別紙!$B$4:$E$4,0),0)/100*8760/10^3</f>
        <v>0</v>
      </c>
      <c r="BU19" s="40">
        <f t="shared" si="6"/>
        <v>97716.938015999986</v>
      </c>
      <c r="BV19" s="42"/>
      <c r="BW19" s="38" t="str">
        <f t="shared" si="7"/>
        <v>23446</v>
      </c>
      <c r="BX19" s="38" t="str">
        <f t="shared" si="8"/>
        <v>美浜町</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116774.06761071197</v>
      </c>
      <c r="BZ19" s="42"/>
      <c r="CA19" s="38" t="str">
        <f t="shared" si="9"/>
        <v>23446</v>
      </c>
      <c r="CB19" s="38" t="str">
        <f t="shared" si="10"/>
        <v>美浜町</v>
      </c>
      <c r="CC19" s="260">
        <f t="shared" si="11"/>
        <v>3.9674418668404855E-2</v>
      </c>
      <c r="CD19" s="260">
        <f t="shared" si="1"/>
        <v>0.79639226810207531</v>
      </c>
      <c r="CE19" s="260">
        <f t="shared" si="1"/>
        <v>7.3672357022620534E-4</v>
      </c>
      <c r="CF19" s="260">
        <f t="shared" si="1"/>
        <v>0</v>
      </c>
      <c r="CG19" s="260">
        <f t="shared" si="1"/>
        <v>0</v>
      </c>
      <c r="CH19" s="260">
        <f t="shared" si="1"/>
        <v>0</v>
      </c>
      <c r="CI19" s="260">
        <f t="shared" si="12"/>
        <v>0.83680341034070627</v>
      </c>
      <c r="CK19" s="20" t="str">
        <f t="shared" si="13"/>
        <v>23446</v>
      </c>
      <c r="CL19" s="20" t="str">
        <f t="shared" si="14"/>
        <v>美浜町</v>
      </c>
      <c r="CM19" s="20">
        <f>VLOOKUP($CK19&amp;"_"&amp;$AZ$7,データシート1!$A:$BS,MATCH("ca_太陽光発電（10kW未満）",データシート1!$A$1:$BS$1,0),0)</f>
        <v>810</v>
      </c>
      <c r="CN19" s="20">
        <f>VLOOKUP($CK19&amp;"_"&amp;$AZ$5,データシート1!$A:$BS,MATCH("ab_家庭",データシート1!$A$1:$BS$1,0),0)</f>
        <v>8907</v>
      </c>
      <c r="CO19" s="260">
        <f t="shared" si="15"/>
        <v>9.0939710340181876E-2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19384</v>
      </c>
      <c r="AY20" s="20" t="str">
        <f>IF(IFERROR(比較地域マスタ!$Z13,"")=0,"",IFERROR(比較地域マスタ!$Z13,""))</f>
        <v>昭和町</v>
      </c>
      <c r="BC20" s="960" t="str">
        <f t="shared" si="0"/>
        <v>19384</v>
      </c>
      <c r="BD20" s="123" t="str">
        <f t="shared" si="2"/>
        <v>昭和町</v>
      </c>
      <c r="BE20" s="40">
        <f>VLOOKUP($BC20&amp;"_"&amp;$AZ$7,データシート1!$A:$BS,MATCH("cb_"&amp;BE$12,データシート1!$A$1:$BS$1,0),0)</f>
        <v>3875.7000000000048</v>
      </c>
      <c r="BF20" s="40">
        <f>VLOOKUP($BC20&amp;"_"&amp;$AZ$7,データシート1!$A:$BS,MATCH("cb_"&amp;BF$12,データシート1!$A$1:$BS$1,0),0)</f>
        <v>7838.7999999999965</v>
      </c>
      <c r="BG20" s="40">
        <f>VLOOKUP($BC20&amp;"_"&amp;$AZ$7,データシート1!$A:$BS,MATCH("cb_"&amp;BG$12,データシート1!$A$1:$BS$1,0),0)</f>
        <v>0</v>
      </c>
      <c r="BH20" s="40">
        <f>VLOOKUP($BC20&amp;"_"&amp;$AZ$7,データシート1!$A:$BS,MATCH("cb_"&amp;BH$12,データシート1!$A$1:$BS$1,0),0)</f>
        <v>0</v>
      </c>
      <c r="BI20" s="40">
        <f>VLOOKUP($BC20&amp;"_"&amp;$AZ$7,データシート1!$A:$BS,MATCH("cb_"&amp;BI$12,データシート1!$A$1:$BS$1,0),0)</f>
        <v>0</v>
      </c>
      <c r="BJ20" s="40">
        <f>VLOOKUP($BC20&amp;"_"&amp;$AZ$7,データシート1!$A:$BS,MATCH("cb_"&amp;BJ$12,データシート1!$A$1:$BS$1,0),0)</f>
        <v>0</v>
      </c>
      <c r="BK20" s="40">
        <f t="shared" si="3"/>
        <v>11714.500000000002</v>
      </c>
      <c r="BL20" s="42"/>
      <c r="BM20" s="960" t="str">
        <f t="shared" si="4"/>
        <v>19384</v>
      </c>
      <c r="BN20" s="123" t="str">
        <f t="shared" si="5"/>
        <v>昭和町</v>
      </c>
      <c r="BO20" s="40">
        <f>BE20*VLOOKUP(BO$12,別紙!$B$4:$E$10,MATCH("設備利用率",別紙!$B$4:$E$4,0),0)/100*8760/10^3</f>
        <v>4651.3050840000051</v>
      </c>
      <c r="BP20" s="40">
        <f>BF20*VLOOKUP(BP$12,別紙!$B$4:$E$10,MATCH("設備利用率",別紙!$B$4:$E$4,0),0)/100*8760/10^3</f>
        <v>10368.851087999996</v>
      </c>
      <c r="BQ20" s="40">
        <f>BG20*VLOOKUP(BQ$12,別紙!$B$4:$E$10,MATCH("設備利用率",別紙!$B$4:$E$4,0),0)/100*8760/10^3</f>
        <v>0</v>
      </c>
      <c r="BR20" s="40">
        <f>BH20*VLOOKUP(BR$12,別紙!$B$4:$E$10,MATCH("設備利用率",別紙!$B$4:$E$4,0),0)/100*8760/10^3</f>
        <v>0</v>
      </c>
      <c r="BS20" s="40">
        <f>BI20*VLOOKUP(BS$12,別紙!$B$4:$E$10,MATCH("設備利用率",別紙!$B$4:$E$4,0),0)/100*8760/10^3</f>
        <v>0</v>
      </c>
      <c r="BT20" s="40">
        <f>BJ20*VLOOKUP(BT$12,別紙!$B$4:$E$10,MATCH("設備利用率",別紙!$B$4:$E$4,0),0)/100*8760/10^3</f>
        <v>0</v>
      </c>
      <c r="BU20" s="40">
        <f t="shared" si="6"/>
        <v>15020.156172000001</v>
      </c>
      <c r="BV20" s="42"/>
      <c r="BW20" s="38" t="str">
        <f t="shared" si="7"/>
        <v>19384</v>
      </c>
      <c r="BX20" s="38" t="str">
        <f t="shared" si="8"/>
        <v>昭和町</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247361.10382040992</v>
      </c>
      <c r="BZ20" s="42"/>
      <c r="CA20" s="38" t="str">
        <f t="shared" si="9"/>
        <v>19384</v>
      </c>
      <c r="CB20" s="38" t="str">
        <f t="shared" si="10"/>
        <v>昭和町</v>
      </c>
      <c r="CC20" s="260">
        <f t="shared" si="11"/>
        <v>1.8803704431141946E-2</v>
      </c>
      <c r="CD20" s="260">
        <f t="shared" si="1"/>
        <v>4.1917872001121202E-2</v>
      </c>
      <c r="CE20" s="260">
        <f t="shared" si="1"/>
        <v>0</v>
      </c>
      <c r="CF20" s="260">
        <f t="shared" si="1"/>
        <v>0</v>
      </c>
      <c r="CG20" s="260">
        <f t="shared" si="1"/>
        <v>0</v>
      </c>
      <c r="CH20" s="260">
        <f t="shared" si="1"/>
        <v>0</v>
      </c>
      <c r="CI20" s="260">
        <f t="shared" si="12"/>
        <v>6.0721576432263148E-2</v>
      </c>
      <c r="CK20" s="20" t="str">
        <f t="shared" si="13"/>
        <v>19384</v>
      </c>
      <c r="CL20" s="20" t="str">
        <f t="shared" si="14"/>
        <v>昭和町</v>
      </c>
      <c r="CM20" s="20">
        <f>VLOOKUP($CK20&amp;"_"&amp;$AZ$7,データシート1!$A:$BS,MATCH("ca_太陽光発電（10kW未満）",データシート1!$A$1:$BS$1,0),0)</f>
        <v>744</v>
      </c>
      <c r="CN20" s="20">
        <f>VLOOKUP($CK20&amp;"_"&amp;$AZ$5,データシート1!$A:$BS,MATCH("ab_家庭",データシート1!$A$1:$BS$1,0),0)</f>
        <v>9245</v>
      </c>
      <c r="CO20" s="260">
        <f t="shared" si="15"/>
        <v>8.0475932936722547E-2</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01610</v>
      </c>
      <c r="AY21" s="20" t="str">
        <f>IF(IFERROR(比較地域マスタ!$Z14,"")=0,"",IFERROR(比較地域マスタ!$Z14,""))</f>
        <v>新ひだか町</v>
      </c>
      <c r="BC21" s="960" t="str">
        <f t="shared" si="0"/>
        <v>01610</v>
      </c>
      <c r="BD21" s="123" t="str">
        <f t="shared" si="2"/>
        <v>新ひだか町</v>
      </c>
      <c r="BE21" s="40">
        <f>VLOOKUP($BC21&amp;"_"&amp;$AZ$7,データシート1!$A:$BS,MATCH("cb_"&amp;BE$12,データシート1!$A$1:$BS$1,0),0)</f>
        <v>1013.4289999999999</v>
      </c>
      <c r="BF21" s="40">
        <f>VLOOKUP($BC21&amp;"_"&amp;$AZ$7,データシート1!$A:$BS,MATCH("cb_"&amp;BF$12,データシート1!$A$1:$BS$1,0),0)</f>
        <v>22106.1</v>
      </c>
      <c r="BG21" s="40">
        <f>VLOOKUP($BC21&amp;"_"&amp;$AZ$7,データシート1!$A:$BS,MATCH("cb_"&amp;BG$12,データシート1!$A$1:$BS$1,0),0)</f>
        <v>19.8</v>
      </c>
      <c r="BH21" s="40">
        <f>VLOOKUP($BC21&amp;"_"&amp;$AZ$7,データシート1!$A:$BS,MATCH("cb_"&amp;BH$12,データシート1!$A$1:$BS$1,0),0)</f>
        <v>0</v>
      </c>
      <c r="BI21" s="40">
        <f>VLOOKUP($BC21&amp;"_"&amp;$AZ$7,データシート1!$A:$BS,MATCH("cb_"&amp;BI$12,データシート1!$A$1:$BS$1,0),0)</f>
        <v>0</v>
      </c>
      <c r="BJ21" s="40">
        <f>VLOOKUP($BC21&amp;"_"&amp;$AZ$7,データシート1!$A:$BS,MATCH("cb_"&amp;BJ$12,データシート1!$A$1:$BS$1,0),0)</f>
        <v>0</v>
      </c>
      <c r="BK21" s="40">
        <f t="shared" si="3"/>
        <v>23139.328999999998</v>
      </c>
      <c r="BL21" s="42"/>
      <c r="BM21" s="960" t="str">
        <f t="shared" si="4"/>
        <v>01610</v>
      </c>
      <c r="BN21" s="123" t="str">
        <f t="shared" si="5"/>
        <v>新ひだか町</v>
      </c>
      <c r="BO21" s="40">
        <f>BE21*VLOOKUP(BO$12,別紙!$B$4:$E$10,MATCH("設備利用率",別紙!$B$4:$E$4,0),0)/100*8760/10^3</f>
        <v>1216.2364114799998</v>
      </c>
      <c r="BP21" s="40">
        <f>BF21*VLOOKUP(BP$12,別紙!$B$4:$E$10,MATCH("設備利用率",別紙!$B$4:$E$4,0),0)/100*8760/10^3</f>
        <v>29241.064835999998</v>
      </c>
      <c r="BQ21" s="40">
        <f>BG21*VLOOKUP(BQ$12,別紙!$B$4:$E$10,MATCH("設備利用率",別紙!$B$4:$E$4,0),0)/100*8760/10^3</f>
        <v>43.015104000000001</v>
      </c>
      <c r="BR21" s="40">
        <f>BH21*VLOOKUP(BR$12,別紙!$B$4:$E$10,MATCH("設備利用率",別紙!$B$4:$E$4,0),0)/100*8760/10^3</f>
        <v>0</v>
      </c>
      <c r="BS21" s="40">
        <f>BI21*VLOOKUP(BS$12,別紙!$B$4:$E$10,MATCH("設備利用率",別紙!$B$4:$E$4,0),0)/100*8760/10^3</f>
        <v>0</v>
      </c>
      <c r="BT21" s="40">
        <f>BJ21*VLOOKUP(BT$12,別紙!$B$4:$E$10,MATCH("設備利用率",別紙!$B$4:$E$4,0),0)/100*8760/10^3</f>
        <v>0</v>
      </c>
      <c r="BU21" s="40">
        <f t="shared" si="6"/>
        <v>30500.316351479996</v>
      </c>
      <c r="BV21" s="42"/>
      <c r="BW21" s="38" t="str">
        <f t="shared" si="7"/>
        <v>01610</v>
      </c>
      <c r="BX21" s="38" t="str">
        <f t="shared" si="8"/>
        <v>新ひだか町</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101609.79234771662</v>
      </c>
      <c r="BZ21" s="42"/>
      <c r="CA21" s="38" t="str">
        <f t="shared" si="9"/>
        <v>01610</v>
      </c>
      <c r="CB21" s="38" t="str">
        <f t="shared" si="10"/>
        <v>新ひだか町</v>
      </c>
      <c r="CC21" s="260">
        <f t="shared" si="11"/>
        <v>1.1969677167707854E-2</v>
      </c>
      <c r="CD21" s="260">
        <f t="shared" si="1"/>
        <v>0.28777801981855056</v>
      </c>
      <c r="CE21" s="260">
        <f t="shared" si="1"/>
        <v>4.2333620614831068E-4</v>
      </c>
      <c r="CF21" s="260">
        <f t="shared" si="1"/>
        <v>0</v>
      </c>
      <c r="CG21" s="260">
        <f t="shared" si="1"/>
        <v>0</v>
      </c>
      <c r="CH21" s="260">
        <f t="shared" si="1"/>
        <v>0</v>
      </c>
      <c r="CI21" s="260">
        <f t="shared" si="12"/>
        <v>0.30017103319240668</v>
      </c>
      <c r="CK21" s="20" t="str">
        <f t="shared" si="13"/>
        <v>01610</v>
      </c>
      <c r="CL21" s="20" t="str">
        <f t="shared" si="14"/>
        <v>新ひだか町</v>
      </c>
      <c r="CM21" s="20">
        <f>VLOOKUP($CK21&amp;"_"&amp;$AZ$7,データシート1!$A:$BS,MATCH("ca_太陽光発電（10kW未満）",データシート1!$A$1:$BS$1,0),0)</f>
        <v>183</v>
      </c>
      <c r="CN21" s="20">
        <f>VLOOKUP($CK21&amp;"_"&amp;$AZ$5,データシート1!$A:$BS,MATCH("ab_家庭",データシート1!$A$1:$BS$1,0),0)</f>
        <v>11452</v>
      </c>
      <c r="CO21" s="260">
        <f t="shared" si="15"/>
        <v>1.597974152986378E-2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25383</v>
      </c>
      <c r="AY22" s="20" t="str">
        <f>IF(IFERROR(比較地域マスタ!$Z15,"")=0,"",IFERROR(比較地域マスタ!$Z15,""))</f>
        <v>日野町</v>
      </c>
      <c r="BC22" s="960" t="str">
        <f t="shared" si="0"/>
        <v>25383</v>
      </c>
      <c r="BD22" s="123" t="str">
        <f t="shared" si="2"/>
        <v>日野町</v>
      </c>
      <c r="BE22" s="40">
        <f>VLOOKUP($BC22&amp;"_"&amp;$AZ$7,データシート1!$A:$BS,MATCH("cb_"&amp;BE$12,データシート1!$A$1:$BS$1,0),0)</f>
        <v>4230.400000000006</v>
      </c>
      <c r="BF22" s="40">
        <f>VLOOKUP($BC22&amp;"_"&amp;$AZ$7,データシート1!$A:$BS,MATCH("cb_"&amp;BF$12,データシート1!$A$1:$BS$1,0),0)</f>
        <v>40090.399999999965</v>
      </c>
      <c r="BG22" s="40">
        <f>VLOOKUP($BC22&amp;"_"&amp;$AZ$7,データシート1!$A:$BS,MATCH("cb_"&amp;BG$12,データシート1!$A$1:$BS$1,0),0)</f>
        <v>0</v>
      </c>
      <c r="BH22" s="40">
        <f>VLOOKUP($BC22&amp;"_"&amp;$AZ$7,データシート1!$A:$BS,MATCH("cb_"&amp;BH$12,データシート1!$A$1:$BS$1,0),0)</f>
        <v>0</v>
      </c>
      <c r="BI22" s="40">
        <f>VLOOKUP($BC22&amp;"_"&amp;$AZ$7,データシート1!$A:$BS,MATCH("cb_"&amp;BI$12,データシート1!$A$1:$BS$1,0),0)</f>
        <v>0</v>
      </c>
      <c r="BJ22" s="40">
        <f>VLOOKUP($BC22&amp;"_"&amp;$AZ$7,データシート1!$A:$BS,MATCH("cb_"&amp;BJ$12,データシート1!$A$1:$BS$1,0),0)</f>
        <v>1176</v>
      </c>
      <c r="BK22" s="40">
        <f t="shared" si="3"/>
        <v>45496.799999999974</v>
      </c>
      <c r="BL22" s="42"/>
      <c r="BM22" s="960" t="str">
        <f t="shared" si="4"/>
        <v>25383</v>
      </c>
      <c r="BN22" s="123" t="str">
        <f t="shared" si="5"/>
        <v>日野町</v>
      </c>
      <c r="BO22" s="40">
        <f>BE22*VLOOKUP(BO$12,別紙!$B$4:$E$10,MATCH("設備利用率",別紙!$B$4:$E$4,0),0)/100*8760/10^3</f>
        <v>5076.9876480000066</v>
      </c>
      <c r="BP22" s="40">
        <f>BF22*VLOOKUP(BP$12,別紙!$B$4:$E$10,MATCH("設備利用率",別紙!$B$4:$E$4,0),0)/100*8760/10^3</f>
        <v>53029.977503999959</v>
      </c>
      <c r="BQ22" s="40">
        <f>BG22*VLOOKUP(BQ$12,別紙!$B$4:$E$10,MATCH("設備利用率",別紙!$B$4:$E$4,0),0)/100*8760/10^3</f>
        <v>0</v>
      </c>
      <c r="BR22" s="40">
        <f>BH22*VLOOKUP(BR$12,別紙!$B$4:$E$10,MATCH("設備利用率",別紙!$B$4:$E$4,0),0)/100*8760/10^3</f>
        <v>0</v>
      </c>
      <c r="BS22" s="40">
        <f>BI22*VLOOKUP(BS$12,別紙!$B$4:$E$10,MATCH("設備利用率",別紙!$B$4:$E$4,0),0)/100*8760/10^3</f>
        <v>0</v>
      </c>
      <c r="BT22" s="40">
        <f>BJ22*VLOOKUP(BT$12,別紙!$B$4:$E$10,MATCH("設備利用率",別紙!$B$4:$E$4,0),0)/100*8760/10^3</f>
        <v>8241.4079999999994</v>
      </c>
      <c r="BU22" s="40">
        <f t="shared" si="6"/>
        <v>66348.373151999971</v>
      </c>
      <c r="BV22" s="42"/>
      <c r="BW22" s="38" t="str">
        <f t="shared" si="7"/>
        <v>25383</v>
      </c>
      <c r="BX22" s="38" t="str">
        <f t="shared" si="8"/>
        <v>日野町</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326020.24390259944</v>
      </c>
      <c r="BZ22" s="42"/>
      <c r="CA22" s="38" t="str">
        <f t="shared" si="9"/>
        <v>25383</v>
      </c>
      <c r="CB22" s="38" t="str">
        <f t="shared" si="10"/>
        <v>日野町</v>
      </c>
      <c r="CC22" s="260">
        <f t="shared" si="11"/>
        <v>1.5572614716271386E-2</v>
      </c>
      <c r="CD22" s="260">
        <f t="shared" si="1"/>
        <v>0.16265854190282428</v>
      </c>
      <c r="CE22" s="260">
        <f t="shared" si="1"/>
        <v>0</v>
      </c>
      <c r="CF22" s="260">
        <f t="shared" si="1"/>
        <v>0</v>
      </c>
      <c r="CG22" s="260">
        <f t="shared" si="1"/>
        <v>0</v>
      </c>
      <c r="CH22" s="260">
        <f t="shared" si="1"/>
        <v>2.5278822877214249E-2</v>
      </c>
      <c r="CI22" s="260">
        <f t="shared" si="12"/>
        <v>0.20350997949630992</v>
      </c>
      <c r="CK22" s="20" t="str">
        <f t="shared" si="13"/>
        <v>25383</v>
      </c>
      <c r="CL22" s="20" t="str">
        <f t="shared" si="14"/>
        <v>日野町</v>
      </c>
      <c r="CM22" s="20">
        <f>VLOOKUP($CK22&amp;"_"&amp;$AZ$7,データシート1!$A:$BS,MATCH("ca_太陽光発電（10kW未満）",データシート1!$A$1:$BS$1,0),0)</f>
        <v>880</v>
      </c>
      <c r="CN22" s="20">
        <f>VLOOKUP($CK22&amp;"_"&amp;$AZ$5,データシート1!$A:$BS,MATCH("ab_家庭",データシート1!$A$1:$BS$1,0),0)</f>
        <v>8475</v>
      </c>
      <c r="CO22" s="260">
        <f t="shared" si="15"/>
        <v>0.10383480825958702</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01219</v>
      </c>
      <c r="AY23" s="20" t="str">
        <f>IF(IFERROR(比較地域マスタ!$Z16,"")=0,"",IFERROR(比較地域マスタ!$Z16,""))</f>
        <v>紋別市</v>
      </c>
      <c r="BC23" s="960" t="str">
        <f t="shared" si="0"/>
        <v>01219</v>
      </c>
      <c r="BD23" s="123" t="str">
        <f t="shared" si="2"/>
        <v>紋別市</v>
      </c>
      <c r="BE23" s="40">
        <f>VLOOKUP($BC23&amp;"_"&amp;$AZ$7,データシート1!$A:$BS,MATCH("cb_"&amp;BE$12,データシート1!$A$1:$BS$1,0),0)</f>
        <v>643.77399999999989</v>
      </c>
      <c r="BF23" s="40">
        <f>VLOOKUP($BC23&amp;"_"&amp;$AZ$7,データシート1!$A:$BS,MATCH("cb_"&amp;BF$12,データシート1!$A$1:$BS$1,0),0)</f>
        <v>36781.000000000007</v>
      </c>
      <c r="BG23" s="40">
        <f>VLOOKUP($BC23&amp;"_"&amp;$AZ$7,データシート1!$A:$BS,MATCH("cb_"&amp;BG$12,データシート1!$A$1:$BS$1,0),0)</f>
        <v>0</v>
      </c>
      <c r="BH23" s="40">
        <f>VLOOKUP($BC23&amp;"_"&amp;$AZ$7,データシート1!$A:$BS,MATCH("cb_"&amp;BH$12,データシート1!$A$1:$BS$1,0),0)</f>
        <v>0</v>
      </c>
      <c r="BI23" s="40">
        <f>VLOOKUP($BC23&amp;"_"&amp;$AZ$7,データシート1!$A:$BS,MATCH("cb_"&amp;BI$12,データシート1!$A$1:$BS$1,0),0)</f>
        <v>0</v>
      </c>
      <c r="BJ23" s="40">
        <f>VLOOKUP($BC23&amp;"_"&amp;$AZ$7,データシート1!$A:$BS,MATCH("cb_"&amp;BJ$12,データシート1!$A$1:$BS$1,0),0)</f>
        <v>47500</v>
      </c>
      <c r="BK23" s="40">
        <f t="shared" si="3"/>
        <v>84924.774000000005</v>
      </c>
      <c r="BL23" s="42"/>
      <c r="BM23" s="960" t="str">
        <f t="shared" si="4"/>
        <v>01219</v>
      </c>
      <c r="BN23" s="123" t="str">
        <f t="shared" si="5"/>
        <v>紋別市</v>
      </c>
      <c r="BO23" s="40">
        <f>BE23*VLOOKUP(BO$12,別紙!$B$4:$E$10,MATCH("設備利用率",別紙!$B$4:$E$4,0),0)/100*8760/10^3</f>
        <v>772.60605287999988</v>
      </c>
      <c r="BP23" s="40">
        <f>BF23*VLOOKUP(BP$12,別紙!$B$4:$E$10,MATCH("設備利用率",別紙!$B$4:$E$4,0),0)/100*8760/10^3</f>
        <v>48652.435560000005</v>
      </c>
      <c r="BQ23" s="40">
        <f>BG23*VLOOKUP(BQ$12,別紙!$B$4:$E$10,MATCH("設備利用率",別紙!$B$4:$E$4,0),0)/100*8760/10^3</f>
        <v>0</v>
      </c>
      <c r="BR23" s="40">
        <f>BH23*VLOOKUP(BR$12,別紙!$B$4:$E$10,MATCH("設備利用率",別紙!$B$4:$E$4,0),0)/100*8760/10^3</f>
        <v>0</v>
      </c>
      <c r="BS23" s="40">
        <f>BI23*VLOOKUP(BS$12,別紙!$B$4:$E$10,MATCH("設備利用率",別紙!$B$4:$E$4,0),0)/100*8760/10^3</f>
        <v>0</v>
      </c>
      <c r="BT23" s="40">
        <f>BJ23*VLOOKUP(BT$12,別紙!$B$4:$E$10,MATCH("設備利用率",別紙!$B$4:$E$4,0),0)/100*8760/10^3</f>
        <v>332880</v>
      </c>
      <c r="BU23" s="40">
        <f t="shared" si="6"/>
        <v>382305.04161288001</v>
      </c>
      <c r="BV23" s="42"/>
      <c r="BW23" s="38" t="str">
        <f t="shared" si="7"/>
        <v>01219</v>
      </c>
      <c r="BX23" s="38" t="str">
        <f t="shared" si="8"/>
        <v>紋別市</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167168.59829840169</v>
      </c>
      <c r="BZ23" s="42"/>
      <c r="CA23" s="38" t="str">
        <f t="shared" si="9"/>
        <v>01219</v>
      </c>
      <c r="CB23" s="38" t="str">
        <f t="shared" si="10"/>
        <v>紋別市</v>
      </c>
      <c r="CC23" s="260">
        <f t="shared" si="11"/>
        <v>4.6217175997424562E-3</v>
      </c>
      <c r="CD23" s="260">
        <f t="shared" si="1"/>
        <v>0.29103812591138523</v>
      </c>
      <c r="CE23" s="260">
        <f t="shared" si="1"/>
        <v>0</v>
      </c>
      <c r="CF23" s="260">
        <f t="shared" si="1"/>
        <v>0</v>
      </c>
      <c r="CG23" s="260">
        <f t="shared" si="1"/>
        <v>0</v>
      </c>
      <c r="CH23" s="260">
        <f t="shared" si="1"/>
        <v>1.991283072229856</v>
      </c>
      <c r="CI23" s="260">
        <f t="shared" si="12"/>
        <v>2.2869429157409837</v>
      </c>
      <c r="CK23" s="20" t="str">
        <f t="shared" si="13"/>
        <v>01219</v>
      </c>
      <c r="CL23" s="20" t="str">
        <f t="shared" si="14"/>
        <v>紋別市</v>
      </c>
      <c r="CM23" s="20">
        <f>VLOOKUP($CK23&amp;"_"&amp;$AZ$7,データシート1!$A:$BS,MATCH("ca_太陽光発電（10kW未満）",データシート1!$A$1:$BS$1,0),0)</f>
        <v>111</v>
      </c>
      <c r="CN23" s="20">
        <f>VLOOKUP($CK23&amp;"_"&amp;$AZ$5,データシート1!$A:$BS,MATCH("ab_家庭",データシート1!$A$1:$BS$1,0),0)</f>
        <v>11668</v>
      </c>
      <c r="CO23" s="260">
        <f t="shared" si="15"/>
        <v>9.5131984916009601E-3</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38402</v>
      </c>
      <c r="AY24" s="20" t="str">
        <f>IF(IFERROR(比較地域マスタ!$Z17,"")=0,"",IFERROR(比較地域マスタ!$Z17,""))</f>
        <v>砥部町</v>
      </c>
      <c r="BC24" s="960" t="str">
        <f t="shared" si="0"/>
        <v>38402</v>
      </c>
      <c r="BD24" s="123" t="str">
        <f t="shared" si="2"/>
        <v>砥部町</v>
      </c>
      <c r="BE24" s="40">
        <f>VLOOKUP($BC24&amp;"_"&amp;$AZ$7,データシート1!$A:$BS,MATCH("cb_"&amp;BE$12,データシート1!$A$1:$BS$1,0),0)</f>
        <v>3689.8130000000024</v>
      </c>
      <c r="BF24" s="40">
        <f>VLOOKUP($BC24&amp;"_"&amp;$AZ$7,データシート1!$A:$BS,MATCH("cb_"&amp;BF$12,データシート1!$A$1:$BS$1,0),0)</f>
        <v>8250.5000000000018</v>
      </c>
      <c r="BG24" s="40">
        <f>VLOOKUP($BC24&amp;"_"&amp;$AZ$7,データシート1!$A:$BS,MATCH("cb_"&amp;BG$12,データシート1!$A$1:$BS$1,0),0)</f>
        <v>0</v>
      </c>
      <c r="BH24" s="40">
        <f>VLOOKUP($BC24&amp;"_"&amp;$AZ$7,データシート1!$A:$BS,MATCH("cb_"&amp;BH$12,データシート1!$A$1:$BS$1,0),0)</f>
        <v>0</v>
      </c>
      <c r="BI24" s="40">
        <f>VLOOKUP($BC24&amp;"_"&amp;$AZ$7,データシート1!$A:$BS,MATCH("cb_"&amp;BI$12,データシート1!$A$1:$BS$1,0),0)</f>
        <v>0</v>
      </c>
      <c r="BJ24" s="40">
        <f>VLOOKUP($BC24&amp;"_"&amp;$AZ$7,データシート1!$A:$BS,MATCH("cb_"&amp;BJ$12,データシート1!$A$1:$BS$1,0),0)</f>
        <v>0</v>
      </c>
      <c r="BK24" s="40">
        <f t="shared" si="3"/>
        <v>11940.313000000004</v>
      </c>
      <c r="BL24" s="42"/>
      <c r="BM24" s="960" t="str">
        <f t="shared" si="4"/>
        <v>38402</v>
      </c>
      <c r="BN24" s="123" t="str">
        <f t="shared" si="5"/>
        <v>砥部町</v>
      </c>
      <c r="BO24" s="40">
        <f>BE24*VLOOKUP(BO$12,別紙!$B$4:$E$10,MATCH("設備利用率",別紙!$B$4:$E$4,0),0)/100*8760/10^3</f>
        <v>4428.2183775600024</v>
      </c>
      <c r="BP24" s="40">
        <f>BF24*VLOOKUP(BP$12,別紙!$B$4:$E$10,MATCH("設備利用率",別紙!$B$4:$E$4,0),0)/100*8760/10^3</f>
        <v>10913.43138</v>
      </c>
      <c r="BQ24" s="40">
        <f>BG24*VLOOKUP(BQ$12,別紙!$B$4:$E$10,MATCH("設備利用率",別紙!$B$4:$E$4,0),0)/100*8760/10^3</f>
        <v>0</v>
      </c>
      <c r="BR24" s="40">
        <f>BH24*VLOOKUP(BR$12,別紙!$B$4:$E$10,MATCH("設備利用率",別紙!$B$4:$E$4,0),0)/100*8760/10^3</f>
        <v>0</v>
      </c>
      <c r="BS24" s="40">
        <f>BI24*VLOOKUP(BS$12,別紙!$B$4:$E$10,MATCH("設備利用率",別紙!$B$4:$E$4,0),0)/100*8760/10^3</f>
        <v>0</v>
      </c>
      <c r="BT24" s="40">
        <f>BJ24*VLOOKUP(BT$12,別紙!$B$4:$E$10,MATCH("設備利用率",別紙!$B$4:$E$4,0),0)/100*8760/10^3</f>
        <v>0</v>
      </c>
      <c r="BU24" s="40">
        <f t="shared" si="6"/>
        <v>15341.649757560002</v>
      </c>
      <c r="BV24" s="42"/>
      <c r="BW24" s="38" t="str">
        <f t="shared" si="7"/>
        <v>38402</v>
      </c>
      <c r="BX24" s="38" t="str">
        <f t="shared" si="8"/>
        <v>砥部町</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103195.09000440032</v>
      </c>
      <c r="BZ24" s="42"/>
      <c r="CA24" s="38" t="str">
        <f t="shared" si="9"/>
        <v>38402</v>
      </c>
      <c r="CB24" s="38" t="str">
        <f t="shared" si="10"/>
        <v>砥部町</v>
      </c>
      <c r="CC24" s="260">
        <f t="shared" si="11"/>
        <v>4.2911134409313267E-2</v>
      </c>
      <c r="CD24" s="260">
        <f t="shared" si="1"/>
        <v>0.10575533564178918</v>
      </c>
      <c r="CE24" s="260">
        <f t="shared" si="1"/>
        <v>0</v>
      </c>
      <c r="CF24" s="260">
        <f t="shared" si="1"/>
        <v>0</v>
      </c>
      <c r="CG24" s="260">
        <f t="shared" si="1"/>
        <v>0</v>
      </c>
      <c r="CH24" s="260">
        <f t="shared" si="1"/>
        <v>0</v>
      </c>
      <c r="CI24" s="260">
        <f t="shared" si="12"/>
        <v>0.14866647005110245</v>
      </c>
      <c r="CK24" s="20" t="str">
        <f t="shared" si="13"/>
        <v>38402</v>
      </c>
      <c r="CL24" s="20" t="str">
        <f t="shared" si="14"/>
        <v>砥部町</v>
      </c>
      <c r="CM24" s="20">
        <f>VLOOKUP($CK24&amp;"_"&amp;$AZ$7,データシート1!$A:$BS,MATCH("ca_太陽光発電（10kW未満）",データシート1!$A$1:$BS$1,0),0)</f>
        <v>771</v>
      </c>
      <c r="CN24" s="20">
        <f>VLOOKUP($CK24&amp;"_"&amp;$AZ$5,データシート1!$A:$BS,MATCH("ab_家庭",データシート1!$A$1:$BS$1,0),0)</f>
        <v>9373</v>
      </c>
      <c r="CO24" s="260">
        <f t="shared" si="15"/>
        <v>8.2257548276965756E-2</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30401</v>
      </c>
      <c r="AY25" s="20" t="str">
        <f>IF(IFERROR(比較地域マスタ!$Z18,"")=0,"",IFERROR(比較地域マスタ!$Z18,""))</f>
        <v>白浜町</v>
      </c>
      <c r="BC25" s="960" t="str">
        <f t="shared" si="0"/>
        <v>30401</v>
      </c>
      <c r="BD25" s="123" t="str">
        <f t="shared" si="2"/>
        <v>白浜町</v>
      </c>
      <c r="BE25" s="40">
        <f>VLOOKUP($BC25&amp;"_"&amp;$AZ$7,データシート1!$A:$BS,MATCH("cb_"&amp;BE$12,データシート1!$A$1:$BS$1,0),0)</f>
        <v>2734.1</v>
      </c>
      <c r="BF25" s="40">
        <f>VLOOKUP($BC25&amp;"_"&amp;$AZ$7,データシート1!$A:$BS,MATCH("cb_"&amp;BF$12,データシート1!$A$1:$BS$1,0),0)</f>
        <v>43644.9</v>
      </c>
      <c r="BG25" s="40">
        <f>VLOOKUP($BC25&amp;"_"&amp;$AZ$7,データシート1!$A:$BS,MATCH("cb_"&amp;BG$12,データシート1!$A$1:$BS$1,0),0)</f>
        <v>0</v>
      </c>
      <c r="BH25" s="40">
        <f>VLOOKUP($BC25&amp;"_"&amp;$AZ$7,データシート1!$A:$BS,MATCH("cb_"&amp;BH$12,データシート1!$A$1:$BS$1,0),0)</f>
        <v>0</v>
      </c>
      <c r="BI25" s="40">
        <f>VLOOKUP($BC25&amp;"_"&amp;$AZ$7,データシート1!$A:$BS,MATCH("cb_"&amp;BI$12,データシート1!$A$1:$BS$1,0),0)</f>
        <v>0</v>
      </c>
      <c r="BJ25" s="40">
        <f>VLOOKUP($BC25&amp;"_"&amp;$AZ$7,データシート1!$A:$BS,MATCH("cb_"&amp;BJ$12,データシート1!$A$1:$BS$1,0),0)</f>
        <v>0</v>
      </c>
      <c r="BK25" s="40">
        <f t="shared" si="3"/>
        <v>46379</v>
      </c>
      <c r="BL25" s="42"/>
      <c r="BM25" s="960" t="str">
        <f t="shared" si="4"/>
        <v>30401</v>
      </c>
      <c r="BN25" s="123" t="str">
        <f t="shared" si="5"/>
        <v>白浜町</v>
      </c>
      <c r="BO25" s="40">
        <f>BE25*VLOOKUP(BO$12,別紙!$B$4:$E$10,MATCH("設備利用率",別紙!$B$4:$E$4,0),0)/100*8760/10^3</f>
        <v>3281.2480919999998</v>
      </c>
      <c r="BP25" s="40">
        <f>BF25*VLOOKUP(BP$12,別紙!$B$4:$E$10,MATCH("設備利用率",別紙!$B$4:$E$4,0),0)/100*8760/10^3</f>
        <v>57731.727923999999</v>
      </c>
      <c r="BQ25" s="40">
        <f>BG25*VLOOKUP(BQ$12,別紙!$B$4:$E$10,MATCH("設備利用率",別紙!$B$4:$E$4,0),0)/100*8760/10^3</f>
        <v>0</v>
      </c>
      <c r="BR25" s="40">
        <f>BH25*VLOOKUP(BR$12,別紙!$B$4:$E$10,MATCH("設備利用率",別紙!$B$4:$E$4,0),0)/100*8760/10^3</f>
        <v>0</v>
      </c>
      <c r="BS25" s="40">
        <f>BI25*VLOOKUP(BS$12,別紙!$B$4:$E$10,MATCH("設備利用率",別紙!$B$4:$E$4,0),0)/100*8760/10^3</f>
        <v>0</v>
      </c>
      <c r="BT25" s="40">
        <f>BJ25*VLOOKUP(BT$12,別紙!$B$4:$E$10,MATCH("設備利用率",別紙!$B$4:$E$4,0),0)/100*8760/10^3</f>
        <v>0</v>
      </c>
      <c r="BU25" s="40">
        <f t="shared" si="6"/>
        <v>61012.976016000001</v>
      </c>
      <c r="BV25" s="42"/>
      <c r="BW25" s="38" t="str">
        <f t="shared" si="7"/>
        <v>30401</v>
      </c>
      <c r="BX25" s="38" t="str">
        <f t="shared" si="8"/>
        <v>白浜町</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114021.5109517458</v>
      </c>
      <c r="BZ25" s="42"/>
      <c r="CA25" s="38" t="str">
        <f t="shared" si="9"/>
        <v>30401</v>
      </c>
      <c r="CB25" s="38" t="str">
        <f t="shared" si="10"/>
        <v>白浜町</v>
      </c>
      <c r="CC25" s="260">
        <f t="shared" si="11"/>
        <v>2.8777447909707429E-2</v>
      </c>
      <c r="CD25" s="260">
        <f t="shared" si="1"/>
        <v>0.50632312659347423</v>
      </c>
      <c r="CE25" s="260">
        <f t="shared" si="1"/>
        <v>0</v>
      </c>
      <c r="CF25" s="260">
        <f t="shared" si="1"/>
        <v>0</v>
      </c>
      <c r="CG25" s="260">
        <f t="shared" si="1"/>
        <v>0</v>
      </c>
      <c r="CH25" s="260">
        <f t="shared" si="1"/>
        <v>0</v>
      </c>
      <c r="CI25" s="260">
        <f t="shared" si="12"/>
        <v>0.53510057450318171</v>
      </c>
      <c r="CK25" s="20" t="str">
        <f t="shared" si="13"/>
        <v>30401</v>
      </c>
      <c r="CL25" s="20" t="str">
        <f t="shared" si="14"/>
        <v>白浜町</v>
      </c>
      <c r="CM25" s="20">
        <f>VLOOKUP($CK25&amp;"_"&amp;$AZ$7,データシート1!$A:$BS,MATCH("ca_太陽光発電（10kW未満）",データシート1!$A$1:$BS$1,0),0)</f>
        <v>607</v>
      </c>
      <c r="CN25" s="20">
        <f>VLOOKUP($CK25&amp;"_"&amp;$AZ$5,データシート1!$A:$BS,MATCH("ab_家庭",データシート1!$A$1:$BS$1,0),0)</f>
        <v>11015</v>
      </c>
      <c r="CO25" s="260">
        <f t="shared" si="15"/>
        <v>5.510667271901952E-2</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18423</v>
      </c>
      <c r="AY26" s="20" t="str">
        <f>IF(IFERROR(比較地域マスタ!$Z19,"")=0,"",IFERROR(比較地域マスタ!$Z19,""))</f>
        <v>越前町</v>
      </c>
      <c r="BC26" s="960" t="str">
        <f t="shared" si="0"/>
        <v>18423</v>
      </c>
      <c r="BD26" s="123" t="str">
        <f t="shared" si="2"/>
        <v>越前町</v>
      </c>
      <c r="BE26" s="40">
        <f>VLOOKUP($BC26&amp;"_"&amp;$AZ$7,データシート1!$A:$BS,MATCH("cb_"&amp;BE$12,データシート1!$A$1:$BS$1,0),0)</f>
        <v>870.49999999999977</v>
      </c>
      <c r="BF26" s="40">
        <f>VLOOKUP($BC26&amp;"_"&amp;$AZ$7,データシート1!$A:$BS,MATCH("cb_"&amp;BF$12,データシート1!$A$1:$BS$1,0),0)</f>
        <v>5346.5</v>
      </c>
      <c r="BG26" s="40">
        <f>VLOOKUP($BC26&amp;"_"&amp;$AZ$7,データシート1!$A:$BS,MATCH("cb_"&amp;BG$12,データシート1!$A$1:$BS$1,0),0)</f>
        <v>0</v>
      </c>
      <c r="BH26" s="40">
        <f>VLOOKUP($BC26&amp;"_"&amp;$AZ$7,データシート1!$A:$BS,MATCH("cb_"&amp;BH$12,データシート1!$A$1:$BS$1,0),0)</f>
        <v>0</v>
      </c>
      <c r="BI26" s="40">
        <f>VLOOKUP($BC26&amp;"_"&amp;$AZ$7,データシート1!$A:$BS,MATCH("cb_"&amp;BI$12,データシート1!$A$1:$BS$1,0),0)</f>
        <v>0</v>
      </c>
      <c r="BJ26" s="40">
        <f>VLOOKUP($BC26&amp;"_"&amp;$AZ$7,データシート1!$A:$BS,MATCH("cb_"&amp;BJ$12,データシート1!$A$1:$BS$1,0),0)</f>
        <v>0</v>
      </c>
      <c r="BK26" s="40">
        <f t="shared" si="3"/>
        <v>6217</v>
      </c>
      <c r="BL26" s="42"/>
      <c r="BM26" s="960" t="str">
        <f t="shared" si="4"/>
        <v>18423</v>
      </c>
      <c r="BN26" s="123" t="str">
        <f t="shared" si="5"/>
        <v>越前町</v>
      </c>
      <c r="BO26" s="40">
        <f>BE26*VLOOKUP(BO$12,別紙!$B$4:$E$10,MATCH("設備利用率",別紙!$B$4:$E$4,0),0)/100*8760/10^3</f>
        <v>1044.7044599999997</v>
      </c>
      <c r="BP26" s="40">
        <f>BF26*VLOOKUP(BP$12,別紙!$B$4:$E$10,MATCH("設備利用率",別紙!$B$4:$E$4,0),0)/100*8760/10^3</f>
        <v>7072.1363399999991</v>
      </c>
      <c r="BQ26" s="40">
        <f>BG26*VLOOKUP(BQ$12,別紙!$B$4:$E$10,MATCH("設備利用率",別紙!$B$4:$E$4,0),0)/100*8760/10^3</f>
        <v>0</v>
      </c>
      <c r="BR26" s="40">
        <f>BH26*VLOOKUP(BR$12,別紙!$B$4:$E$10,MATCH("設備利用率",別紙!$B$4:$E$4,0),0)/100*8760/10^3</f>
        <v>0</v>
      </c>
      <c r="BS26" s="40">
        <f>BI26*VLOOKUP(BS$12,別紙!$B$4:$E$10,MATCH("設備利用率",別紙!$B$4:$E$4,0),0)/100*8760/10^3</f>
        <v>0</v>
      </c>
      <c r="BT26" s="40">
        <f>BJ26*VLOOKUP(BT$12,別紙!$B$4:$E$10,MATCH("設備利用率",別紙!$B$4:$E$4,0),0)/100*8760/10^3</f>
        <v>0</v>
      </c>
      <c r="BU26" s="40">
        <f t="shared" si="6"/>
        <v>8116.840799999999</v>
      </c>
      <c r="BV26" s="42"/>
      <c r="BW26" s="38" t="str">
        <f t="shared" si="7"/>
        <v>18423</v>
      </c>
      <c r="BX26" s="38" t="str">
        <f t="shared" si="8"/>
        <v>越前町</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140134.10145592428</v>
      </c>
      <c r="BZ26" s="42"/>
      <c r="CA26" s="38" t="str">
        <f t="shared" si="9"/>
        <v>18423</v>
      </c>
      <c r="CB26" s="38" t="str">
        <f t="shared" si="10"/>
        <v>越前町</v>
      </c>
      <c r="CC26" s="260">
        <f t="shared" si="11"/>
        <v>7.4550337794015518E-3</v>
      </c>
      <c r="CD26" s="260">
        <f t="shared" si="1"/>
        <v>5.0466918947807755E-2</v>
      </c>
      <c r="CE26" s="260">
        <f t="shared" si="1"/>
        <v>0</v>
      </c>
      <c r="CF26" s="260">
        <f t="shared" si="1"/>
        <v>0</v>
      </c>
      <c r="CG26" s="260">
        <f t="shared" si="1"/>
        <v>0</v>
      </c>
      <c r="CH26" s="260">
        <f t="shared" si="1"/>
        <v>0</v>
      </c>
      <c r="CI26" s="260">
        <f t="shared" si="12"/>
        <v>5.7921952727209305E-2</v>
      </c>
      <c r="CK26" s="20" t="str">
        <f t="shared" si="13"/>
        <v>18423</v>
      </c>
      <c r="CL26" s="20" t="str">
        <f t="shared" si="14"/>
        <v>越前町</v>
      </c>
      <c r="CM26" s="20">
        <f>VLOOKUP($CK26&amp;"_"&amp;$AZ$7,データシート1!$A:$BS,MATCH("ca_太陽光発電（10kW未満）",データシート1!$A$1:$BS$1,0),0)</f>
        <v>171</v>
      </c>
      <c r="CN26" s="20">
        <f>VLOOKUP($CK26&amp;"_"&amp;$AZ$5,データシート1!$A:$BS,MATCH("ab_家庭",データシート1!$A$1:$BS$1,0),0)</f>
        <v>7199</v>
      </c>
      <c r="CO26" s="260">
        <f t="shared" si="15"/>
        <v>2.3753299069315184E-2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12322</v>
      </c>
      <c r="AY27" s="20" t="str">
        <f>IF(IFERROR(比較地域マスタ!$Z20,"")=0,"",IFERROR(比較地域マスタ!$Z20,""))</f>
        <v>酒々井町</v>
      </c>
      <c r="BC27" s="960" t="str">
        <f t="shared" si="0"/>
        <v>12322</v>
      </c>
      <c r="BD27" s="123" t="str">
        <f t="shared" si="2"/>
        <v>酒々井町</v>
      </c>
      <c r="BE27" s="40">
        <f>VLOOKUP($BC27&amp;"_"&amp;$AZ$7,データシート1!$A:$BS,MATCH("cb_"&amp;BE$12,データシート1!$A$1:$BS$1,0),0)</f>
        <v>2207.3000000000029</v>
      </c>
      <c r="BF27" s="40">
        <f>VLOOKUP($BC27&amp;"_"&amp;$AZ$7,データシート1!$A:$BS,MATCH("cb_"&amp;BF$12,データシート1!$A$1:$BS$1,0),0)</f>
        <v>14845.6</v>
      </c>
      <c r="BG27" s="40">
        <f>VLOOKUP($BC27&amp;"_"&amp;$AZ$7,データシート1!$A:$BS,MATCH("cb_"&amp;BG$12,データシート1!$A$1:$BS$1,0),0)</f>
        <v>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1425</v>
      </c>
      <c r="BK27" s="40">
        <f t="shared" si="3"/>
        <v>18477.900000000001</v>
      </c>
      <c r="BL27" s="42"/>
      <c r="BM27" s="960" t="str">
        <f t="shared" si="4"/>
        <v>12322</v>
      </c>
      <c r="BN27" s="123" t="str">
        <f t="shared" si="5"/>
        <v>酒々井町</v>
      </c>
      <c r="BO27" s="40">
        <f>BE27*VLOOKUP(BO$12,別紙!$B$4:$E$10,MATCH("設備利用率",別紙!$B$4:$E$4,0),0)/100*8760/10^3</f>
        <v>2649.0248760000036</v>
      </c>
      <c r="BP27" s="40">
        <f>BF27*VLOOKUP(BP$12,別紙!$B$4:$E$10,MATCH("設備利用率",別紙!$B$4:$E$4,0),0)/100*8760/10^3</f>
        <v>19637.165856</v>
      </c>
      <c r="BQ27" s="40">
        <f>BG27*VLOOKUP(BQ$12,別紙!$B$4:$E$10,MATCH("設備利用率",別紙!$B$4:$E$4,0),0)/100*8760/10^3</f>
        <v>0</v>
      </c>
      <c r="BR27" s="40">
        <f>BH27*VLOOKUP(BR$12,別紙!$B$4:$E$10,MATCH("設備利用率",別紙!$B$4:$E$4,0),0)/100*8760/10^3</f>
        <v>0</v>
      </c>
      <c r="BS27" s="40">
        <f>BI27*VLOOKUP(BS$12,別紙!$B$4:$E$10,MATCH("設備利用率",別紙!$B$4:$E$4,0),0)/100*8760/10^3</f>
        <v>0</v>
      </c>
      <c r="BT27" s="40">
        <f>BJ27*VLOOKUP(BT$12,別紙!$B$4:$E$10,MATCH("設備利用率",別紙!$B$4:$E$4,0),0)/100*8760/10^3</f>
        <v>9986.4</v>
      </c>
      <c r="BU27" s="40">
        <f t="shared" si="6"/>
        <v>32272.590732000004</v>
      </c>
      <c r="BV27" s="42"/>
      <c r="BW27" s="38" t="str">
        <f t="shared" si="7"/>
        <v>12322</v>
      </c>
      <c r="BX27" s="38" t="str">
        <f t="shared" si="8"/>
        <v>酒々井町</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101943.33888784311</v>
      </c>
      <c r="BZ27" s="42"/>
      <c r="CA27" s="38" t="str">
        <f t="shared" si="9"/>
        <v>12322</v>
      </c>
      <c r="CB27" s="38" t="str">
        <f t="shared" si="10"/>
        <v>酒々井町</v>
      </c>
      <c r="CC27" s="260">
        <f t="shared" si="11"/>
        <v>2.5985266962017306E-2</v>
      </c>
      <c r="CD27" s="260">
        <f t="shared" si="1"/>
        <v>0.19262823908097207</v>
      </c>
      <c r="CE27" s="260">
        <f t="shared" si="1"/>
        <v>0</v>
      </c>
      <c r="CF27" s="260">
        <f t="shared" si="1"/>
        <v>0</v>
      </c>
      <c r="CG27" s="260">
        <f t="shared" si="1"/>
        <v>0</v>
      </c>
      <c r="CH27" s="260">
        <f t="shared" si="1"/>
        <v>9.7960299406976675E-2</v>
      </c>
      <c r="CI27" s="260">
        <f t="shared" si="12"/>
        <v>0.31657380544996605</v>
      </c>
      <c r="CK27" s="20" t="str">
        <f t="shared" si="13"/>
        <v>12322</v>
      </c>
      <c r="CL27" s="20" t="str">
        <f t="shared" si="14"/>
        <v>酒々井町</v>
      </c>
      <c r="CM27" s="20">
        <f>VLOOKUP($CK27&amp;"_"&amp;$AZ$7,データシート1!$A:$BS,MATCH("ca_太陽光発電（10kW未満）",データシート1!$A$1:$BS$1,0),0)</f>
        <v>470</v>
      </c>
      <c r="CN27" s="20">
        <f>VLOOKUP($CK27&amp;"_"&amp;$AZ$5,データシート1!$A:$BS,MATCH("ab_家庭",データシート1!$A$1:$BS$1,0),0)</f>
        <v>9840</v>
      </c>
      <c r="CO27" s="260">
        <f t="shared" si="15"/>
        <v>4.7764227642276426E-2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07461</v>
      </c>
      <c r="AY28" s="20" t="str">
        <f>IF(IFERROR(比較地域マスタ!$Z21,"")=0,"",IFERROR(比較地域マスタ!$Z21,""))</f>
        <v>西郷村</v>
      </c>
      <c r="BC28" s="960" t="str">
        <f t="shared" si="0"/>
        <v>07461</v>
      </c>
      <c r="BD28" s="123" t="str">
        <f t="shared" si="2"/>
        <v>西郷村</v>
      </c>
      <c r="BE28" s="40">
        <f>VLOOKUP($BC28&amp;"_"&amp;$AZ$7,データシート1!$A:$BS,MATCH("cb_"&amp;BE$12,データシート1!$A$1:$BS$1,0),0)</f>
        <v>3858.1000000000031</v>
      </c>
      <c r="BF28" s="40">
        <f>VLOOKUP($BC28&amp;"_"&amp;$AZ$7,データシート1!$A:$BS,MATCH("cb_"&amp;BF$12,データシート1!$A$1:$BS$1,0),0)</f>
        <v>194006.20000000039</v>
      </c>
      <c r="BG28" s="40">
        <f>VLOOKUP($BC28&amp;"_"&amp;$AZ$7,データシート1!$A:$BS,MATCH("cb_"&amp;BG$12,データシート1!$A$1:$BS$1,0),0)</f>
        <v>26.200000000000003</v>
      </c>
      <c r="BH28" s="40">
        <f>VLOOKUP($BC28&amp;"_"&amp;$AZ$7,データシート1!$A:$BS,MATCH("cb_"&amp;BH$12,データシート1!$A$1:$BS$1,0),0)</f>
        <v>0</v>
      </c>
      <c r="BI28" s="40">
        <f>VLOOKUP($BC28&amp;"_"&amp;$AZ$7,データシート1!$A:$BS,MATCH("cb_"&amp;BI$12,データシート1!$A$1:$BS$1,0),0)</f>
        <v>0</v>
      </c>
      <c r="BJ28" s="40">
        <f>VLOOKUP($BC28&amp;"_"&amp;$AZ$7,データシート1!$A:$BS,MATCH("cb_"&amp;BJ$12,データシート1!$A$1:$BS$1,0),0)</f>
        <v>49.9</v>
      </c>
      <c r="BK28" s="40">
        <f t="shared" si="3"/>
        <v>197940.4000000004</v>
      </c>
      <c r="BL28" s="42"/>
      <c r="BM28" s="960" t="str">
        <f t="shared" si="4"/>
        <v>07461</v>
      </c>
      <c r="BN28" s="123" t="str">
        <f t="shared" si="5"/>
        <v>西郷村</v>
      </c>
      <c r="BO28" s="40">
        <f>BE28*VLOOKUP(BO$12,別紙!$B$4:$E$10,MATCH("設備利用率",別紙!$B$4:$E$4,0),0)/100*8760/10^3</f>
        <v>4630.1829720000032</v>
      </c>
      <c r="BP28" s="40">
        <f>BF28*VLOOKUP(BP$12,別紙!$B$4:$E$10,MATCH("設備利用率",別紙!$B$4:$E$4,0),0)/100*8760/10^3</f>
        <v>256623.64111200054</v>
      </c>
      <c r="BQ28" s="40">
        <f>BG28*VLOOKUP(BQ$12,別紙!$B$4:$E$10,MATCH("設備利用率",別紙!$B$4:$E$4,0),0)/100*8760/10^3</f>
        <v>56.918976000000008</v>
      </c>
      <c r="BR28" s="40">
        <f>BH28*VLOOKUP(BR$12,別紙!$B$4:$E$10,MATCH("設備利用率",別紙!$B$4:$E$4,0),0)/100*8760/10^3</f>
        <v>0</v>
      </c>
      <c r="BS28" s="40">
        <f>BI28*VLOOKUP(BS$12,別紙!$B$4:$E$10,MATCH("設備利用率",別紙!$B$4:$E$4,0),0)/100*8760/10^3</f>
        <v>0</v>
      </c>
      <c r="BT28" s="40">
        <f>BJ28*VLOOKUP(BT$12,別紙!$B$4:$E$10,MATCH("設備利用率",別紙!$B$4:$E$4,0),0)/100*8760/10^3</f>
        <v>349.69920000000002</v>
      </c>
      <c r="BU28" s="40">
        <f t="shared" si="6"/>
        <v>261660.44226000053</v>
      </c>
      <c r="BV28" s="42"/>
      <c r="BW28" s="38" t="str">
        <f t="shared" si="7"/>
        <v>07461</v>
      </c>
      <c r="BX28" s="38" t="str">
        <f t="shared" si="8"/>
        <v>西郷村</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312600.11874289112</v>
      </c>
      <c r="BZ28" s="42"/>
      <c r="CA28" s="38" t="str">
        <f t="shared" si="9"/>
        <v>07461</v>
      </c>
      <c r="CB28" s="38" t="str">
        <f t="shared" si="10"/>
        <v>西郷村</v>
      </c>
      <c r="CC28" s="260">
        <f t="shared" si="11"/>
        <v>1.481184009340783E-2</v>
      </c>
      <c r="CD28" s="260">
        <f t="shared" si="1"/>
        <v>0.8209326411774962</v>
      </c>
      <c r="CE28" s="260">
        <f t="shared" si="1"/>
        <v>1.820823876487872E-4</v>
      </c>
      <c r="CF28" s="260">
        <f t="shared" si="1"/>
        <v>0</v>
      </c>
      <c r="CG28" s="260">
        <f t="shared" si="1"/>
        <v>0</v>
      </c>
      <c r="CH28" s="260">
        <f t="shared" si="1"/>
        <v>1.1186790376353705E-3</v>
      </c>
      <c r="CI28" s="260">
        <f t="shared" si="12"/>
        <v>0.83704524269618819</v>
      </c>
      <c r="CK28" s="20" t="str">
        <f t="shared" si="13"/>
        <v>07461</v>
      </c>
      <c r="CL28" s="20" t="str">
        <f t="shared" si="14"/>
        <v>西郷村</v>
      </c>
      <c r="CM28" s="20">
        <f>VLOOKUP($CK28&amp;"_"&amp;$AZ$7,データシート1!$A:$BS,MATCH("ca_太陽光発電（10kW未満）",データシート1!$A$1:$BS$1,0),0)</f>
        <v>839</v>
      </c>
      <c r="CN28" s="20">
        <f>VLOOKUP($CK28&amp;"_"&amp;$AZ$5,データシート1!$A:$BS,MATCH("ab_家庭",データシート1!$A$1:$BS$1,0),0)</f>
        <v>8397</v>
      </c>
      <c r="CO28" s="260">
        <f t="shared" si="15"/>
        <v>9.9916636894128857E-2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39206</v>
      </c>
      <c r="AY29" s="20" t="str">
        <f>IF(IFERROR(比較地域マスタ!$Z22,"")=0,"",IFERROR(比較地域マスタ!$Z22,""))</f>
        <v>須崎市</v>
      </c>
      <c r="BC29" s="960" t="str">
        <f t="shared" si="0"/>
        <v>39206</v>
      </c>
      <c r="BD29" s="123" t="str">
        <f t="shared" si="2"/>
        <v>須崎市</v>
      </c>
      <c r="BE29" s="40">
        <f>VLOOKUP($BC29&amp;"_"&amp;$AZ$7,データシート1!$A:$BS,MATCH("cb_"&amp;BE$12,データシート1!$A$1:$BS$1,0),0)</f>
        <v>2425.8519999999999</v>
      </c>
      <c r="BF29" s="40">
        <f>VLOOKUP($BC29&amp;"_"&amp;$AZ$7,データシート1!$A:$BS,MATCH("cb_"&amp;BF$12,データシート1!$A$1:$BS$1,0),0)</f>
        <v>8836.3220000000001</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25730.42</v>
      </c>
      <c r="BK29" s="40">
        <f t="shared" si="3"/>
        <v>36992.593999999997</v>
      </c>
      <c r="BL29" s="42"/>
      <c r="BM29" s="960" t="str">
        <f t="shared" si="4"/>
        <v>39206</v>
      </c>
      <c r="BN29" s="123" t="str">
        <f t="shared" si="5"/>
        <v>須崎市</v>
      </c>
      <c r="BO29" s="40">
        <f>BE29*VLOOKUP(BO$12,別紙!$B$4:$E$10,MATCH("設備利用率",別紙!$B$4:$E$4,0),0)/100*8760/10^3</f>
        <v>2911.3135022399993</v>
      </c>
      <c r="BP29" s="40">
        <f>BF29*VLOOKUP(BP$12,別紙!$B$4:$E$10,MATCH("設備利用率",別紙!$B$4:$E$4,0),0)/100*8760/10^3</f>
        <v>11688.333288720001</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180318.78335999997</v>
      </c>
      <c r="BU29" s="40">
        <f t="shared" si="6"/>
        <v>194918.43015095996</v>
      </c>
      <c r="BV29" s="42"/>
      <c r="BW29" s="38" t="str">
        <f t="shared" si="7"/>
        <v>39206</v>
      </c>
      <c r="BX29" s="38" t="str">
        <f t="shared" si="8"/>
        <v>須崎市</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144469.79424288496</v>
      </c>
      <c r="BZ29" s="42"/>
      <c r="CA29" s="38" t="str">
        <f t="shared" si="9"/>
        <v>39206</v>
      </c>
      <c r="CB29" s="38" t="str">
        <f t="shared" si="10"/>
        <v>須崎市</v>
      </c>
      <c r="CC29" s="260">
        <f t="shared" si="11"/>
        <v>2.0151710726087502E-2</v>
      </c>
      <c r="CD29" s="260">
        <f t="shared" ref="CD29:CD60" si="16">BP29/$BY29</f>
        <v>8.0905031740194672E-2</v>
      </c>
      <c r="CE29" s="260">
        <f t="shared" ref="CE29:CE60" si="17">BQ29/$BY29</f>
        <v>0</v>
      </c>
      <c r="CF29" s="260">
        <f t="shared" ref="CF29:CF60" si="18">BR29/$BY29</f>
        <v>0</v>
      </c>
      <c r="CG29" s="260">
        <f t="shared" ref="CG29:CG60" si="19">BS29/$BY29</f>
        <v>0</v>
      </c>
      <c r="CH29" s="260">
        <f t="shared" ref="CH29:CH60" si="20">BT29/$BY29</f>
        <v>1.2481417607395848</v>
      </c>
      <c r="CI29" s="260">
        <f t="shared" si="12"/>
        <v>1.3491985032058669</v>
      </c>
      <c r="CK29" s="20" t="str">
        <f t="shared" si="13"/>
        <v>39206</v>
      </c>
      <c r="CL29" s="20" t="str">
        <f t="shared" si="14"/>
        <v>須崎市</v>
      </c>
      <c r="CM29" s="20">
        <f>VLOOKUP($CK29&amp;"_"&amp;$AZ$7,データシート1!$A:$BS,MATCH("ca_太陽光発電（10kW未満）",データシート1!$A$1:$BS$1,0),0)</f>
        <v>494</v>
      </c>
      <c r="CN29" s="20">
        <f>VLOOKUP($CK29&amp;"_"&amp;$AZ$5,データシート1!$A:$BS,MATCH("ab_家庭",データシート1!$A$1:$BS$1,0),0)</f>
        <v>10580</v>
      </c>
      <c r="CO29" s="260">
        <f t="shared" si="15"/>
        <v>4.6691871455576558E-2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01229</v>
      </c>
      <c r="AY30" s="20" t="str">
        <f>IF(IFERROR(比較地域マスタ!$Z23,"")=0,"",IFERROR(比較地域マスタ!$Z23,""))</f>
        <v>富良野市</v>
      </c>
      <c r="BC30" s="960" t="str">
        <f t="shared" si="0"/>
        <v>01229</v>
      </c>
      <c r="BD30" s="123" t="str">
        <f t="shared" si="2"/>
        <v>富良野市</v>
      </c>
      <c r="BE30" s="40">
        <f>VLOOKUP($BC30&amp;"_"&amp;$AZ$7,データシート1!$A:$BS,MATCH("cb_"&amp;BE$12,データシート1!$A$1:$BS$1,0),0)</f>
        <v>787.25899999999967</v>
      </c>
      <c r="BF30" s="40">
        <f>VLOOKUP($BC30&amp;"_"&amp;$AZ$7,データシート1!$A:$BS,MATCH("cb_"&amp;BF$12,データシート1!$A$1:$BS$1,0),0)</f>
        <v>1069.8999999999999</v>
      </c>
      <c r="BG30" s="40">
        <f>VLOOKUP($BC30&amp;"_"&amp;$AZ$7,データシート1!$A:$BS,MATCH("cb_"&amp;BG$12,データシート1!$A$1:$BS$1,0),0)</f>
        <v>0</v>
      </c>
      <c r="BH30" s="40">
        <f>VLOOKUP($BC30&amp;"_"&amp;$AZ$7,データシート1!$A:$BS,MATCH("cb_"&amp;BH$12,データシート1!$A$1:$BS$1,0),0)</f>
        <v>0</v>
      </c>
      <c r="BI30" s="40">
        <f>VLOOKUP($BC30&amp;"_"&amp;$AZ$7,データシート1!$A:$BS,MATCH("cb_"&amp;BI$12,データシート1!$A$1:$BS$1,0),0)</f>
        <v>0</v>
      </c>
      <c r="BJ30" s="40">
        <f>VLOOKUP($BC30&amp;"_"&amp;$AZ$7,データシート1!$A:$BS,MATCH("cb_"&amp;BJ$12,データシート1!$A$1:$BS$1,0),0)</f>
        <v>0</v>
      </c>
      <c r="BK30" s="40">
        <f t="shared" si="3"/>
        <v>1857.1589999999997</v>
      </c>
      <c r="BL30" s="42"/>
      <c r="BM30" s="960" t="str">
        <f t="shared" si="4"/>
        <v>01229</v>
      </c>
      <c r="BN30" s="123" t="str">
        <f t="shared" si="5"/>
        <v>富良野市</v>
      </c>
      <c r="BO30" s="40">
        <f>BE30*VLOOKUP(BO$12,別紙!$B$4:$E$10,MATCH("設備利用率",別紙!$B$4:$E$4,0),0)/100*8760/10^3</f>
        <v>944.80527107999956</v>
      </c>
      <c r="BP30" s="40">
        <f>BF30*VLOOKUP(BP$12,別紙!$B$4:$E$10,MATCH("設備利用率",別紙!$B$4:$E$4,0),0)/100*8760/10^3</f>
        <v>1415.220924</v>
      </c>
      <c r="BQ30" s="40">
        <f>BG30*VLOOKUP(BQ$12,別紙!$B$4:$E$10,MATCH("設備利用率",別紙!$B$4:$E$4,0),0)/100*8760/10^3</f>
        <v>0</v>
      </c>
      <c r="BR30" s="40">
        <f>BH30*VLOOKUP(BR$12,別紙!$B$4:$E$10,MATCH("設備利用率",別紙!$B$4:$E$4,0),0)/100*8760/10^3</f>
        <v>0</v>
      </c>
      <c r="BS30" s="40">
        <f>BI30*VLOOKUP(BS$12,別紙!$B$4:$E$10,MATCH("設備利用率",別紙!$B$4:$E$4,0),0)/100*8760/10^3</f>
        <v>0</v>
      </c>
      <c r="BT30" s="40">
        <f>BJ30*VLOOKUP(BT$12,別紙!$B$4:$E$10,MATCH("設備利用率",別紙!$B$4:$E$4,0),0)/100*8760/10^3</f>
        <v>0</v>
      </c>
      <c r="BU30" s="40">
        <f t="shared" si="6"/>
        <v>2360.0261950799995</v>
      </c>
      <c r="BV30" s="42"/>
      <c r="BW30" s="38" t="str">
        <f t="shared" si="7"/>
        <v>01229</v>
      </c>
      <c r="BX30" s="38" t="str">
        <f t="shared" si="8"/>
        <v>富良野市</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104655.63397731358</v>
      </c>
      <c r="BZ30" s="42"/>
      <c r="CA30" s="38" t="str">
        <f t="shared" si="9"/>
        <v>01229</v>
      </c>
      <c r="CB30" s="38" t="str">
        <f t="shared" si="10"/>
        <v>富良野市</v>
      </c>
      <c r="CC30" s="260">
        <f t="shared" si="11"/>
        <v>9.0277535491764052E-3</v>
      </c>
      <c r="CD30" s="260">
        <f t="shared" si="16"/>
        <v>1.3522644412118132E-2</v>
      </c>
      <c r="CE30" s="260">
        <f t="shared" si="17"/>
        <v>0</v>
      </c>
      <c r="CF30" s="260">
        <f t="shared" si="18"/>
        <v>0</v>
      </c>
      <c r="CG30" s="260">
        <f t="shared" si="19"/>
        <v>0</v>
      </c>
      <c r="CH30" s="260">
        <f t="shared" si="20"/>
        <v>0</v>
      </c>
      <c r="CI30" s="260">
        <f t="shared" si="12"/>
        <v>2.2550397961294537E-2</v>
      </c>
      <c r="CK30" s="20" t="str">
        <f t="shared" si="13"/>
        <v>01229</v>
      </c>
      <c r="CL30" s="20" t="str">
        <f t="shared" si="14"/>
        <v>富良野市</v>
      </c>
      <c r="CM30" s="20">
        <f>VLOOKUP($CK30&amp;"_"&amp;$AZ$7,データシート1!$A:$BS,MATCH("ca_太陽光発電（10kW未満）",データシート1!$A$1:$BS$1,0),0)</f>
        <v>160</v>
      </c>
      <c r="CN30" s="20">
        <f>VLOOKUP($CK30&amp;"_"&amp;$AZ$5,データシート1!$A:$BS,MATCH("ab_家庭",データシート1!$A$1:$BS$1,0),0)</f>
        <v>10566</v>
      </c>
      <c r="CO30" s="260">
        <f t="shared" si="15"/>
        <v>1.5142911224682946E-2</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26465</v>
      </c>
      <c r="AY31" s="20" t="str">
        <f>IF(IFERROR(比較地域マスタ!$Z24,"")=0,"",IFERROR(比較地域マスタ!$Z24,""))</f>
        <v>与謝野町</v>
      </c>
      <c r="BC31" s="960" t="str">
        <f t="shared" si="0"/>
        <v>26465</v>
      </c>
      <c r="BD31" s="123" t="str">
        <f t="shared" si="2"/>
        <v>与謝野町</v>
      </c>
      <c r="BE31" s="40">
        <f>VLOOKUP($BC31&amp;"_"&amp;$AZ$7,データシート1!$A:$BS,MATCH("cb_"&amp;BE$12,データシート1!$A$1:$BS$1,0),0)</f>
        <v>1638.4999999999991</v>
      </c>
      <c r="BF31" s="40">
        <f>VLOOKUP($BC31&amp;"_"&amp;$AZ$7,データシート1!$A:$BS,MATCH("cb_"&amp;BF$12,データシート1!$A$1:$BS$1,0),0)</f>
        <v>5180.0999999999995</v>
      </c>
      <c r="BG31" s="40">
        <f>VLOOKUP($BC31&amp;"_"&amp;$AZ$7,データシート1!$A:$BS,MATCH("cb_"&amp;BG$12,データシート1!$A$1:$BS$1,0),0)</f>
        <v>0</v>
      </c>
      <c r="BH31" s="40">
        <f>VLOOKUP($BC31&amp;"_"&amp;$AZ$7,データシート1!$A:$BS,MATCH("cb_"&amp;BH$12,データシート1!$A$1:$BS$1,0),0)</f>
        <v>0</v>
      </c>
      <c r="BI31" s="40">
        <f>VLOOKUP($BC31&amp;"_"&amp;$AZ$7,データシート1!$A:$BS,MATCH("cb_"&amp;BI$12,データシート1!$A$1:$BS$1,0),0)</f>
        <v>0</v>
      </c>
      <c r="BJ31" s="40">
        <f>VLOOKUP($BC31&amp;"_"&amp;$AZ$7,データシート1!$A:$BS,MATCH("cb_"&amp;BJ$12,データシート1!$A$1:$BS$1,0),0)</f>
        <v>0</v>
      </c>
      <c r="BK31" s="40">
        <f t="shared" si="3"/>
        <v>6818.5999999999985</v>
      </c>
      <c r="BL31" s="42"/>
      <c r="BM31" s="960" t="str">
        <f t="shared" si="4"/>
        <v>26465</v>
      </c>
      <c r="BN31" s="123" t="str">
        <f t="shared" si="5"/>
        <v>与謝野町</v>
      </c>
      <c r="BO31" s="40">
        <f>BE31*VLOOKUP(BO$12,別紙!$B$4:$E$10,MATCH("設備利用率",別紙!$B$4:$E$4,0),0)/100*8760/10^3</f>
        <v>1966.3966199999986</v>
      </c>
      <c r="BP31" s="40">
        <f>BF31*VLOOKUP(BP$12,別紙!$B$4:$E$10,MATCH("設備利用率",別紙!$B$4:$E$4,0),0)/100*8760/10^3</f>
        <v>6852.0290759999998</v>
      </c>
      <c r="BQ31" s="40">
        <f>BG31*VLOOKUP(BQ$12,別紙!$B$4:$E$10,MATCH("設備利用率",別紙!$B$4:$E$4,0),0)/100*8760/10^3</f>
        <v>0</v>
      </c>
      <c r="BR31" s="40">
        <f>BH31*VLOOKUP(BR$12,別紙!$B$4:$E$10,MATCH("設備利用率",別紙!$B$4:$E$4,0),0)/100*8760/10^3</f>
        <v>0</v>
      </c>
      <c r="BS31" s="40">
        <f>BI31*VLOOKUP(BS$12,別紙!$B$4:$E$10,MATCH("設備利用率",別紙!$B$4:$E$4,0),0)/100*8760/10^3</f>
        <v>0</v>
      </c>
      <c r="BT31" s="40">
        <f>BJ31*VLOOKUP(BT$12,別紙!$B$4:$E$10,MATCH("設備利用率",別紙!$B$4:$E$4,0),0)/100*8760/10^3</f>
        <v>0</v>
      </c>
      <c r="BU31" s="40">
        <f t="shared" si="6"/>
        <v>8818.4256959999984</v>
      </c>
      <c r="BV31" s="42"/>
      <c r="BW31" s="38" t="str">
        <f t="shared" si="7"/>
        <v>26465</v>
      </c>
      <c r="BX31" s="38" t="str">
        <f t="shared" si="8"/>
        <v>与謝野町</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76651.233459142401</v>
      </c>
      <c r="BZ31" s="42"/>
      <c r="CA31" s="38" t="str">
        <f t="shared" si="9"/>
        <v>26465</v>
      </c>
      <c r="CB31" s="38" t="str">
        <f t="shared" si="10"/>
        <v>与謝野町</v>
      </c>
      <c r="CC31" s="260">
        <f t="shared" si="11"/>
        <v>2.5653815747768129E-2</v>
      </c>
      <c r="CD31" s="260">
        <f t="shared" si="16"/>
        <v>8.9392287205037002E-2</v>
      </c>
      <c r="CE31" s="260">
        <f t="shared" si="17"/>
        <v>0</v>
      </c>
      <c r="CF31" s="260">
        <f t="shared" si="18"/>
        <v>0</v>
      </c>
      <c r="CG31" s="260">
        <f t="shared" si="19"/>
        <v>0</v>
      </c>
      <c r="CH31" s="260">
        <f t="shared" si="20"/>
        <v>0</v>
      </c>
      <c r="CI31" s="260">
        <f t="shared" si="12"/>
        <v>0.11504610295280514</v>
      </c>
      <c r="CK31" s="20" t="str">
        <f t="shared" si="13"/>
        <v>26465</v>
      </c>
      <c r="CL31" s="20" t="str">
        <f t="shared" si="14"/>
        <v>与謝野町</v>
      </c>
      <c r="CM31" s="20">
        <f>VLOOKUP($CK31&amp;"_"&amp;$AZ$7,データシート1!$A:$BS,MATCH("ca_太陽光発電（10kW未満）",データシート1!$A$1:$BS$1,0),0)</f>
        <v>339</v>
      </c>
      <c r="CN31" s="20">
        <f>VLOOKUP($CK31&amp;"_"&amp;$AZ$5,データシート1!$A:$BS,MATCH("ab_家庭",データシート1!$A$1:$BS$1,0),0)</f>
        <v>8999</v>
      </c>
      <c r="CO31" s="260">
        <f t="shared" si="15"/>
        <v>3.7670852316924103E-2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17207</v>
      </c>
      <c r="AY32" s="20" t="str">
        <f>IF(IFERROR(比較地域マスタ!$Z25,"")=0,"",IFERROR(比較地域マスタ!$Z25,""))</f>
        <v>羽咋市</v>
      </c>
      <c r="AZ32" s="24"/>
      <c r="BA32" s="24"/>
      <c r="BB32" s="24"/>
      <c r="BC32" s="960" t="str">
        <f t="shared" si="0"/>
        <v>17207</v>
      </c>
      <c r="BD32" s="123" t="str">
        <f t="shared" si="2"/>
        <v>羽咋市</v>
      </c>
      <c r="BE32" s="40">
        <f>VLOOKUP($BC32&amp;"_"&amp;$AZ$7,データシート1!$A:$BS,MATCH("cb_"&amp;BE$12,データシート1!$A$1:$BS$1,0),0)</f>
        <v>1043.4680000000001</v>
      </c>
      <c r="BF32" s="40">
        <f>VLOOKUP($BC32&amp;"_"&amp;$AZ$7,データシート1!$A:$BS,MATCH("cb_"&amp;BF$12,データシート1!$A$1:$BS$1,0),0)</f>
        <v>26595.899999999998</v>
      </c>
      <c r="BG32" s="40">
        <f>VLOOKUP($BC32&amp;"_"&amp;$AZ$7,データシート1!$A:$BS,MATCH("cb_"&amp;BG$12,データシート1!$A$1:$BS$1,0),0)</f>
        <v>19.8</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0</v>
      </c>
      <c r="BK32" s="40">
        <f t="shared" si="3"/>
        <v>27659.167999999998</v>
      </c>
      <c r="BL32" s="42"/>
      <c r="BM32" s="960" t="str">
        <f t="shared" si="4"/>
        <v>17207</v>
      </c>
      <c r="BN32" s="123" t="str">
        <f t="shared" si="5"/>
        <v>羽咋市</v>
      </c>
      <c r="BO32" s="40">
        <f>BE32*VLOOKUP(BO$12,別紙!$B$4:$E$10,MATCH("設備利用率",別紙!$B$4:$E$4,0),0)/100*8760/10^3</f>
        <v>1252.2868161599999</v>
      </c>
      <c r="BP32" s="40">
        <f>BF32*VLOOKUP(BP$12,別紙!$B$4:$E$10,MATCH("設備利用率",別紙!$B$4:$E$4,0),0)/100*8760/10^3</f>
        <v>35179.99268399999</v>
      </c>
      <c r="BQ32" s="40">
        <f>BG32*VLOOKUP(BQ$12,別紙!$B$4:$E$10,MATCH("設備利用率",別紙!$B$4:$E$4,0),0)/100*8760/10^3</f>
        <v>43.015104000000001</v>
      </c>
      <c r="BR32" s="40">
        <f>BH32*VLOOKUP(BR$12,別紙!$B$4:$E$10,MATCH("設備利用率",別紙!$B$4:$E$4,0),0)/100*8760/10^3</f>
        <v>0</v>
      </c>
      <c r="BS32" s="40">
        <f>BI32*VLOOKUP(BS$12,別紙!$B$4:$E$10,MATCH("設備利用率",別紙!$B$4:$E$4,0),0)/100*8760/10^3</f>
        <v>0</v>
      </c>
      <c r="BT32" s="40">
        <f>BJ32*VLOOKUP(BT$12,別紙!$B$4:$E$10,MATCH("設備利用率",別紙!$B$4:$E$4,0),0)/100*8760/10^3</f>
        <v>0</v>
      </c>
      <c r="BU32" s="40">
        <f t="shared" si="6"/>
        <v>36475.294604159986</v>
      </c>
      <c r="BV32" s="42"/>
      <c r="BW32" s="38" t="str">
        <f t="shared" si="7"/>
        <v>17207</v>
      </c>
      <c r="BX32" s="38" t="str">
        <f t="shared" si="8"/>
        <v>羽咋市</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145327.67734523921</v>
      </c>
      <c r="BZ32" s="42"/>
      <c r="CA32" s="38" t="str">
        <f t="shared" si="9"/>
        <v>17207</v>
      </c>
      <c r="CB32" s="38" t="str">
        <f t="shared" si="10"/>
        <v>羽咋市</v>
      </c>
      <c r="CC32" s="260">
        <f t="shared" si="11"/>
        <v>8.6169877550927743E-3</v>
      </c>
      <c r="CD32" s="260">
        <f t="shared" si="16"/>
        <v>0.24207359070651557</v>
      </c>
      <c r="CE32" s="260">
        <f t="shared" si="17"/>
        <v>2.9598700526819598E-4</v>
      </c>
      <c r="CF32" s="260">
        <f t="shared" si="18"/>
        <v>0</v>
      </c>
      <c r="CG32" s="260">
        <f t="shared" si="19"/>
        <v>0</v>
      </c>
      <c r="CH32" s="260">
        <f t="shared" si="20"/>
        <v>0</v>
      </c>
      <c r="CI32" s="260">
        <f t="shared" si="12"/>
        <v>0.25098656546687653</v>
      </c>
      <c r="CJ32" s="24"/>
      <c r="CK32" s="20" t="str">
        <f t="shared" si="13"/>
        <v>17207</v>
      </c>
      <c r="CL32" s="20" t="str">
        <f t="shared" si="14"/>
        <v>羽咋市</v>
      </c>
      <c r="CM32" s="20">
        <f>VLOOKUP($CK32&amp;"_"&amp;$AZ$7,データシート1!$A:$BS,MATCH("ca_太陽光発電（10kW未満）",データシート1!$A$1:$BS$1,0),0)</f>
        <v>221</v>
      </c>
      <c r="CN32" s="20">
        <f>VLOOKUP($CK32&amp;"_"&amp;$AZ$5,データシート1!$A:$BS,MATCH("ab_家庭",データシート1!$A$1:$BS$1,0),0)</f>
        <v>8537</v>
      </c>
      <c r="CO32" s="260">
        <f t="shared" si="15"/>
        <v>2.5887314044746399E-2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22219</v>
      </c>
      <c r="AY33" s="20" t="str">
        <f>IF(IFERROR(比較地域マスタ!$Z26,"")=0,"",IFERROR(比較地域マスタ!$Z26,""))</f>
        <v>下田市</v>
      </c>
      <c r="BC33" s="960" t="str">
        <f t="shared" si="0"/>
        <v>22219</v>
      </c>
      <c r="BD33" s="123" t="str">
        <f t="shared" si="2"/>
        <v>下田市</v>
      </c>
      <c r="BE33" s="40">
        <f>VLOOKUP($BC33&amp;"_"&amp;$AZ$7,データシート1!$A:$BS,MATCH("cb_"&amp;BE$12,データシート1!$A$1:$BS$1,0),0)</f>
        <v>1953.5</v>
      </c>
      <c r="BF33" s="40">
        <f>VLOOKUP($BC33&amp;"_"&amp;$AZ$7,データシート1!$A:$BS,MATCH("cb_"&amp;BF$12,データシート1!$A$1:$BS$1,0),0)</f>
        <v>21490.799999999999</v>
      </c>
      <c r="BG33" s="40">
        <f>VLOOKUP($BC33&amp;"_"&amp;$AZ$7,データシート1!$A:$BS,MATCH("cb_"&amp;BG$12,データシート1!$A$1:$BS$1,0),0)</f>
        <v>0</v>
      </c>
      <c r="BH33" s="40">
        <f>VLOOKUP($BC33&amp;"_"&amp;$AZ$7,データシート1!$A:$BS,MATCH("cb_"&amp;BH$12,データシート1!$A$1:$BS$1,0),0)</f>
        <v>0</v>
      </c>
      <c r="BI33" s="40">
        <f>VLOOKUP($BC33&amp;"_"&amp;$AZ$7,データシート1!$A:$BS,MATCH("cb_"&amp;BI$12,データシート1!$A$1:$BS$1,0),0)</f>
        <v>110</v>
      </c>
      <c r="BJ33" s="40">
        <f>VLOOKUP($BC33&amp;"_"&amp;$AZ$7,データシート1!$A:$BS,MATCH("cb_"&amp;BJ$12,データシート1!$A$1:$BS$1,0),0)</f>
        <v>0</v>
      </c>
      <c r="BK33" s="40">
        <f t="shared" si="3"/>
        <v>23554.3</v>
      </c>
      <c r="BL33" s="42"/>
      <c r="BM33" s="960" t="str">
        <f t="shared" si="4"/>
        <v>22219</v>
      </c>
      <c r="BN33" s="123" t="str">
        <f t="shared" si="5"/>
        <v>下田市</v>
      </c>
      <c r="BO33" s="40">
        <f>BE33*VLOOKUP(BO$12,別紙!$B$4:$E$10,MATCH("設備利用率",別紙!$B$4:$E$4,0),0)/100*8760/10^3</f>
        <v>2344.4344199999996</v>
      </c>
      <c r="BP33" s="40">
        <f>BF33*VLOOKUP(BP$12,別紙!$B$4:$E$10,MATCH("設備利用率",別紙!$B$4:$E$4,0),0)/100*8760/10^3</f>
        <v>28427.170607999997</v>
      </c>
      <c r="BQ33" s="40">
        <f>BG33*VLOOKUP(BQ$12,別紙!$B$4:$E$10,MATCH("設備利用率",別紙!$B$4:$E$4,0),0)/100*8760/10^3</f>
        <v>0</v>
      </c>
      <c r="BR33" s="40">
        <f>BH33*VLOOKUP(BR$12,別紙!$B$4:$E$10,MATCH("設備利用率",別紙!$B$4:$E$4,0),0)/100*8760/10^3</f>
        <v>0</v>
      </c>
      <c r="BS33" s="40">
        <f>BI33*VLOOKUP(BS$12,別紙!$B$4:$E$10,MATCH("設備利用率",別紙!$B$4:$E$4,0),0)/100*8760/10^3</f>
        <v>770.88</v>
      </c>
      <c r="BT33" s="40">
        <f>BJ33*VLOOKUP(BT$12,別紙!$B$4:$E$10,MATCH("設備利用率",別紙!$B$4:$E$4,0),0)/100*8760/10^3</f>
        <v>0</v>
      </c>
      <c r="BU33" s="40">
        <f t="shared" si="6"/>
        <v>31542.485027999999</v>
      </c>
      <c r="BV33" s="42"/>
      <c r="BW33" s="38" t="str">
        <f t="shared" si="7"/>
        <v>22219</v>
      </c>
      <c r="BX33" s="38" t="str">
        <f t="shared" si="8"/>
        <v>下田市</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113469.95591155125</v>
      </c>
      <c r="BZ33" s="42"/>
      <c r="CA33" s="38" t="str">
        <f t="shared" si="9"/>
        <v>22219</v>
      </c>
      <c r="CB33" s="38" t="str">
        <f t="shared" si="10"/>
        <v>下田市</v>
      </c>
      <c r="CC33" s="260">
        <f t="shared" si="11"/>
        <v>2.0661279024620966E-2</v>
      </c>
      <c r="CD33" s="260">
        <f t="shared" si="16"/>
        <v>0.25052596856703374</v>
      </c>
      <c r="CE33" s="260">
        <f t="shared" si="17"/>
        <v>0</v>
      </c>
      <c r="CF33" s="260">
        <f t="shared" si="18"/>
        <v>0</v>
      </c>
      <c r="CG33" s="260">
        <f t="shared" si="19"/>
        <v>6.7936926017746367E-3</v>
      </c>
      <c r="CH33" s="260">
        <f t="shared" si="20"/>
        <v>0</v>
      </c>
      <c r="CI33" s="260">
        <f t="shared" si="12"/>
        <v>0.27798094019342939</v>
      </c>
      <c r="CK33" s="20" t="str">
        <f t="shared" si="13"/>
        <v>22219</v>
      </c>
      <c r="CL33" s="20" t="str">
        <f t="shared" si="14"/>
        <v>下田市</v>
      </c>
      <c r="CM33" s="20">
        <f>VLOOKUP($CK33&amp;"_"&amp;$AZ$7,データシート1!$A:$BS,MATCH("ca_太陽光発電（10kW未満）",データシート1!$A$1:$BS$1,0),0)</f>
        <v>436</v>
      </c>
      <c r="CN33" s="20">
        <f>VLOOKUP($CK33&amp;"_"&amp;$AZ$5,データシート1!$A:$BS,MATCH("ab_家庭",データシート1!$A$1:$BS$1,0),0)</f>
        <v>10592</v>
      </c>
      <c r="CO33" s="260">
        <f t="shared" si="15"/>
        <v>4.1163141993957701E-2</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47348</v>
      </c>
      <c r="AY34" s="20" t="str">
        <f>IF(IFERROR(比較地域マスタ!$Z27,"")=0,"",IFERROR(比較地域マスタ!$Z27,""))</f>
        <v>与那原町</v>
      </c>
      <c r="BC34" s="960" t="str">
        <f t="shared" si="0"/>
        <v>47348</v>
      </c>
      <c r="BD34" s="123" t="str">
        <f t="shared" si="2"/>
        <v>与那原町</v>
      </c>
      <c r="BE34" s="40">
        <f>VLOOKUP($BC34&amp;"_"&amp;$AZ$7,データシート1!$A:$BS,MATCH("cb_"&amp;BE$12,データシート1!$A$1:$BS$1,0),0)</f>
        <v>1253.4999999999995</v>
      </c>
      <c r="BF34" s="40">
        <f>VLOOKUP($BC34&amp;"_"&amp;$AZ$7,データシート1!$A:$BS,MATCH("cb_"&amp;BF$12,データシート1!$A$1:$BS$1,0),0)</f>
        <v>2127.1</v>
      </c>
      <c r="BG34" s="40">
        <f>VLOOKUP($BC34&amp;"_"&amp;$AZ$7,データシート1!$A:$BS,MATCH("cb_"&amp;BG$12,データシート1!$A$1:$BS$1,0),0)</f>
        <v>0</v>
      </c>
      <c r="BH34" s="40">
        <f>VLOOKUP($BC34&amp;"_"&amp;$AZ$7,データシート1!$A:$BS,MATCH("cb_"&amp;BH$12,データシート1!$A$1:$BS$1,0),0)</f>
        <v>0</v>
      </c>
      <c r="BI34" s="40">
        <f>VLOOKUP($BC34&amp;"_"&amp;$AZ$7,データシート1!$A:$BS,MATCH("cb_"&amp;BI$12,データシート1!$A$1:$BS$1,0),0)</f>
        <v>0</v>
      </c>
      <c r="BJ34" s="40">
        <f>VLOOKUP($BC34&amp;"_"&amp;$AZ$7,データシート1!$A:$BS,MATCH("cb_"&amp;BJ$12,データシート1!$A$1:$BS$1,0),0)</f>
        <v>0</v>
      </c>
      <c r="BK34" s="40">
        <f t="shared" si="3"/>
        <v>3380.5999999999995</v>
      </c>
      <c r="BL34" s="42"/>
      <c r="BM34" s="960" t="str">
        <f t="shared" si="4"/>
        <v>47348</v>
      </c>
      <c r="BN34" s="123" t="str">
        <f t="shared" si="5"/>
        <v>与那原町</v>
      </c>
      <c r="BO34" s="40">
        <f>BE34*VLOOKUP(BO$12,別紙!$B$4:$E$10,MATCH("設備利用率",別紙!$B$4:$E$4,0),0)/100*8760/10^3</f>
        <v>1504.3504199999995</v>
      </c>
      <c r="BP34" s="40">
        <f>BF34*VLOOKUP(BP$12,別紙!$B$4:$E$10,MATCH("設備利用率",別紙!$B$4:$E$4,0),0)/100*8760/10^3</f>
        <v>2813.6427959999996</v>
      </c>
      <c r="BQ34" s="40">
        <f>BG34*VLOOKUP(BQ$12,別紙!$B$4:$E$10,MATCH("設備利用率",別紙!$B$4:$E$4,0),0)/100*8760/10^3</f>
        <v>0</v>
      </c>
      <c r="BR34" s="40">
        <f>BH34*VLOOKUP(BR$12,別紙!$B$4:$E$10,MATCH("設備利用率",別紙!$B$4:$E$4,0),0)/100*8760/10^3</f>
        <v>0</v>
      </c>
      <c r="BS34" s="40">
        <f>BI34*VLOOKUP(BS$12,別紙!$B$4:$E$10,MATCH("設備利用率",別紙!$B$4:$E$4,0),0)/100*8760/10^3</f>
        <v>0</v>
      </c>
      <c r="BT34" s="40">
        <f>BJ34*VLOOKUP(BT$12,別紙!$B$4:$E$10,MATCH("設備利用率",別紙!$B$4:$E$4,0),0)/100*8760/10^3</f>
        <v>0</v>
      </c>
      <c r="BU34" s="40">
        <f t="shared" si="6"/>
        <v>4317.9932159999989</v>
      </c>
      <c r="BV34" s="42"/>
      <c r="BW34" s="38" t="str">
        <f t="shared" si="7"/>
        <v>47348</v>
      </c>
      <c r="BX34" s="38" t="str">
        <f t="shared" si="8"/>
        <v>与那原町</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74471.066394551235</v>
      </c>
      <c r="BZ34" s="42"/>
      <c r="CA34" s="38" t="str">
        <f t="shared" si="9"/>
        <v>47348</v>
      </c>
      <c r="CB34" s="38" t="str">
        <f t="shared" si="10"/>
        <v>与那原町</v>
      </c>
      <c r="CC34" s="260">
        <f t="shared" si="11"/>
        <v>2.0200468354110573E-2</v>
      </c>
      <c r="CD34" s="260">
        <f t="shared" si="16"/>
        <v>3.7781690691700141E-2</v>
      </c>
      <c r="CE34" s="260">
        <f t="shared" si="17"/>
        <v>0</v>
      </c>
      <c r="CF34" s="260">
        <f t="shared" si="18"/>
        <v>0</v>
      </c>
      <c r="CG34" s="260">
        <f t="shared" si="19"/>
        <v>0</v>
      </c>
      <c r="CH34" s="260">
        <f t="shared" si="20"/>
        <v>0</v>
      </c>
      <c r="CI34" s="260">
        <f t="shared" si="12"/>
        <v>5.7982159045810708E-2</v>
      </c>
      <c r="CK34" s="20" t="str">
        <f t="shared" si="13"/>
        <v>47348</v>
      </c>
      <c r="CL34" s="20" t="str">
        <f t="shared" si="14"/>
        <v>与那原町</v>
      </c>
      <c r="CM34" s="20">
        <f>VLOOKUP($CK34&amp;"_"&amp;$AZ$7,データシート1!$A:$BS,MATCH("ca_太陽光発電（10kW未満）",データシート1!$A$1:$BS$1,0),0)</f>
        <v>222</v>
      </c>
      <c r="CN34" s="20">
        <f>VLOOKUP($CK34&amp;"_"&amp;$AZ$5,データシート1!$A:$BS,MATCH("ab_家庭",データシート1!$A$1:$BS$1,0),0)</f>
        <v>8693</v>
      </c>
      <c r="CO34" s="260">
        <f t="shared" si="15"/>
        <v>2.5537789025652825E-2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12329</v>
      </c>
      <c r="AY35" s="20" t="str">
        <f>IF(IFERROR(比較地域マスタ!$Z28,"")=0,"",IFERROR(比較地域マスタ!$Z28,""))</f>
        <v>栄町</v>
      </c>
      <c r="BC35" s="960" t="str">
        <f t="shared" si="0"/>
        <v>12329</v>
      </c>
      <c r="BD35" s="123" t="str">
        <f t="shared" si="2"/>
        <v>栄町</v>
      </c>
      <c r="BE35" s="40">
        <f>VLOOKUP($BC35&amp;"_"&amp;$AZ$7,データシート1!$A:$BS,MATCH("cb_"&amp;BE$12,データシート1!$A$1:$BS$1,0),0)</f>
        <v>2057.4000000000019</v>
      </c>
      <c r="BF35" s="40">
        <f>VLOOKUP($BC35&amp;"_"&amp;$AZ$7,データシート1!$A:$BS,MATCH("cb_"&amp;BF$12,データシート1!$A$1:$BS$1,0),0)</f>
        <v>7404.3999999999987</v>
      </c>
      <c r="BG35" s="40">
        <f>VLOOKUP($BC35&amp;"_"&amp;$AZ$7,データシート1!$A:$BS,MATCH("cb_"&amp;BG$12,データシート1!$A$1:$BS$1,0),0)</f>
        <v>0</v>
      </c>
      <c r="BH35" s="40">
        <f>VLOOKUP($BC35&amp;"_"&amp;$AZ$7,データシート1!$A:$BS,MATCH("cb_"&amp;BH$12,データシート1!$A$1:$BS$1,0),0)</f>
        <v>0</v>
      </c>
      <c r="BI35" s="40">
        <f>VLOOKUP($BC35&amp;"_"&amp;$AZ$7,データシート1!$A:$BS,MATCH("cb_"&amp;BI$12,データシート1!$A$1:$BS$1,0),0)</f>
        <v>0</v>
      </c>
      <c r="BJ35" s="40">
        <f>VLOOKUP($BC35&amp;"_"&amp;$AZ$7,データシート1!$A:$BS,MATCH("cb_"&amp;BJ$12,データシート1!$A$1:$BS$1,0),0)</f>
        <v>300</v>
      </c>
      <c r="BK35" s="40">
        <f t="shared" si="3"/>
        <v>9761.8000000000011</v>
      </c>
      <c r="BL35" s="42"/>
      <c r="BM35" s="960" t="str">
        <f t="shared" si="4"/>
        <v>12329</v>
      </c>
      <c r="BN35" s="123" t="str">
        <f t="shared" si="5"/>
        <v>栄町</v>
      </c>
      <c r="BO35" s="40">
        <f>BE35*VLOOKUP(BO$12,別紙!$B$4:$E$10,MATCH("設備利用率",別紙!$B$4:$E$4,0),0)/100*8760/10^3</f>
        <v>2469.1268880000021</v>
      </c>
      <c r="BP35" s="40">
        <f>BF35*VLOOKUP(BP$12,別紙!$B$4:$E$10,MATCH("設備利用率",別紙!$B$4:$E$4,0),0)/100*8760/10^3</f>
        <v>9794.2441439999984</v>
      </c>
      <c r="BQ35" s="40">
        <f>BG35*VLOOKUP(BQ$12,別紙!$B$4:$E$10,MATCH("設備利用率",別紙!$B$4:$E$4,0),0)/100*8760/10^3</f>
        <v>0</v>
      </c>
      <c r="BR35" s="40">
        <f>BH35*VLOOKUP(BR$12,別紙!$B$4:$E$10,MATCH("設備利用率",別紙!$B$4:$E$4,0),0)/100*8760/10^3</f>
        <v>0</v>
      </c>
      <c r="BS35" s="40">
        <f>BI35*VLOOKUP(BS$12,別紙!$B$4:$E$10,MATCH("設備利用率",別紙!$B$4:$E$4,0),0)/100*8760/10^3</f>
        <v>0</v>
      </c>
      <c r="BT35" s="40">
        <f>BJ35*VLOOKUP(BT$12,別紙!$B$4:$E$10,MATCH("設備利用率",別紙!$B$4:$E$4,0),0)/100*8760/10^3</f>
        <v>2102.4</v>
      </c>
      <c r="BU35" s="40">
        <f t="shared" si="6"/>
        <v>14365.771032000001</v>
      </c>
      <c r="BV35" s="42"/>
      <c r="BW35" s="38" t="str">
        <f t="shared" si="7"/>
        <v>12329</v>
      </c>
      <c r="BX35" s="38" t="str">
        <f t="shared" si="8"/>
        <v>栄町</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96912.883248906714</v>
      </c>
      <c r="BZ35" s="42"/>
      <c r="CA35" s="38" t="str">
        <f t="shared" si="9"/>
        <v>12329</v>
      </c>
      <c r="CB35" s="38" t="str">
        <f t="shared" si="10"/>
        <v>栄町</v>
      </c>
      <c r="CC35" s="260">
        <f t="shared" si="11"/>
        <v>2.5477798257827155E-2</v>
      </c>
      <c r="CD35" s="260">
        <f t="shared" si="16"/>
        <v>0.1010623543089199</v>
      </c>
      <c r="CE35" s="260">
        <f t="shared" si="17"/>
        <v>0</v>
      </c>
      <c r="CF35" s="260">
        <f t="shared" si="18"/>
        <v>0</v>
      </c>
      <c r="CG35" s="260">
        <f t="shared" si="19"/>
        <v>0</v>
      </c>
      <c r="CH35" s="260">
        <f t="shared" si="20"/>
        <v>2.1693710160292E-2</v>
      </c>
      <c r="CI35" s="260">
        <f t="shared" si="12"/>
        <v>0.14823386272703906</v>
      </c>
      <c r="CK35" s="20" t="str">
        <f t="shared" si="13"/>
        <v>12329</v>
      </c>
      <c r="CL35" s="20" t="str">
        <f t="shared" si="14"/>
        <v>栄町</v>
      </c>
      <c r="CM35" s="20">
        <f>VLOOKUP($CK35&amp;"_"&amp;$AZ$7,データシート1!$A:$BS,MATCH("ca_太陽光発電（10kW未満）",データシート1!$A$1:$BS$1,0),0)</f>
        <v>446</v>
      </c>
      <c r="CN35" s="20">
        <f>VLOOKUP($CK35&amp;"_"&amp;$AZ$5,データシート1!$A:$BS,MATCH("ab_家庭",データシート1!$A$1:$BS$1,0),0)</f>
        <v>9141</v>
      </c>
      <c r="CO35" s="260">
        <f t="shared" si="15"/>
        <v>4.8791160704518104E-2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06428</v>
      </c>
      <c r="AY36" s="20" t="str">
        <f>IF(IFERROR(比較地域マスタ!$Z29,"")=0,"",IFERROR(比較地域マスタ!$Z29,""))</f>
        <v>庄内町</v>
      </c>
      <c r="BC36" s="960" t="str">
        <f t="shared" si="0"/>
        <v>06428</v>
      </c>
      <c r="BD36" s="123" t="str">
        <f t="shared" si="2"/>
        <v>庄内町</v>
      </c>
      <c r="BE36" s="40">
        <f>VLOOKUP($BC36&amp;"_"&amp;$AZ$7,データシート1!$A:$BS,MATCH("cb_"&amp;BE$12,データシート1!$A$1:$BS$1,0),0)</f>
        <v>1421.3999999999996</v>
      </c>
      <c r="BF36" s="40">
        <f>VLOOKUP($BC36&amp;"_"&amp;$AZ$7,データシート1!$A:$BS,MATCH("cb_"&amp;BF$12,データシート1!$A$1:$BS$1,0),0)</f>
        <v>3665.9</v>
      </c>
      <c r="BG36" s="40">
        <f>VLOOKUP($BC36&amp;"_"&amp;$AZ$7,データシート1!$A:$BS,MATCH("cb_"&amp;BG$12,データシート1!$A$1:$BS$1,0),0)</f>
        <v>31829.5</v>
      </c>
      <c r="BH36" s="40">
        <f>VLOOKUP($BC36&amp;"_"&amp;$AZ$7,データシート1!$A:$BS,MATCH("cb_"&amp;BH$12,データシート1!$A$1:$BS$1,0),0)</f>
        <v>0</v>
      </c>
      <c r="BI36" s="40">
        <f>VLOOKUP($BC36&amp;"_"&amp;$AZ$7,データシート1!$A:$BS,MATCH("cb_"&amp;BI$12,データシート1!$A$1:$BS$1,0),0)</f>
        <v>0</v>
      </c>
      <c r="BJ36" s="40">
        <f>VLOOKUP($BC36&amp;"_"&amp;$AZ$7,データシート1!$A:$BS,MATCH("cb_"&amp;BJ$12,データシート1!$A$1:$BS$1,0),0)</f>
        <v>0</v>
      </c>
      <c r="BK36" s="40">
        <f t="shared" si="3"/>
        <v>36916.800000000003</v>
      </c>
      <c r="BL36" s="42"/>
      <c r="BM36" s="960" t="str">
        <f t="shared" si="4"/>
        <v>06428</v>
      </c>
      <c r="BN36" s="123" t="str">
        <f t="shared" si="5"/>
        <v>庄内町</v>
      </c>
      <c r="BO36" s="40">
        <f>BE36*VLOOKUP(BO$12,別紙!$B$4:$E$10,MATCH("設備利用率",別紙!$B$4:$E$4,0),0)/100*8760/10^3</f>
        <v>1705.8505679999996</v>
      </c>
      <c r="BP36" s="40">
        <f>BF36*VLOOKUP(BP$12,別紙!$B$4:$E$10,MATCH("設備利用率",別紙!$B$4:$E$4,0),0)/100*8760/10^3</f>
        <v>4849.1058839999996</v>
      </c>
      <c r="BQ36" s="40">
        <f>BG36*VLOOKUP(BQ$12,別紙!$B$4:$E$10,MATCH("設備利用率",別紙!$B$4:$E$4,0),0)/100*8760/10^3</f>
        <v>69148.952160000001</v>
      </c>
      <c r="BR36" s="40">
        <f>BH36*VLOOKUP(BR$12,別紙!$B$4:$E$10,MATCH("設備利用率",別紙!$B$4:$E$4,0),0)/100*8760/10^3</f>
        <v>0</v>
      </c>
      <c r="BS36" s="40">
        <f>BI36*VLOOKUP(BS$12,別紙!$B$4:$E$10,MATCH("設備利用率",別紙!$B$4:$E$4,0),0)/100*8760/10^3</f>
        <v>0</v>
      </c>
      <c r="BT36" s="40">
        <f>BJ36*VLOOKUP(BT$12,別紙!$B$4:$E$10,MATCH("設備利用率",別紙!$B$4:$E$4,0),0)/100*8760/10^3</f>
        <v>0</v>
      </c>
      <c r="BU36" s="40">
        <f t="shared" si="6"/>
        <v>75703.908611999999</v>
      </c>
      <c r="BV36" s="42"/>
      <c r="BW36" s="38" t="str">
        <f t="shared" si="7"/>
        <v>06428</v>
      </c>
      <c r="BX36" s="38" t="str">
        <f t="shared" si="8"/>
        <v>庄内町</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80982.042011658414</v>
      </c>
      <c r="BZ36" s="42"/>
      <c r="CA36" s="38" t="str">
        <f t="shared" si="9"/>
        <v>06428</v>
      </c>
      <c r="CB36" s="38" t="str">
        <f t="shared" si="10"/>
        <v>庄内町</v>
      </c>
      <c r="CC36" s="260">
        <f t="shared" si="11"/>
        <v>2.1064553642083022E-2</v>
      </c>
      <c r="CD36" s="260">
        <f t="shared" si="16"/>
        <v>5.9878780079439191E-2</v>
      </c>
      <c r="CE36" s="260">
        <f t="shared" si="17"/>
        <v>0.85388007565980018</v>
      </c>
      <c r="CF36" s="260">
        <f t="shared" si="18"/>
        <v>0</v>
      </c>
      <c r="CG36" s="260">
        <f t="shared" si="19"/>
        <v>0</v>
      </c>
      <c r="CH36" s="260">
        <f t="shared" si="20"/>
        <v>0</v>
      </c>
      <c r="CI36" s="260">
        <f t="shared" si="12"/>
        <v>0.93482340938132236</v>
      </c>
      <c r="CK36" s="20" t="str">
        <f t="shared" si="13"/>
        <v>06428</v>
      </c>
      <c r="CL36" s="20" t="str">
        <f t="shared" si="14"/>
        <v>庄内町</v>
      </c>
      <c r="CM36" s="20">
        <f>VLOOKUP($CK36&amp;"_"&amp;$AZ$7,データシート1!$A:$BS,MATCH("ca_太陽光発電（10kW未満）",データシート1!$A$1:$BS$1,0),0)</f>
        <v>290</v>
      </c>
      <c r="CN36" s="20">
        <f>VLOOKUP($CK36&amp;"_"&amp;$AZ$5,データシート1!$A:$BS,MATCH("ab_家庭",データシート1!$A$1:$BS$1,0),0)</f>
        <v>7136</v>
      </c>
      <c r="CO36" s="260">
        <f t="shared" si="15"/>
        <v>4.0639013452914798E-2</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44208</v>
      </c>
      <c r="AY37" s="20" t="str">
        <f>IF(IFERROR(比較地域マスタ!$Z30,"")=0,"",IFERROR(比較地域マスタ!$Z30,""))</f>
        <v>竹田市</v>
      </c>
      <c r="BC37" s="960" t="str">
        <f t="shared" si="0"/>
        <v>44208</v>
      </c>
      <c r="BD37" s="123" t="str">
        <f t="shared" si="2"/>
        <v>竹田市</v>
      </c>
      <c r="BE37" s="40">
        <f>VLOOKUP($BC37&amp;"_"&amp;$AZ$7,データシート1!$A:$BS,MATCH("cb_"&amp;BE$12,データシート1!$A$1:$BS$1,0),0)</f>
        <v>4581.5500000000029</v>
      </c>
      <c r="BF37" s="40">
        <f>VLOOKUP($BC37&amp;"_"&amp;$AZ$7,データシート1!$A:$BS,MATCH("cb_"&amp;BF$12,データシート1!$A$1:$BS$1,0),0)</f>
        <v>37696.280000000021</v>
      </c>
      <c r="BG37" s="40">
        <f>VLOOKUP($BC37&amp;"_"&amp;$AZ$7,データシート1!$A:$BS,MATCH("cb_"&amp;BG$12,データシート1!$A$1:$BS$1,0),0)</f>
        <v>19.8</v>
      </c>
      <c r="BH37" s="40">
        <f>VLOOKUP($BC37&amp;"_"&amp;$AZ$7,データシート1!$A:$BS,MATCH("cb_"&amp;BH$12,データシート1!$A$1:$BS$1,0),0)</f>
        <v>8762</v>
      </c>
      <c r="BI37" s="40">
        <f>VLOOKUP($BC37&amp;"_"&amp;$AZ$7,データシート1!$A:$BS,MATCH("cb_"&amp;BI$12,データシート1!$A$1:$BS$1,0),0)</f>
        <v>0</v>
      </c>
      <c r="BJ37" s="40">
        <f>VLOOKUP($BC37&amp;"_"&amp;$AZ$7,データシート1!$A:$BS,MATCH("cb_"&amp;BJ$12,データシート1!$A$1:$BS$1,0),0)</f>
        <v>0</v>
      </c>
      <c r="BK37" s="40">
        <f t="shared" si="3"/>
        <v>51059.630000000026</v>
      </c>
      <c r="BL37" s="42"/>
      <c r="BM37" s="960" t="str">
        <f t="shared" si="4"/>
        <v>44208</v>
      </c>
      <c r="BN37" s="123" t="str">
        <f t="shared" si="5"/>
        <v>竹田市</v>
      </c>
      <c r="BO37" s="40">
        <f>BE37*VLOOKUP(BO$12,別紙!$B$4:$E$10,MATCH("設備利用率",別紙!$B$4:$E$4,0),0)/100*8760/10^3</f>
        <v>5498.4097860000029</v>
      </c>
      <c r="BP37" s="40">
        <f>BF37*VLOOKUP(BP$12,別紙!$B$4:$E$10,MATCH("設備利用率",別紙!$B$4:$E$4,0),0)/100*8760/10^3</f>
        <v>49863.131332800025</v>
      </c>
      <c r="BQ37" s="40">
        <f>BG37*VLOOKUP(BQ$12,別紙!$B$4:$E$10,MATCH("設備利用率",別紙!$B$4:$E$4,0),0)/100*8760/10^3</f>
        <v>43.015104000000001</v>
      </c>
      <c r="BR37" s="40">
        <f>BH37*VLOOKUP(BR$12,別紙!$B$4:$E$10,MATCH("設備利用率",別紙!$B$4:$E$4,0),0)/100*8760/10^3</f>
        <v>46053.072</v>
      </c>
      <c r="BS37" s="40">
        <f>BI37*VLOOKUP(BS$12,別紙!$B$4:$E$10,MATCH("設備利用率",別紙!$B$4:$E$4,0),0)/100*8760/10^3</f>
        <v>0</v>
      </c>
      <c r="BT37" s="40">
        <f>BJ37*VLOOKUP(BT$12,別紙!$B$4:$E$10,MATCH("設備利用率",別紙!$B$4:$E$4,0),0)/100*8760/10^3</f>
        <v>0</v>
      </c>
      <c r="BU37" s="40">
        <f t="shared" si="6"/>
        <v>101457.62822280003</v>
      </c>
      <c r="BV37" s="42"/>
      <c r="BW37" s="38" t="str">
        <f t="shared" si="7"/>
        <v>44208</v>
      </c>
      <c r="BX37" s="38" t="str">
        <f t="shared" si="8"/>
        <v>竹田市</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110480.99094448048</v>
      </c>
      <c r="BZ37" s="42"/>
      <c r="CA37" s="38" t="str">
        <f t="shared" si="9"/>
        <v>44208</v>
      </c>
      <c r="CB37" s="38" t="str">
        <f t="shared" si="10"/>
        <v>竹田市</v>
      </c>
      <c r="CC37" s="260">
        <f t="shared" si="11"/>
        <v>4.9767926038634953E-2</v>
      </c>
      <c r="CD37" s="260">
        <f t="shared" si="16"/>
        <v>0.45132769815449542</v>
      </c>
      <c r="CE37" s="260">
        <f t="shared" si="17"/>
        <v>3.8934393719926161E-4</v>
      </c>
      <c r="CF37" s="260">
        <f t="shared" si="18"/>
        <v>0.4168415906329338</v>
      </c>
      <c r="CG37" s="260">
        <f t="shared" si="19"/>
        <v>0</v>
      </c>
      <c r="CH37" s="260">
        <f t="shared" si="20"/>
        <v>0</v>
      </c>
      <c r="CI37" s="260">
        <f t="shared" si="12"/>
        <v>0.91832655876326352</v>
      </c>
      <c r="CK37" s="20" t="str">
        <f t="shared" si="13"/>
        <v>44208</v>
      </c>
      <c r="CL37" s="20" t="str">
        <f t="shared" si="14"/>
        <v>竹田市</v>
      </c>
      <c r="CM37" s="20">
        <f>VLOOKUP($CK37&amp;"_"&amp;$AZ$7,データシート1!$A:$BS,MATCH("ca_太陽光発電（10kW未満）",データシート1!$A$1:$BS$1,0),0)</f>
        <v>910</v>
      </c>
      <c r="CN37" s="20">
        <f>VLOOKUP($CK37&amp;"_"&amp;$AZ$5,データシート1!$A:$BS,MATCH("ab_家庭",データシート1!$A$1:$BS$1,0),0)</f>
        <v>10035</v>
      </c>
      <c r="CO37" s="260">
        <f t="shared" si="15"/>
        <v>9.0682610861983065E-2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45401</v>
      </c>
      <c r="AY38" s="20" t="str">
        <f>IF(IFERROR(比較地域マスタ!$Z31,"")=0,"",IFERROR(比較地域マスタ!$Z31,""))</f>
        <v>高鍋町</v>
      </c>
      <c r="BC38" s="960" t="str">
        <f t="shared" si="0"/>
        <v>45401</v>
      </c>
      <c r="BD38" s="123" t="str">
        <f t="shared" si="2"/>
        <v>高鍋町</v>
      </c>
      <c r="BE38" s="40">
        <f>VLOOKUP($BC38&amp;"_"&amp;$AZ$7,データシート1!$A:$BS,MATCH("cb_"&amp;BE$12,データシート1!$A$1:$BS$1,0),0)</f>
        <v>5338.9300000000076</v>
      </c>
      <c r="BF38" s="40">
        <f>VLOOKUP($BC38&amp;"_"&amp;$AZ$7,データシート1!$A:$BS,MATCH("cb_"&amp;BF$12,データシート1!$A$1:$BS$1,0),0)</f>
        <v>30982.180000000095</v>
      </c>
      <c r="BG38" s="40">
        <f>VLOOKUP($BC38&amp;"_"&amp;$AZ$7,データシート1!$A:$BS,MATCH("cb_"&amp;BG$12,データシート1!$A$1:$BS$1,0),0)</f>
        <v>0</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0</v>
      </c>
      <c r="BK38" s="40">
        <f t="shared" si="3"/>
        <v>36321.110000000102</v>
      </c>
      <c r="BL38" s="42"/>
      <c r="BM38" s="960" t="str">
        <f t="shared" si="4"/>
        <v>45401</v>
      </c>
      <c r="BN38" s="123" t="str">
        <f t="shared" si="5"/>
        <v>高鍋町</v>
      </c>
      <c r="BO38" s="40">
        <f>BE38*VLOOKUP(BO$12,別紙!$B$4:$E$10,MATCH("設備利用率",別紙!$B$4:$E$4,0),0)/100*8760/10^3</f>
        <v>6407.3566716000087</v>
      </c>
      <c r="BP38" s="40">
        <f>BF38*VLOOKUP(BP$12,別紙!$B$4:$E$10,MATCH("設備利用率",別紙!$B$4:$E$4,0),0)/100*8760/10^3</f>
        <v>40981.988416800115</v>
      </c>
      <c r="BQ38" s="40">
        <f>BG38*VLOOKUP(BQ$12,別紙!$B$4:$E$10,MATCH("設備利用率",別紙!$B$4:$E$4,0),0)/100*8760/10^3</f>
        <v>0</v>
      </c>
      <c r="BR38" s="40">
        <f>BH38*VLOOKUP(BR$12,別紙!$B$4:$E$10,MATCH("設備利用率",別紙!$B$4:$E$4,0),0)/100*8760/10^3</f>
        <v>0</v>
      </c>
      <c r="BS38" s="40">
        <f>BI38*VLOOKUP(BS$12,別紙!$B$4:$E$10,MATCH("設備利用率",別紙!$B$4:$E$4,0),0)/100*8760/10^3</f>
        <v>0</v>
      </c>
      <c r="BT38" s="40">
        <f>BJ38*VLOOKUP(BT$12,別紙!$B$4:$E$10,MATCH("設備利用率",別紙!$B$4:$E$4,0),0)/100*8760/10^3</f>
        <v>0</v>
      </c>
      <c r="BU38" s="40">
        <f t="shared" si="6"/>
        <v>47389.345088400121</v>
      </c>
      <c r="BV38" s="42"/>
      <c r="BW38" s="38" t="str">
        <f t="shared" si="7"/>
        <v>45401</v>
      </c>
      <c r="BX38" s="38" t="str">
        <f t="shared" si="8"/>
        <v>高鍋町</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203733.11038287662</v>
      </c>
      <c r="BZ38" s="42"/>
      <c r="CA38" s="38" t="str">
        <f t="shared" si="9"/>
        <v>45401</v>
      </c>
      <c r="CB38" s="38" t="str">
        <f t="shared" si="10"/>
        <v>高鍋町</v>
      </c>
      <c r="CC38" s="260">
        <f t="shared" si="11"/>
        <v>3.144975629910441E-2</v>
      </c>
      <c r="CD38" s="260">
        <f t="shared" si="16"/>
        <v>0.20115526798654607</v>
      </c>
      <c r="CE38" s="260">
        <f t="shared" si="17"/>
        <v>0</v>
      </c>
      <c r="CF38" s="260">
        <f t="shared" si="18"/>
        <v>0</v>
      </c>
      <c r="CG38" s="260">
        <f t="shared" si="19"/>
        <v>0</v>
      </c>
      <c r="CH38" s="260">
        <f t="shared" si="20"/>
        <v>0</v>
      </c>
      <c r="CI38" s="260">
        <f t="shared" si="12"/>
        <v>0.23260502428565047</v>
      </c>
      <c r="CK38" s="20" t="str">
        <f t="shared" si="13"/>
        <v>45401</v>
      </c>
      <c r="CL38" s="20" t="str">
        <f t="shared" si="14"/>
        <v>高鍋町</v>
      </c>
      <c r="CM38" s="20">
        <f>VLOOKUP($CK38&amp;"_"&amp;$AZ$7,データシート1!$A:$BS,MATCH("ca_太陽光発電（10kW未満）",データシート1!$A$1:$BS$1,0),0)</f>
        <v>1002</v>
      </c>
      <c r="CN38" s="20">
        <f>VLOOKUP($CK38&amp;"_"&amp;$AZ$5,データシート1!$A:$BS,MATCH("ab_家庭",データシート1!$A$1:$BS$1,0),0)</f>
        <v>9588</v>
      </c>
      <c r="CO38" s="260">
        <f t="shared" si="15"/>
        <v>0.10450563204005006</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46204</v>
      </c>
      <c r="AY39" s="20" t="str">
        <f>IF(IFERROR(比較地域マスタ!$Z32,"")=0,"",IFERROR(比較地域マスタ!$Z32,""))</f>
        <v>枕崎市</v>
      </c>
      <c r="BC39" s="960" t="str">
        <f t="shared" si="0"/>
        <v>46204</v>
      </c>
      <c r="BD39" s="123" t="str">
        <f t="shared" si="2"/>
        <v>枕崎市</v>
      </c>
      <c r="BE39" s="40">
        <f>VLOOKUP($BC39&amp;"_"&amp;$AZ$7,データシート1!$A:$BS,MATCH("cb_"&amp;BE$12,データシート1!$A$1:$BS$1,0),0)</f>
        <v>4010.7300000000023</v>
      </c>
      <c r="BF39" s="40">
        <f>VLOOKUP($BC39&amp;"_"&amp;$AZ$7,データシート1!$A:$BS,MATCH("cb_"&amp;BF$12,データシート1!$A$1:$BS$1,0),0)</f>
        <v>51410.159999999967</v>
      </c>
      <c r="BG39" s="40">
        <f>VLOOKUP($BC39&amp;"_"&amp;$AZ$7,データシート1!$A:$BS,MATCH("cb_"&amp;BG$12,データシート1!$A$1:$BS$1,0),0)</f>
        <v>19</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1990</v>
      </c>
      <c r="BK39" s="40">
        <f t="shared" si="3"/>
        <v>57429.88999999997</v>
      </c>
      <c r="BL39" s="42"/>
      <c r="BM39" s="960" t="str">
        <f t="shared" si="4"/>
        <v>46204</v>
      </c>
      <c r="BN39" s="123" t="str">
        <f t="shared" si="5"/>
        <v>枕崎市</v>
      </c>
      <c r="BO39" s="40">
        <f>BE39*VLOOKUP(BO$12,別紙!$B$4:$E$10,MATCH("設備利用率",別紙!$B$4:$E$4,0),0)/100*8760/10^3</f>
        <v>4813.3572876000026</v>
      </c>
      <c r="BP39" s="40">
        <f>BF39*VLOOKUP(BP$12,別紙!$B$4:$E$10,MATCH("設備利用率",別紙!$B$4:$E$4,0),0)/100*8760/10^3</f>
        <v>68003.303241599962</v>
      </c>
      <c r="BQ39" s="40">
        <f>BG39*VLOOKUP(BQ$12,別紙!$B$4:$E$10,MATCH("設備利用率",別紙!$B$4:$E$4,0),0)/100*8760/10^3</f>
        <v>41.277119999999996</v>
      </c>
      <c r="BR39" s="40">
        <f>BH39*VLOOKUP(BR$12,別紙!$B$4:$E$10,MATCH("設備利用率",別紙!$B$4:$E$4,0),0)/100*8760/10^3</f>
        <v>0</v>
      </c>
      <c r="BS39" s="40">
        <f>BI39*VLOOKUP(BS$12,別紙!$B$4:$E$10,MATCH("設備利用率",別紙!$B$4:$E$4,0),0)/100*8760/10^3</f>
        <v>0</v>
      </c>
      <c r="BT39" s="40">
        <f>BJ39*VLOOKUP(BT$12,別紙!$B$4:$E$10,MATCH("設備利用率",別紙!$B$4:$E$4,0),0)/100*8760/10^3</f>
        <v>13945.92</v>
      </c>
      <c r="BU39" s="40">
        <f t="shared" si="6"/>
        <v>86803.857649199956</v>
      </c>
      <c r="BV39" s="42"/>
      <c r="BW39" s="38" t="str">
        <f t="shared" si="7"/>
        <v>46204</v>
      </c>
      <c r="BX39" s="38" t="str">
        <f t="shared" si="8"/>
        <v>枕崎市</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123930.88704611571</v>
      </c>
      <c r="BZ39" s="42"/>
      <c r="CA39" s="38" t="str">
        <f t="shared" si="9"/>
        <v>46204</v>
      </c>
      <c r="CB39" s="38" t="str">
        <f t="shared" si="10"/>
        <v>枕崎市</v>
      </c>
      <c r="CC39" s="260">
        <f t="shared" si="11"/>
        <v>3.8839044909029924E-2</v>
      </c>
      <c r="CD39" s="260">
        <f t="shared" si="16"/>
        <v>0.54871957154874051</v>
      </c>
      <c r="CE39" s="260">
        <f t="shared" si="17"/>
        <v>3.3306563830726426E-4</v>
      </c>
      <c r="CF39" s="260">
        <f t="shared" si="18"/>
        <v>0</v>
      </c>
      <c r="CG39" s="260">
        <f t="shared" si="19"/>
        <v>0</v>
      </c>
      <c r="CH39" s="260">
        <f t="shared" si="20"/>
        <v>0.11252981667766655</v>
      </c>
      <c r="CI39" s="260">
        <f t="shared" si="12"/>
        <v>0.70042149877374416</v>
      </c>
      <c r="CK39" s="20" t="str">
        <f t="shared" si="13"/>
        <v>46204</v>
      </c>
      <c r="CL39" s="20" t="str">
        <f t="shared" si="14"/>
        <v>枕崎市</v>
      </c>
      <c r="CM39" s="20">
        <f>VLOOKUP($CK39&amp;"_"&amp;$AZ$7,データシート1!$A:$BS,MATCH("ca_太陽光発電（10kW未満）",データシート1!$A$1:$BS$1,0),0)</f>
        <v>810</v>
      </c>
      <c r="CN39" s="20">
        <f>VLOOKUP($CK39&amp;"_"&amp;$AZ$5,データシート1!$A:$BS,MATCH("ab_家庭",データシート1!$A$1:$BS$1,0),0)</f>
        <v>10458</v>
      </c>
      <c r="CO39" s="260">
        <f t="shared" si="15"/>
        <v>7.7452667814113599E-2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11341</v>
      </c>
      <c r="AY40" s="20" t="str">
        <f>IF(IFERROR(比較地域マスタ!$Z33,"")=0,"",IFERROR(比較地域マスタ!$Z33,""))</f>
        <v>滑川町</v>
      </c>
      <c r="BC40" s="960" t="str">
        <f t="shared" si="0"/>
        <v>11341</v>
      </c>
      <c r="BD40" s="123" t="str">
        <f t="shared" si="2"/>
        <v>滑川町</v>
      </c>
      <c r="BE40" s="40">
        <f>VLOOKUP($BC40&amp;"_"&amp;$AZ$7,データシート1!$A:$BS,MATCH("cb_"&amp;BE$12,データシート1!$A$1:$BS$1,0),0)</f>
        <v>3889.300000000007</v>
      </c>
      <c r="BF40" s="40">
        <f>VLOOKUP($BC40&amp;"_"&amp;$AZ$7,データシート1!$A:$BS,MATCH("cb_"&amp;BF$12,データシート1!$A$1:$BS$1,0),0)</f>
        <v>22667.599999999995</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0</v>
      </c>
      <c r="BK40" s="40">
        <f t="shared" si="3"/>
        <v>26556.9</v>
      </c>
      <c r="BL40" s="42"/>
      <c r="BM40" s="960" t="str">
        <f t="shared" si="4"/>
        <v>11341</v>
      </c>
      <c r="BN40" s="123" t="str">
        <f t="shared" si="5"/>
        <v>滑川町</v>
      </c>
      <c r="BO40" s="40">
        <f>BE40*VLOOKUP(BO$12,別紙!$B$4:$E$10,MATCH("設備利用率",別紙!$B$4:$E$4,0),0)/100*8760/10^3</f>
        <v>4667.6267160000079</v>
      </c>
      <c r="BP40" s="40">
        <f>BF40*VLOOKUP(BP$12,別紙!$B$4:$E$10,MATCH("設備利用率",別紙!$B$4:$E$4,0),0)/100*8760/10^3</f>
        <v>29983.794575999989</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0</v>
      </c>
      <c r="BU40" s="40">
        <f t="shared" si="6"/>
        <v>34651.421291999999</v>
      </c>
      <c r="BV40" s="42"/>
      <c r="BW40" s="38" t="str">
        <f t="shared" si="7"/>
        <v>11341</v>
      </c>
      <c r="BX40" s="38" t="str">
        <f t="shared" si="8"/>
        <v>滑川町</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134661.20014013437</v>
      </c>
      <c r="BZ40" s="42"/>
      <c r="CA40" s="38" t="str">
        <f t="shared" si="9"/>
        <v>11341</v>
      </c>
      <c r="CB40" s="38" t="str">
        <f t="shared" si="10"/>
        <v>滑川町</v>
      </c>
      <c r="CC40" s="260">
        <f t="shared" si="11"/>
        <v>3.4662001461019727E-2</v>
      </c>
      <c r="CD40" s="260">
        <f t="shared" si="16"/>
        <v>0.22266097840207522</v>
      </c>
      <c r="CE40" s="260">
        <f t="shared" si="17"/>
        <v>0</v>
      </c>
      <c r="CF40" s="260">
        <f t="shared" si="18"/>
        <v>0</v>
      </c>
      <c r="CG40" s="260">
        <f t="shared" si="19"/>
        <v>0</v>
      </c>
      <c r="CH40" s="260">
        <f t="shared" si="20"/>
        <v>0</v>
      </c>
      <c r="CI40" s="260">
        <f t="shared" si="12"/>
        <v>0.25732297986309499</v>
      </c>
      <c r="CK40" s="20" t="str">
        <f t="shared" si="13"/>
        <v>11341</v>
      </c>
      <c r="CL40" s="20" t="str">
        <f t="shared" si="14"/>
        <v>滑川町</v>
      </c>
      <c r="CM40" s="20">
        <f>VLOOKUP($CK40&amp;"_"&amp;$AZ$7,データシート1!$A:$BS,MATCH("ca_太陽光発電（10kW未満）",データシート1!$A$1:$BS$1,0),0)</f>
        <v>797</v>
      </c>
      <c r="CN40" s="20">
        <f>VLOOKUP($CK40&amp;"_"&amp;$AZ$5,データシート1!$A:$BS,MATCH("ab_家庭",データシート1!$A$1:$BS$1,0),0)</f>
        <v>8092</v>
      </c>
      <c r="CO40" s="260">
        <f t="shared" si="15"/>
        <v>9.8492338111715275E-2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20213</v>
      </c>
      <c r="AY41" s="20" t="str">
        <f>IF(IFERROR(比較地域マスタ!$Z34,"")=0,"",IFERROR(比較地域マスタ!$Z34,""))</f>
        <v>飯山市</v>
      </c>
      <c r="BC41" s="960" t="str">
        <f t="shared" si="0"/>
        <v>20213</v>
      </c>
      <c r="BD41" s="123" t="str">
        <f t="shared" si="2"/>
        <v>飯山市</v>
      </c>
      <c r="BE41" s="40">
        <f>VLOOKUP($BC41&amp;"_"&amp;$AZ$7,データシート1!$A:$BS,MATCH("cb_"&amp;BE$12,データシート1!$A$1:$BS$1,0),0)</f>
        <v>355.90000000000009</v>
      </c>
      <c r="BF41" s="40">
        <f>VLOOKUP($BC41&amp;"_"&amp;$AZ$7,データシート1!$A:$BS,MATCH("cb_"&amp;BF$12,データシート1!$A$1:$BS$1,0),0)</f>
        <v>1976.1000000000001</v>
      </c>
      <c r="BG41" s="40">
        <f>VLOOKUP($BC41&amp;"_"&amp;$AZ$7,データシート1!$A:$BS,MATCH("cb_"&amp;BG$12,データシート1!$A$1:$BS$1,0),0)</f>
        <v>0</v>
      </c>
      <c r="BH41" s="40">
        <f>VLOOKUP($BC41&amp;"_"&amp;$AZ$7,データシート1!$A:$BS,MATCH("cb_"&amp;BH$12,データシート1!$A$1:$BS$1,0),0)</f>
        <v>0</v>
      </c>
      <c r="BI41" s="40">
        <f>VLOOKUP($BC41&amp;"_"&amp;$AZ$7,データシート1!$A:$BS,MATCH("cb_"&amp;BI$12,データシート1!$A$1:$BS$1,0),0)</f>
        <v>0</v>
      </c>
      <c r="BJ41" s="40">
        <f>VLOOKUP($BC41&amp;"_"&amp;$AZ$7,データシート1!$A:$BS,MATCH("cb_"&amp;BJ$12,データシート1!$A$1:$BS$1,0),0)</f>
        <v>0</v>
      </c>
      <c r="BK41" s="40">
        <f t="shared" si="3"/>
        <v>2332</v>
      </c>
      <c r="BL41" s="42"/>
      <c r="BM41" s="960" t="str">
        <f t="shared" si="4"/>
        <v>20213</v>
      </c>
      <c r="BN41" s="123" t="str">
        <f t="shared" si="5"/>
        <v>飯山市</v>
      </c>
      <c r="BO41" s="40">
        <f>BE41*VLOOKUP(BO$12,別紙!$B$4:$E$10,MATCH("設備利用率",別紙!$B$4:$E$4,0),0)/100*8760/10^3</f>
        <v>427.12270800000005</v>
      </c>
      <c r="BP41" s="40">
        <f>BF41*VLOOKUP(BP$12,別紙!$B$4:$E$10,MATCH("設備利用率",別紙!$B$4:$E$4,0),0)/100*8760/10^3</f>
        <v>2613.9060359999999</v>
      </c>
      <c r="BQ41" s="40">
        <f>BG41*VLOOKUP(BQ$12,別紙!$B$4:$E$10,MATCH("設備利用率",別紙!$B$4:$E$4,0),0)/100*8760/10^3</f>
        <v>0</v>
      </c>
      <c r="BR41" s="40">
        <f>BH41*VLOOKUP(BR$12,別紙!$B$4:$E$10,MATCH("設備利用率",別紙!$B$4:$E$4,0),0)/100*8760/10^3</f>
        <v>0</v>
      </c>
      <c r="BS41" s="40">
        <f>BI41*VLOOKUP(BS$12,別紙!$B$4:$E$10,MATCH("設備利用率",別紙!$B$4:$E$4,0),0)/100*8760/10^3</f>
        <v>0</v>
      </c>
      <c r="BT41" s="40">
        <f>BJ41*VLOOKUP(BT$12,別紙!$B$4:$E$10,MATCH("設備利用率",別紙!$B$4:$E$4,0),0)/100*8760/10^3</f>
        <v>0</v>
      </c>
      <c r="BU41" s="40">
        <f t="shared" si="6"/>
        <v>3041.0287439999997</v>
      </c>
      <c r="BV41" s="42"/>
      <c r="BW41" s="38" t="str">
        <f t="shared" si="7"/>
        <v>20213</v>
      </c>
      <c r="BX41" s="38" t="str">
        <f t="shared" si="8"/>
        <v>飯山市</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143367.69045764804</v>
      </c>
      <c r="BZ41" s="42"/>
      <c r="CA41" s="38" t="str">
        <f t="shared" si="9"/>
        <v>20213</v>
      </c>
      <c r="CB41" s="38" t="str">
        <f t="shared" si="10"/>
        <v>飯山市</v>
      </c>
      <c r="CC41" s="260">
        <f t="shared" si="11"/>
        <v>2.9792117501270306E-3</v>
      </c>
      <c r="CD41" s="260">
        <f t="shared" si="16"/>
        <v>1.8232183469344292E-2</v>
      </c>
      <c r="CE41" s="260">
        <f t="shared" si="17"/>
        <v>0</v>
      </c>
      <c r="CF41" s="260">
        <f t="shared" si="18"/>
        <v>0</v>
      </c>
      <c r="CG41" s="260">
        <f t="shared" si="19"/>
        <v>0</v>
      </c>
      <c r="CH41" s="260">
        <f t="shared" si="20"/>
        <v>0</v>
      </c>
      <c r="CI41" s="260">
        <f t="shared" si="12"/>
        <v>2.1211395219471321E-2</v>
      </c>
      <c r="CK41" s="20" t="str">
        <f t="shared" si="13"/>
        <v>20213</v>
      </c>
      <c r="CL41" s="20" t="str">
        <f t="shared" si="14"/>
        <v>飯山市</v>
      </c>
      <c r="CM41" s="20">
        <f>VLOOKUP($CK41&amp;"_"&amp;$AZ$7,データシート1!$A:$BS,MATCH("ca_太陽光発電（10kW未満）",データシート1!$A$1:$BS$1,0),0)</f>
        <v>80</v>
      </c>
      <c r="CN41" s="20">
        <f>VLOOKUP($CK41&amp;"_"&amp;$AZ$5,データシート1!$A:$BS,MATCH("ab_家庭",データシート1!$A$1:$BS$1,0),0)</f>
        <v>8003</v>
      </c>
      <c r="CO41" s="260">
        <f t="shared" si="15"/>
        <v>9.996251405722854E-3</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42210</v>
      </c>
      <c r="AY72" s="20" t="str">
        <f>IF(IFERROR(比較地域マスタ!$AE7,"")=0,"",IFERROR(比較地域マスタ!$AE7,""))</f>
        <v>壱岐市</v>
      </c>
      <c r="AZ72" s="18"/>
      <c r="BA72" s="24">
        <v>1</v>
      </c>
      <c r="BB72" s="24">
        <v>1</v>
      </c>
      <c r="BC72" s="20" t="str">
        <f>AX72</f>
        <v>42210</v>
      </c>
      <c r="BD72" s="20" t="str">
        <f>AY72</f>
        <v>壱岐市</v>
      </c>
      <c r="BE72" s="953">
        <f>VLOOKUP(BC72&amp;"_令和4年度",データシート3!A:AB,MATCH("ea_"&amp;"太陽光（建物系）"&amp;"_年間発電",データシート3!$A$1:$AB$1,0),0)/10^3+VLOOKUP(BC72&amp;"_令和4年度",データシート3!A:AB,MATCH("ea_"&amp;"太陽光（土地系）"&amp;"_年間発電",データシート3!$A$1:$AB$1,0),0)/10^3</f>
        <v>2366767.0079999999</v>
      </c>
      <c r="BF72" s="953">
        <f>VLOOKUP(BC72&amp;"_令和4年度",データシート3!A:AB,MATCH("ea_"&amp;"風力（陸上）"&amp;"_年間発電",データシート3!$A$1:$AB$1,0),0)/10^3</f>
        <v>9960.5290000000023</v>
      </c>
      <c r="BG72" s="953">
        <f>VLOOKUP(BC72&amp;"_令和4年度",データシート3!A:AB,MATCH("ea_"&amp;"中小水（河川）"&amp;"_年間発電",データシート3!$A$1:$AB$1,0),0)/10^3+VLOOKUP(BC72&amp;"_令和4年度",データシート3!A:AB,MATCH("ea_"&amp;"中小水（農業用水路）"&amp;"_年間発電",データシート3!$A$1:$AB$1,0),0)/10^3</f>
        <v>0</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31.150999999999996</v>
      </c>
      <c r="BI72" s="953">
        <f>SUM(BE72:BH72)</f>
        <v>2376758.6880000001</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121828.82332365954</v>
      </c>
      <c r="BK72" s="953">
        <f t="shared" ref="BK72:BK103" si="21">BI72-BJ72</f>
        <v>2254929.8646763405</v>
      </c>
      <c r="BL72" s="953">
        <f t="shared" ref="BL72:BL103" si="22">IF(BK72&gt;0,0,BK72)</f>
        <v>0</v>
      </c>
      <c r="BM72" s="953">
        <f t="shared" ref="BM72:BM103" si="23">IF(BK72&gt;0,BK72,0)</f>
        <v>2254929.8646763405</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42204</v>
      </c>
      <c r="AY73" s="20" t="str">
        <f>IF(IFERROR(比較地域マスタ!$AE8,"")=0,"",IFERROR(比較地域マスタ!$AE8,""))</f>
        <v>諫早市</v>
      </c>
      <c r="AZ73" s="18"/>
      <c r="BA73" s="24">
        <v>2</v>
      </c>
      <c r="BB73" s="24">
        <v>1</v>
      </c>
      <c r="BC73" s="20" t="str">
        <f t="shared" ref="BC73:BC136" si="24">AX73</f>
        <v>42204</v>
      </c>
      <c r="BD73" s="20" t="str">
        <f t="shared" ref="BD73:BD136" si="25">AY73</f>
        <v>諫早市</v>
      </c>
      <c r="BE73" s="953">
        <f>VLOOKUP(BC73&amp;"_令和4年度",データシート3!A:AB,MATCH("ea_"&amp;"太陽光（建物系）"&amp;"_年間発電",データシート3!$A$1:$AB$1,0),0)/10^3+VLOOKUP(BC73&amp;"_令和4年度",データシート3!A:AB,MATCH("ea_"&amp;"太陽光（土地系）"&amp;"_年間発電",データシート3!$A$1:$AB$1,0),0)/10^3</f>
        <v>4404449.3820000002</v>
      </c>
      <c r="BF73" s="953">
        <f>VLOOKUP(BC73&amp;"_令和4年度",データシート3!A:AB,MATCH("ea_"&amp;"風力（陸上）"&amp;"_年間発電",データシート3!$A$1:$AB$1,0),0)/10^3</f>
        <v>245913.52600000004</v>
      </c>
      <c r="BG73" s="953">
        <f>VLOOKUP(BC73&amp;"_令和4年度",データシート3!A:AB,MATCH("ea_"&amp;"中小水（河川）"&amp;"_年間発電",データシート3!$A$1:$AB$1,0),0)/10^3+VLOOKUP(BC73&amp;"_令和4年度",データシート3!A:AB,MATCH("ea_"&amp;"中小水（農業用水路）"&amp;"_年間発電",データシート3!$A$1:$AB$1,0),0)/10^3</f>
        <v>12108.066000000001</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2438.328</v>
      </c>
      <c r="BI73" s="953">
        <f t="shared" ref="BI73:BI136" si="26">SUM(BE73:BH73)</f>
        <v>4664909.3019999992</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1072583.5420380866</v>
      </c>
      <c r="BK73" s="953">
        <f t="shared" si="21"/>
        <v>3592325.7599619124</v>
      </c>
      <c r="BL73" s="953">
        <f t="shared" si="22"/>
        <v>0</v>
      </c>
      <c r="BM73" s="953">
        <f t="shared" si="23"/>
        <v>3592325.7599619124</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42213</v>
      </c>
      <c r="AY74" s="20" t="str">
        <f>IF(IFERROR(比較地域マスタ!$AE9,"")=0,"",IFERROR(比較地域マスタ!$AE9,""))</f>
        <v>雲仙市</v>
      </c>
      <c r="AZ74" s="18"/>
      <c r="BA74" s="24">
        <v>3</v>
      </c>
      <c r="BB74" s="24">
        <v>1</v>
      </c>
      <c r="BC74" s="20" t="str">
        <f t="shared" si="24"/>
        <v>42213</v>
      </c>
      <c r="BD74" s="20" t="str">
        <f t="shared" si="25"/>
        <v>雲仙市</v>
      </c>
      <c r="BE74" s="953">
        <f>VLOOKUP(BC74&amp;"_令和4年度",データシート3!A:AB,MATCH("ea_"&amp;"太陽光（建物系）"&amp;"_年間発電",データシート3!$A$1:$AB$1,0),0)/10^3+VLOOKUP(BC74&amp;"_令和4年度",データシート3!A:AB,MATCH("ea_"&amp;"太陽光（土地系）"&amp;"_年間発電",データシート3!$A$1:$AB$1,0),0)/10^3</f>
        <v>3273687.45</v>
      </c>
      <c r="BF74" s="953">
        <f>VLOOKUP(BC74&amp;"_令和4年度",データシート3!A:AB,MATCH("ea_"&amp;"風力（陸上）"&amp;"_年間発電",データシート3!$A$1:$AB$1,0),0)/10^3</f>
        <v>129326.561</v>
      </c>
      <c r="BG74" s="953">
        <f>VLOOKUP(BC74&amp;"_令和4年度",データシート3!A:AB,MATCH("ea_"&amp;"中小水（河川）"&amp;"_年間発電",データシート3!$A$1:$AB$1,0),0)/10^3+VLOOKUP(BC74&amp;"_令和4年度",データシート3!A:AB,MATCH("ea_"&amp;"中小水（農業用水路）"&amp;"_年間発電",データシート3!$A$1:$AB$1,0),0)/10^3</f>
        <v>18554.145000000004</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849099.7570000001</v>
      </c>
      <c r="BI74" s="953">
        <f t="shared" si="26"/>
        <v>4270667.9130000006</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190760.79796503912</v>
      </c>
      <c r="BK74" s="953">
        <f t="shared" si="21"/>
        <v>4079907.1150349616</v>
      </c>
      <c r="BL74" s="953">
        <f t="shared" si="22"/>
        <v>0</v>
      </c>
      <c r="BM74" s="953">
        <f t="shared" si="23"/>
        <v>4079907.1150349616</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42205</v>
      </c>
      <c r="AY75" s="20" t="str">
        <f>IF(IFERROR(比較地域マスタ!$AE10,"")=0,"",IFERROR(比較地域マスタ!$AE10,""))</f>
        <v>大村市</v>
      </c>
      <c r="AZ75" s="18"/>
      <c r="BA75" s="24">
        <v>4</v>
      </c>
      <c r="BB75" s="24">
        <v>1</v>
      </c>
      <c r="BC75" s="20" t="str">
        <f t="shared" si="24"/>
        <v>42205</v>
      </c>
      <c r="BD75" s="20" t="str">
        <f t="shared" si="25"/>
        <v>大村市</v>
      </c>
      <c r="BE75" s="953">
        <f>VLOOKUP(BC75&amp;"_令和4年度",データシート3!A:AB,MATCH("ea_"&amp;"太陽光（建物系）"&amp;"_年間発電",データシート3!$A$1:$AB$1,0),0)/10^3+VLOOKUP(BC75&amp;"_令和4年度",データシート3!A:AB,MATCH("ea_"&amp;"太陽光（土地系）"&amp;"_年間発電",データシート3!$A$1:$AB$1,0),0)/10^3</f>
        <v>1195017.159</v>
      </c>
      <c r="BF75" s="953">
        <f>VLOOKUP(BC75&amp;"_令和4年度",データシート3!A:AB,MATCH("ea_"&amp;"風力（陸上）"&amp;"_年間発電",データシート3!$A$1:$AB$1,0),0)/10^3</f>
        <v>89677.68</v>
      </c>
      <c r="BG75" s="953">
        <f>VLOOKUP(BC75&amp;"_令和4年度",データシート3!A:AB,MATCH("ea_"&amp;"中小水（河川）"&amp;"_年間発電",データシート3!$A$1:$AB$1,0),0)/10^3+VLOOKUP(BC75&amp;"_令和4年度",データシート3!A:AB,MATCH("ea_"&amp;"中小水（農業用水路）"&amp;"_年間発電",データシート3!$A$1:$AB$1,0),0)/10^3</f>
        <v>6839.6130000000003</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3241.13</v>
      </c>
      <c r="BI75" s="953">
        <f t="shared" si="26"/>
        <v>1294775.5819999997</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549769.15687545447</v>
      </c>
      <c r="BK75" s="953">
        <f t="shared" si="21"/>
        <v>745006.42512454523</v>
      </c>
      <c r="BL75" s="953">
        <f t="shared" si="22"/>
        <v>0</v>
      </c>
      <c r="BM75" s="953">
        <f t="shared" si="23"/>
        <v>745006.42512454523</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42383</v>
      </c>
      <c r="AY76" s="20" t="str">
        <f>IF(IFERROR(比較地域マスタ!$AE11,"")=0,"",IFERROR(比較地域マスタ!$AE11,""))</f>
        <v>小値賀町</v>
      </c>
      <c r="AZ76" s="18"/>
      <c r="BA76" s="24">
        <v>5</v>
      </c>
      <c r="BB76" s="24">
        <v>1</v>
      </c>
      <c r="BC76" s="20" t="str">
        <f t="shared" si="24"/>
        <v>42383</v>
      </c>
      <c r="BD76" s="20" t="str">
        <f t="shared" si="25"/>
        <v>小値賀町</v>
      </c>
      <c r="BE76" s="953">
        <f>VLOOKUP(BC76&amp;"_令和4年度",データシート3!A:AB,MATCH("ea_"&amp;"太陽光（建物系）"&amp;"_年間発電",データシート3!$A$1:$AB$1,0),0)/10^3+VLOOKUP(BC76&amp;"_令和4年度",データシート3!A:AB,MATCH("ea_"&amp;"太陽光（土地系）"&amp;"_年間発電",データシート3!$A$1:$AB$1,0),0)/10^3</f>
        <v>305177.19799999997</v>
      </c>
      <c r="BF76" s="953">
        <f>VLOOKUP(BC76&amp;"_令和4年度",データシート3!A:AB,MATCH("ea_"&amp;"風力（陸上）"&amp;"_年間発電",データシート3!$A$1:$AB$1,0),0)/10^3</f>
        <v>68122.403000000006</v>
      </c>
      <c r="BG76" s="953">
        <f>VLOOKUP(BC76&amp;"_令和4年度",データシート3!A:AB,MATCH("ea_"&amp;"中小水（河川）"&amp;"_年間発電",データシート3!$A$1:$AB$1,0),0)/10^3+VLOOKUP(BC76&amp;"_令和4年度",データシート3!A:AB,MATCH("ea_"&amp;"中小水（農業用水路）"&amp;"_年間発電",データシート3!$A$1:$AB$1,0),0)/10^3</f>
        <v>0</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0</v>
      </c>
      <c r="BI76" s="953">
        <f t="shared" si="26"/>
        <v>373299.60099999997</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10055.575609309295</v>
      </c>
      <c r="BK76" s="953">
        <f t="shared" si="21"/>
        <v>363244.02539069066</v>
      </c>
      <c r="BL76" s="953">
        <f t="shared" si="22"/>
        <v>0</v>
      </c>
      <c r="BM76" s="953">
        <f t="shared" si="23"/>
        <v>363244.02539069066</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42322</v>
      </c>
      <c r="AY77" s="20" t="str">
        <f>IF(IFERROR(比較地域マスタ!$AE12,"")=0,"",IFERROR(比較地域マスタ!$AE12,""))</f>
        <v>川棚町</v>
      </c>
      <c r="AZ77" s="18"/>
      <c r="BA77" s="24">
        <v>6</v>
      </c>
      <c r="BB77" s="24">
        <v>1</v>
      </c>
      <c r="BC77" s="20" t="str">
        <f t="shared" si="24"/>
        <v>42322</v>
      </c>
      <c r="BD77" s="20" t="str">
        <f t="shared" si="25"/>
        <v>川棚町</v>
      </c>
      <c r="BE77" s="953">
        <f>VLOOKUP(BC77&amp;"_令和4年度",データシート3!A:AB,MATCH("ea_"&amp;"太陽光（建物系）"&amp;"_年間発電",データシート3!$A$1:$AB$1,0),0)/10^3+VLOOKUP(BC77&amp;"_令和4年度",データシート3!A:AB,MATCH("ea_"&amp;"太陽光（土地系）"&amp;"_年間発電",データシート3!$A$1:$AB$1,0),0)/10^3</f>
        <v>291739.50300000003</v>
      </c>
      <c r="BF77" s="953">
        <f>VLOOKUP(BC77&amp;"_令和4年度",データシート3!A:AB,MATCH("ea_"&amp;"風力（陸上）"&amp;"_年間発電",データシート3!$A$1:$AB$1,0),0)/10^3</f>
        <v>33199.124000000003</v>
      </c>
      <c r="BG77" s="953">
        <f>VLOOKUP(BC77&amp;"_令和4年度",データシート3!A:AB,MATCH("ea_"&amp;"中小水（河川）"&amp;"_年間発電",データシート3!$A$1:$AB$1,0),0)/10^3+VLOOKUP(BC77&amp;"_令和4年度",データシート3!A:AB,MATCH("ea_"&amp;"中小水（農業用水路）"&amp;"_年間発電",データシート3!$A$1:$AB$1,0),0)/10^3</f>
        <v>0</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0</v>
      </c>
      <c r="BI77" s="953">
        <f t="shared" si="26"/>
        <v>324938.62700000004</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81321.711045641016</v>
      </c>
      <c r="BK77" s="953">
        <f t="shared" si="21"/>
        <v>243616.91595435902</v>
      </c>
      <c r="BL77" s="953">
        <f t="shared" si="22"/>
        <v>0</v>
      </c>
      <c r="BM77" s="953">
        <f t="shared" si="23"/>
        <v>243616.91595435902</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42211</v>
      </c>
      <c r="AY78" s="20" t="str">
        <f>IF(IFERROR(比較地域マスタ!$AE13,"")=0,"",IFERROR(比較地域マスタ!$AE13,""))</f>
        <v>五島市</v>
      </c>
      <c r="AZ78" s="18"/>
      <c r="BA78" s="24">
        <v>7</v>
      </c>
      <c r="BB78" s="24">
        <v>1</v>
      </c>
      <c r="BC78" s="20" t="str">
        <f t="shared" si="24"/>
        <v>42211</v>
      </c>
      <c r="BD78" s="20" t="str">
        <f t="shared" si="25"/>
        <v>五島市</v>
      </c>
      <c r="BE78" s="953">
        <f>VLOOKUP(BC78&amp;"_令和4年度",データシート3!A:AB,MATCH("ea_"&amp;"太陽光（建物系）"&amp;"_年間発電",データシート3!$A$1:$AB$1,0),0)/10^3+VLOOKUP(BC78&amp;"_令和4年度",データシート3!A:AB,MATCH("ea_"&amp;"太陽光（土地系）"&amp;"_年間発電",データシート3!$A$1:$AB$1,0),0)/10^3</f>
        <v>3332138.9669999997</v>
      </c>
      <c r="BF78" s="953">
        <f>VLOOKUP(BC78&amp;"_令和4年度",データシート3!A:AB,MATCH("ea_"&amp;"風力（陸上）"&amp;"_年間発電",データシート3!$A$1:$AB$1,0),0)/10^3</f>
        <v>1642872.4080000001</v>
      </c>
      <c r="BG78" s="953">
        <f>VLOOKUP(BC78&amp;"_令和4年度",データシート3!A:AB,MATCH("ea_"&amp;"中小水（河川）"&amp;"_年間発電",データシート3!$A$1:$AB$1,0),0)/10^3+VLOOKUP(BC78&amp;"_令和4年度",データシート3!A:AB,MATCH("ea_"&amp;"中小水（農業用水路）"&amp;"_年間発電",データシート3!$A$1:$AB$1,0),0)/10^3</f>
        <v>0</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0</v>
      </c>
      <c r="BI78" s="953">
        <f t="shared" si="26"/>
        <v>4975011.375</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177369.34957664897</v>
      </c>
      <c r="BK78" s="953">
        <f t="shared" si="21"/>
        <v>4797642.0254233507</v>
      </c>
      <c r="BL78" s="953">
        <f t="shared" si="22"/>
        <v>0</v>
      </c>
      <c r="BM78" s="953">
        <f t="shared" si="23"/>
        <v>4797642.0254233507</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42212</v>
      </c>
      <c r="AY79" s="20" t="str">
        <f>IF(IFERROR(比較地域マスタ!$AE14,"")=0,"",IFERROR(比較地域マスタ!$AE14,""))</f>
        <v>西海市</v>
      </c>
      <c r="AZ79" s="18"/>
      <c r="BA79" s="24">
        <v>8</v>
      </c>
      <c r="BB79" s="24">
        <v>1</v>
      </c>
      <c r="BC79" s="20" t="str">
        <f t="shared" si="24"/>
        <v>42212</v>
      </c>
      <c r="BD79" s="20" t="str">
        <f t="shared" si="25"/>
        <v>西海市</v>
      </c>
      <c r="BE79" s="953">
        <f>VLOOKUP(BC79&amp;"_令和4年度",データシート3!A:AB,MATCH("ea_"&amp;"太陽光（建物系）"&amp;"_年間発電",データシート3!$A$1:$AB$1,0),0)/10^3+VLOOKUP(BC79&amp;"_令和4年度",データシート3!A:AB,MATCH("ea_"&amp;"太陽光（土地系）"&amp;"_年間発電",データシート3!$A$1:$AB$1,0),0)/10^3</f>
        <v>1454521.3859999999</v>
      </c>
      <c r="BF79" s="953">
        <f>VLOOKUP(BC79&amp;"_令和4年度",データシート3!A:AB,MATCH("ea_"&amp;"風力（陸上）"&amp;"_年間発電",データシート3!$A$1:$AB$1,0),0)/10^3</f>
        <v>398978.94199999992</v>
      </c>
      <c r="BG79" s="953">
        <f>VLOOKUP(BC79&amp;"_令和4年度",データシート3!A:AB,MATCH("ea_"&amp;"中小水（河川）"&amp;"_年間発電",データシート3!$A$1:$AB$1,0),0)/10^3+VLOOKUP(BC79&amp;"_令和4年度",データシート3!A:AB,MATCH("ea_"&amp;"中小水（農業用水路）"&amp;"_年間発電",データシート3!$A$1:$AB$1,0),0)/10^3</f>
        <v>7715.2579999999989</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0</v>
      </c>
      <c r="BI79" s="953">
        <f t="shared" si="26"/>
        <v>1861215.5859999997</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276706.35033502983</v>
      </c>
      <c r="BK79" s="953">
        <f t="shared" si="21"/>
        <v>1584509.2356649698</v>
      </c>
      <c r="BL79" s="953">
        <f>IF(BK79&gt;0,0,BK79)</f>
        <v>0</v>
      </c>
      <c r="BM79" s="953">
        <f>IF(BK79&gt;0,BK79,0)</f>
        <v>1584509.2356649698</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42391</v>
      </c>
      <c r="AY80" s="20" t="str">
        <f>IF(IFERROR(比較地域マスタ!$AE15,"")=0,"",IFERROR(比較地域マスタ!$AE15,""))</f>
        <v>佐々町</v>
      </c>
      <c r="AZ80" s="18"/>
      <c r="BA80" s="24">
        <v>9</v>
      </c>
      <c r="BB80" s="24">
        <v>1</v>
      </c>
      <c r="BC80" s="20" t="str">
        <f t="shared" si="24"/>
        <v>42391</v>
      </c>
      <c r="BD80" s="20" t="str">
        <f t="shared" si="25"/>
        <v>佐々町</v>
      </c>
      <c r="BE80" s="953">
        <f>VLOOKUP(BC80&amp;"_令和4年度",データシート3!A:AB,MATCH("ea_"&amp;"太陽光（建物系）"&amp;"_年間発電",データシート3!$A$1:$AB$1,0),0)/10^3+VLOOKUP(BC80&amp;"_令和4年度",データシート3!A:AB,MATCH("ea_"&amp;"太陽光（土地系）"&amp;"_年間発電",データシート3!$A$1:$AB$1,0),0)/10^3</f>
        <v>265619.26300000004</v>
      </c>
      <c r="BF80" s="953">
        <f>VLOOKUP(BC80&amp;"_令和4年度",データシート3!A:AB,MATCH("ea_"&amp;"風力（陸上）"&amp;"_年間発電",データシート3!$A$1:$AB$1,0),0)/10^3</f>
        <v>20241.190999999999</v>
      </c>
      <c r="BG80" s="953">
        <f>VLOOKUP(BC80&amp;"_令和4年度",データシート3!A:AB,MATCH("ea_"&amp;"中小水（河川）"&amp;"_年間発電",データシート3!$A$1:$AB$1,0),0)/10^3+VLOOKUP(BC80&amp;"_令和4年度",データシート3!A:AB,MATCH("ea_"&amp;"中小水（農業用水路）"&amp;"_年間発電",データシート3!$A$1:$AB$1,0),0)/10^3</f>
        <v>0</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0</v>
      </c>
      <c r="BI80" s="953">
        <f t="shared" si="26"/>
        <v>285860.45400000003</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51743.890198206122</v>
      </c>
      <c r="BK80" s="953">
        <f t="shared" si="21"/>
        <v>234116.56380179391</v>
      </c>
      <c r="BL80" s="953">
        <f t="shared" si="22"/>
        <v>0</v>
      </c>
      <c r="BM80" s="953">
        <f t="shared" si="23"/>
        <v>234116.56380179391</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42202</v>
      </c>
      <c r="AY81" s="20" t="str">
        <f>IF(IFERROR(比較地域マスタ!$AE16,"")=0,"",IFERROR(比較地域マスタ!$AE16,""))</f>
        <v>佐世保市</v>
      </c>
      <c r="AZ81" s="18"/>
      <c r="BA81" s="24">
        <v>10</v>
      </c>
      <c r="BB81" s="24">
        <v>1</v>
      </c>
      <c r="BC81" s="20" t="str">
        <f t="shared" si="24"/>
        <v>42202</v>
      </c>
      <c r="BD81" s="20" t="str">
        <f t="shared" si="25"/>
        <v>佐世保市</v>
      </c>
      <c r="BE81" s="953">
        <f>VLOOKUP(BC81&amp;"_令和4年度",データシート3!A:AB,MATCH("ea_"&amp;"太陽光（建物系）"&amp;"_年間発電",データシート3!$A$1:$AB$1,0),0)/10^3+VLOOKUP(BC81&amp;"_令和4年度",データシート3!A:AB,MATCH("ea_"&amp;"太陽光（土地系）"&amp;"_年間発電",データシート3!$A$1:$AB$1,0),0)/10^3</f>
        <v>3492822.6899999995</v>
      </c>
      <c r="BF81" s="953">
        <f>VLOOKUP(BC81&amp;"_令和4年度",データシート3!A:AB,MATCH("ea_"&amp;"風力（陸上）"&amp;"_年間発電",データシート3!$A$1:$AB$1,0),0)/10^3</f>
        <v>200836.31299999999</v>
      </c>
      <c r="BG81" s="953">
        <f>VLOOKUP(BC81&amp;"_令和4年度",データシート3!A:AB,MATCH("ea_"&amp;"中小水（河川）"&amp;"_年間発電",データシート3!$A$1:$AB$1,0),0)/10^3+VLOOKUP(BC81&amp;"_令和4年度",データシート3!A:AB,MATCH("ea_"&amp;"中小水（農業用水路）"&amp;"_年間発電",データシート3!$A$1:$AB$1,0),0)/10^3</f>
        <v>703.74400000000003</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0</v>
      </c>
      <c r="BI81" s="953">
        <f t="shared" si="26"/>
        <v>3694362.7469999995</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1317241.4284020027</v>
      </c>
      <c r="BK81" s="953">
        <f t="shared" si="21"/>
        <v>2377121.3185979966</v>
      </c>
      <c r="BL81" s="953">
        <f t="shared" si="22"/>
        <v>0</v>
      </c>
      <c r="BM81" s="953">
        <f t="shared" si="23"/>
        <v>2377121.3185979966</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42203</v>
      </c>
      <c r="AY82" s="20" t="str">
        <f>IF(IFERROR(比較地域マスタ!$AE17,"")=0,"",IFERROR(比較地域マスタ!$AE17,""))</f>
        <v>島原市</v>
      </c>
      <c r="AZ82" s="18"/>
      <c r="BA82" s="24">
        <v>11</v>
      </c>
      <c r="BB82" s="24">
        <v>1</v>
      </c>
      <c r="BC82" s="20" t="str">
        <f t="shared" si="24"/>
        <v>42203</v>
      </c>
      <c r="BD82" s="20" t="str">
        <f t="shared" si="25"/>
        <v>島原市</v>
      </c>
      <c r="BE82" s="953">
        <f>VLOOKUP(BC82&amp;"_令和4年度",データシート3!A:AB,MATCH("ea_"&amp;"太陽光（建物系）"&amp;"_年間発電",データシート3!$A$1:$AB$1,0),0)/10^3+VLOOKUP(BC82&amp;"_令和4年度",データシート3!A:AB,MATCH("ea_"&amp;"太陽光（土地系）"&amp;"_年間発電",データシート3!$A$1:$AB$1,0),0)/10^3</f>
        <v>1427927.9219999998</v>
      </c>
      <c r="BF82" s="953">
        <f>VLOOKUP(BC82&amp;"_令和4年度",データシート3!A:AB,MATCH("ea_"&amp;"風力（陸上）"&amp;"_年間発電",データシート3!$A$1:$AB$1,0),0)/10^3</f>
        <v>24748.476999999995</v>
      </c>
      <c r="BG82" s="953">
        <f>VLOOKUP(BC82&amp;"_令和4年度",データシート3!A:AB,MATCH("ea_"&amp;"中小水（河川）"&amp;"_年間発電",データシート3!$A$1:$AB$1,0),0)/10^3+VLOOKUP(BC82&amp;"_令和4年度",データシート3!A:AB,MATCH("ea_"&amp;"中小水（農業用水路）"&amp;"_年間発電",データシート3!$A$1:$AB$1,0),0)/10^3</f>
        <v>6138.2139999999999</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32706.897999999997</v>
      </c>
      <c r="BI82" s="953">
        <f t="shared" si="26"/>
        <v>1491521.5109999997</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225965.1081980461</v>
      </c>
      <c r="BK82" s="953">
        <f t="shared" si="21"/>
        <v>1265556.4028019537</v>
      </c>
      <c r="BL82" s="953">
        <f t="shared" si="22"/>
        <v>0</v>
      </c>
      <c r="BM82" s="953">
        <f t="shared" si="23"/>
        <v>1265556.4028019537</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42411</v>
      </c>
      <c r="AY83" s="20" t="str">
        <f>IF(IFERROR(比較地域マスタ!$AE18,"")=0,"",IFERROR(比較地域マスタ!$AE18,""))</f>
        <v>新上五島町</v>
      </c>
      <c r="AZ83" s="18"/>
      <c r="BA83" s="24">
        <v>12</v>
      </c>
      <c r="BB83" s="24">
        <v>1</v>
      </c>
      <c r="BC83" s="20" t="str">
        <f t="shared" si="24"/>
        <v>42411</v>
      </c>
      <c r="BD83" s="20" t="str">
        <f t="shared" si="25"/>
        <v>新上五島町</v>
      </c>
      <c r="BE83" s="953">
        <f>VLOOKUP(BC83&amp;"_令和4年度",データシート3!A:AB,MATCH("ea_"&amp;"太陽光（建物系）"&amp;"_年間発電",データシート3!$A$1:$AB$1,0),0)/10^3+VLOOKUP(BC83&amp;"_令和4年度",データシート3!A:AB,MATCH("ea_"&amp;"太陽光（土地系）"&amp;"_年間発電",データシート3!$A$1:$AB$1,0),0)/10^3</f>
        <v>249357.32399999999</v>
      </c>
      <c r="BF83" s="953">
        <f>VLOOKUP(BC83&amp;"_令和4年度",データシート3!A:AB,MATCH("ea_"&amp;"風力（陸上）"&amp;"_年間発電",データシート3!$A$1:$AB$1,0),0)/10^3</f>
        <v>473397.86</v>
      </c>
      <c r="BG83" s="953">
        <f>VLOOKUP(BC83&amp;"_令和4年度",データシート3!A:AB,MATCH("ea_"&amp;"中小水（河川）"&amp;"_年間発電",データシート3!$A$1:$AB$1,0),0)/10^3+VLOOKUP(BC83&amp;"_令和4年度",データシート3!A:AB,MATCH("ea_"&amp;"中小水（農業用水路）"&amp;"_年間発電",データシート3!$A$1:$AB$1,0),0)/10^3</f>
        <v>0</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722755.18400000001</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82597.63489475986</v>
      </c>
      <c r="BK83" s="953">
        <f t="shared" si="21"/>
        <v>640157.54910524015</v>
      </c>
      <c r="BL83" s="953">
        <f t="shared" si="22"/>
        <v>0</v>
      </c>
      <c r="BM83" s="953">
        <f t="shared" si="23"/>
        <v>640157.54910524015</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42209</v>
      </c>
      <c r="AY84" s="20" t="str">
        <f>IF(IFERROR(比較地域マスタ!$AE19,"")=0,"",IFERROR(比較地域マスタ!$AE19,""))</f>
        <v>対馬市</v>
      </c>
      <c r="AZ84" s="18"/>
      <c r="BA84" s="24">
        <v>13</v>
      </c>
      <c r="BB84" s="24">
        <v>1</v>
      </c>
      <c r="BC84" s="20" t="str">
        <f t="shared" si="24"/>
        <v>42209</v>
      </c>
      <c r="BD84" s="20" t="str">
        <f t="shared" si="25"/>
        <v>対馬市</v>
      </c>
      <c r="BE84" s="953">
        <f>VLOOKUP(BC84&amp;"_令和4年度",データシート3!A:AB,MATCH("ea_"&amp;"太陽光（建物系）"&amp;"_年間発電",データシート3!$A$1:$AB$1,0),0)/10^3+VLOOKUP(BC84&amp;"_令和4年度",データシート3!A:AB,MATCH("ea_"&amp;"太陽光（土地系）"&amp;"_年間発電",データシート3!$A$1:$AB$1,0),0)/10^3</f>
        <v>764170.71799999999</v>
      </c>
      <c r="BF84" s="953">
        <f>VLOOKUP(BC84&amp;"_令和4年度",データシート3!A:AB,MATCH("ea_"&amp;"風力（陸上）"&amp;"_年間発電",データシート3!$A$1:$AB$1,0),0)/10^3</f>
        <v>4003652.2280000001</v>
      </c>
      <c r="BG84" s="953">
        <f>VLOOKUP(BC84&amp;"_令和4年度",データシート3!A:AB,MATCH("ea_"&amp;"中小水（河川）"&amp;"_年間発電",データシート3!$A$1:$AB$1,0),0)/10^3+VLOOKUP(BC84&amp;"_令和4年度",データシート3!A:AB,MATCH("ea_"&amp;"中小水（農業用水路）"&amp;"_年間発電",データシート3!$A$1:$AB$1,0),0)/10^3</f>
        <v>0</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0</v>
      </c>
      <c r="BI84" s="953">
        <f t="shared" si="26"/>
        <v>4767822.9460000005</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143006.91822477325</v>
      </c>
      <c r="BK84" s="953">
        <f t="shared" si="21"/>
        <v>4624816.0277752271</v>
      </c>
      <c r="BL84" s="953">
        <f t="shared" si="22"/>
        <v>0</v>
      </c>
      <c r="BM84" s="953">
        <f t="shared" si="23"/>
        <v>4624816.0277752271</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42308</v>
      </c>
      <c r="AY85" s="20" t="str">
        <f>IF(IFERROR(比較地域マスタ!$AE20,"")=0,"",IFERROR(比較地域マスタ!$AE20,""))</f>
        <v>時津町</v>
      </c>
      <c r="AZ85" s="18"/>
      <c r="BA85" s="24">
        <v>14</v>
      </c>
      <c r="BB85" s="24">
        <v>1</v>
      </c>
      <c r="BC85" s="20" t="str">
        <f t="shared" si="24"/>
        <v>42308</v>
      </c>
      <c r="BD85" s="20" t="str">
        <f t="shared" si="25"/>
        <v>時津町</v>
      </c>
      <c r="BE85" s="953">
        <f>VLOOKUP(BC85&amp;"_令和4年度",データシート3!A:AB,MATCH("ea_"&amp;"太陽光（建物系）"&amp;"_年間発電",データシート3!$A$1:$AB$1,0),0)/10^3+VLOOKUP(BC85&amp;"_令和4年度",データシート3!A:AB,MATCH("ea_"&amp;"太陽光（土地系）"&amp;"_年間発電",データシート3!$A$1:$AB$1,0),0)/10^3</f>
        <v>217777.78300000002</v>
      </c>
      <c r="BF85" s="953">
        <f>VLOOKUP(BC85&amp;"_令和4年度",データシート3!A:AB,MATCH("ea_"&amp;"風力（陸上）"&amp;"_年間発電",データシート3!$A$1:$AB$1,0),0)/10^3</f>
        <v>0</v>
      </c>
      <c r="BG85" s="953">
        <f>VLOOKUP(BC85&amp;"_令和4年度",データシート3!A:AB,MATCH("ea_"&amp;"中小水（河川）"&amp;"_年間発電",データシート3!$A$1:$AB$1,0),0)/10^3+VLOOKUP(BC85&amp;"_令和4年度",データシート3!A:AB,MATCH("ea_"&amp;"中小水（農業用水路）"&amp;"_年間発電",データシート3!$A$1:$AB$1,0),0)/10^3</f>
        <v>0</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0</v>
      </c>
      <c r="BI85" s="953">
        <f t="shared" si="26"/>
        <v>217777.78300000002</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204306.7035286857</v>
      </c>
      <c r="BK85" s="953">
        <f t="shared" si="21"/>
        <v>13471.079471314326</v>
      </c>
      <c r="BL85" s="953">
        <f t="shared" si="22"/>
        <v>0</v>
      </c>
      <c r="BM85" s="953">
        <f t="shared" si="23"/>
        <v>13471.079471314326</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42201</v>
      </c>
      <c r="AY86" s="20" t="str">
        <f>IF(IFERROR(比較地域マスタ!$AE21,"")=0,"",IFERROR(比較地域マスタ!$AE21,""))</f>
        <v>長崎市</v>
      </c>
      <c r="AZ86" s="18"/>
      <c r="BA86" s="24">
        <v>15</v>
      </c>
      <c r="BB86" s="24">
        <v>1</v>
      </c>
      <c r="BC86" s="20" t="str">
        <f t="shared" si="24"/>
        <v>42201</v>
      </c>
      <c r="BD86" s="20" t="str">
        <f t="shared" si="25"/>
        <v>長崎市</v>
      </c>
      <c r="BE86" s="953">
        <f>VLOOKUP(BC86&amp;"_令和4年度",データシート3!A:AB,MATCH("ea_"&amp;"太陽光（建物系）"&amp;"_年間発電",データシート3!$A$1:$AB$1,0),0)/10^3+VLOOKUP(BC86&amp;"_令和4年度",データシート3!A:AB,MATCH("ea_"&amp;"太陽光（土地系）"&amp;"_年間発電",データシート3!$A$1:$AB$1,0),0)/10^3</f>
        <v>2581992.446</v>
      </c>
      <c r="BF86" s="953">
        <f>VLOOKUP(BC86&amp;"_令和4年度",データシート3!A:AB,MATCH("ea_"&amp;"風力（陸上）"&amp;"_年間発電",データシート3!$A$1:$AB$1,0),0)/10^3</f>
        <v>348955.07000000007</v>
      </c>
      <c r="BG86" s="953">
        <f>VLOOKUP(BC86&amp;"_令和4年度",データシート3!A:AB,MATCH("ea_"&amp;"中小水（河川）"&amp;"_年間発電",データシート3!$A$1:$AB$1,0),0)/10^3+VLOOKUP(BC86&amp;"_令和4年度",データシート3!A:AB,MATCH("ea_"&amp;"中小水（農業用水路）"&amp;"_年間発電",データシート3!$A$1:$AB$1,0),0)/10^3</f>
        <v>5392.4120000000003</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38.26400000000001</v>
      </c>
      <c r="BI86" s="953">
        <f t="shared" si="26"/>
        <v>2936378.1919999998</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2276125.1989392666</v>
      </c>
      <c r="BK86" s="953">
        <f t="shared" si="21"/>
        <v>660252.99306073319</v>
      </c>
      <c r="BL86" s="953">
        <f t="shared" si="22"/>
        <v>0</v>
      </c>
      <c r="BM86" s="953">
        <f t="shared" si="23"/>
        <v>660252.99306073319</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42307</v>
      </c>
      <c r="AY87" s="20" t="str">
        <f>IF(IFERROR(比較地域マスタ!$AE22,"")=0,"",IFERROR(比較地域マスタ!$AE22,""))</f>
        <v>長与町</v>
      </c>
      <c r="AZ87" s="18"/>
      <c r="BA87" s="24">
        <v>16</v>
      </c>
      <c r="BB87" s="24">
        <v>1</v>
      </c>
      <c r="BC87" s="20" t="str">
        <f t="shared" si="24"/>
        <v>42307</v>
      </c>
      <c r="BD87" s="20" t="str">
        <f t="shared" si="25"/>
        <v>長与町</v>
      </c>
      <c r="BE87" s="953">
        <f>VLOOKUP(BC87&amp;"_令和4年度",データシート3!A:AB,MATCH("ea_"&amp;"太陽光（建物系）"&amp;"_年間発電",データシート3!$A$1:$AB$1,0),0)/10^3+VLOOKUP(BC87&amp;"_令和4年度",データシート3!A:AB,MATCH("ea_"&amp;"太陽光（土地系）"&amp;"_年間発電",データシート3!$A$1:$AB$1,0),0)/10^3</f>
        <v>410940.76699999999</v>
      </c>
      <c r="BF87" s="953">
        <f>VLOOKUP(BC87&amp;"_令和4年度",データシート3!A:AB,MATCH("ea_"&amp;"風力（陸上）"&amp;"_年間発電",データシート3!$A$1:$AB$1,0),0)/10^3</f>
        <v>2925.7539999999999</v>
      </c>
      <c r="BG87" s="953">
        <f>VLOOKUP(BC87&amp;"_令和4年度",データシート3!A:AB,MATCH("ea_"&amp;"中小水（河川）"&amp;"_年間発電",データシート3!$A$1:$AB$1,0),0)/10^3+VLOOKUP(BC87&amp;"_令和4年度",データシート3!A:AB,MATCH("ea_"&amp;"中小水（農業用水路）"&amp;"_年間発電",データシート3!$A$1:$AB$1,0),0)/10^3</f>
        <v>0</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0</v>
      </c>
      <c r="BI87" s="953">
        <f t="shared" si="26"/>
        <v>413866.52100000001</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138726.25968108498</v>
      </c>
      <c r="BK87" s="953">
        <f t="shared" si="21"/>
        <v>275140.26131891506</v>
      </c>
      <c r="BL87" s="953">
        <f t="shared" si="22"/>
        <v>0</v>
      </c>
      <c r="BM87" s="953">
        <f t="shared" si="23"/>
        <v>275140.26131891506</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42323</v>
      </c>
      <c r="AY88" s="20" t="str">
        <f>IF(IFERROR(比較地域マスタ!$AE23,"")=0,"",IFERROR(比較地域マスタ!$AE23,""))</f>
        <v>波佐見町</v>
      </c>
      <c r="AZ88" s="18"/>
      <c r="BA88" s="24">
        <v>17</v>
      </c>
      <c r="BB88" s="24">
        <v>1</v>
      </c>
      <c r="BC88" s="20" t="str">
        <f t="shared" si="24"/>
        <v>42323</v>
      </c>
      <c r="BD88" s="20" t="str">
        <f t="shared" si="25"/>
        <v>波佐見町</v>
      </c>
      <c r="BE88" s="953">
        <f>VLOOKUP(BC88&amp;"_令和4年度",データシート3!A:AB,MATCH("ea_"&amp;"太陽光（建物系）"&amp;"_年間発電",データシート3!$A$1:$AB$1,0),0)/10^3+VLOOKUP(BC88&amp;"_令和4年度",データシート3!A:AB,MATCH("ea_"&amp;"太陽光（土地系）"&amp;"_年間発電",データシート3!$A$1:$AB$1,0),0)/10^3</f>
        <v>520618.12900000002</v>
      </c>
      <c r="BF88" s="953">
        <f>VLOOKUP(BC88&amp;"_令和4年度",データシート3!A:AB,MATCH("ea_"&amp;"風力（陸上）"&amp;"_年間発電",データシート3!$A$1:$AB$1,0),0)/10^3</f>
        <v>4835.5569999999998</v>
      </c>
      <c r="BG88" s="953">
        <f>VLOOKUP(BC88&amp;"_令和4年度",データシート3!A:AB,MATCH("ea_"&amp;"中小水（河川）"&amp;"_年間発電",データシート3!$A$1:$AB$1,0),0)/10^3+VLOOKUP(BC88&amp;"_令和4年度",データシート3!A:AB,MATCH("ea_"&amp;"中小水（農業用水路）"&amp;"_年間発電",データシート3!$A$1:$AB$1,0),0)/10^3</f>
        <v>0</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6.6230000000000002</v>
      </c>
      <c r="BI88" s="953">
        <f t="shared" si="26"/>
        <v>525460.30900000001</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94410.669407309048</v>
      </c>
      <c r="BK88" s="953">
        <f t="shared" si="21"/>
        <v>431049.63959269098</v>
      </c>
      <c r="BL88" s="953">
        <f t="shared" si="22"/>
        <v>0</v>
      </c>
      <c r="BM88" s="953">
        <f t="shared" si="23"/>
        <v>431049.63959269098</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42321</v>
      </c>
      <c r="AY89" s="20" t="str">
        <f>IF(IFERROR(比較地域マスタ!$AE24,"")=0,"",IFERROR(比較地域マスタ!$AE24,""))</f>
        <v>東彼杵町</v>
      </c>
      <c r="AZ89" s="18"/>
      <c r="BA89" s="24">
        <v>18</v>
      </c>
      <c r="BB89" s="24">
        <v>1</v>
      </c>
      <c r="BC89" s="20" t="str">
        <f t="shared" si="24"/>
        <v>42321</v>
      </c>
      <c r="BD89" s="20" t="str">
        <f t="shared" si="25"/>
        <v>東彼杵町</v>
      </c>
      <c r="BE89" s="953">
        <f>VLOOKUP(BC89&amp;"_令和4年度",データシート3!A:AB,MATCH("ea_"&amp;"太陽光（建物系）"&amp;"_年間発電",データシート3!$A$1:$AB$1,0),0)/10^3+VLOOKUP(BC89&amp;"_令和4年度",データシート3!A:AB,MATCH("ea_"&amp;"太陽光（土地系）"&amp;"_年間発電",データシート3!$A$1:$AB$1,0),0)/10^3</f>
        <v>754925.07400000002</v>
      </c>
      <c r="BF89" s="953">
        <f>VLOOKUP(BC89&amp;"_令和4年度",データシート3!A:AB,MATCH("ea_"&amp;"風力（陸上）"&amp;"_年間発電",データシート3!$A$1:$AB$1,0),0)/10^3</f>
        <v>130032.07</v>
      </c>
      <c r="BG89" s="953">
        <f>VLOOKUP(BC89&amp;"_令和4年度",データシート3!A:AB,MATCH("ea_"&amp;"中小水（河川）"&amp;"_年間発電",データシート3!$A$1:$AB$1,0),0)/10^3+VLOOKUP(BC89&amp;"_令和4年度",データシート3!A:AB,MATCH("ea_"&amp;"中小水（農業用水路）"&amp;"_年間発電",データシート3!$A$1:$AB$1,0),0)/10^3</f>
        <v>8377.3209999999999</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229.09200000000004</v>
      </c>
      <c r="BI89" s="953">
        <f t="shared" si="26"/>
        <v>893563.55700000003</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44077.89685185557</v>
      </c>
      <c r="BK89" s="953">
        <f t="shared" si="21"/>
        <v>849485.66014814447</v>
      </c>
      <c r="BL89" s="953">
        <f t="shared" si="22"/>
        <v>0</v>
      </c>
      <c r="BM89" s="953">
        <f t="shared" si="23"/>
        <v>849485.66014814447</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42207</v>
      </c>
      <c r="AY90" s="20" t="str">
        <f>IF(IFERROR(比較地域マスタ!$AE25,"")=0,"",IFERROR(比較地域マスタ!$AE25,""))</f>
        <v>平戸市</v>
      </c>
      <c r="AZ90" s="18"/>
      <c r="BA90" s="24">
        <v>19</v>
      </c>
      <c r="BB90" s="24">
        <v>1</v>
      </c>
      <c r="BC90" s="20" t="str">
        <f t="shared" si="24"/>
        <v>42207</v>
      </c>
      <c r="BD90" s="20" t="str">
        <f t="shared" si="25"/>
        <v>平戸市</v>
      </c>
      <c r="BE90" s="953">
        <f>VLOOKUP(BC90&amp;"_令和4年度",データシート3!A:AB,MATCH("ea_"&amp;"太陽光（建物系）"&amp;"_年間発電",データシート3!$A$1:$AB$1,0),0)/10^3+VLOOKUP(BC90&amp;"_令和4年度",データシート3!A:AB,MATCH("ea_"&amp;"太陽光（土地系）"&amp;"_年間発電",データシート3!$A$1:$AB$1,0),0)/10^3</f>
        <v>1879301.4879999999</v>
      </c>
      <c r="BF90" s="953">
        <f>VLOOKUP(BC90&amp;"_令和4年度",データシート3!A:AB,MATCH("ea_"&amp;"風力（陸上）"&amp;"_年間発電",データシート3!$A$1:$AB$1,0),0)/10^3</f>
        <v>372598.55300000007</v>
      </c>
      <c r="BG90" s="953">
        <f>VLOOKUP(BC90&amp;"_令和4年度",データシート3!A:AB,MATCH("ea_"&amp;"中小水（河川）"&amp;"_年間発電",データシート3!$A$1:$AB$1,0),0)/10^3+VLOOKUP(BC90&amp;"_令和4年度",データシート3!A:AB,MATCH("ea_"&amp;"中小水（農業用水路）"&amp;"_年間発電",データシート3!$A$1:$AB$1,0),0)/10^3</f>
        <v>0</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0</v>
      </c>
      <c r="BI90" s="953">
        <f t="shared" si="26"/>
        <v>2251900.0410000002</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138403.44366552544</v>
      </c>
      <c r="BK90" s="953">
        <f t="shared" si="21"/>
        <v>2113496.5973344748</v>
      </c>
      <c r="BL90" s="953">
        <f t="shared" si="22"/>
        <v>0</v>
      </c>
      <c r="BM90" s="953">
        <f t="shared" si="23"/>
        <v>2113496.5973344748</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42208</v>
      </c>
      <c r="AY91" s="20" t="str">
        <f>IF(IFERROR(比較地域マスタ!$AE26,"")=0,"",IFERROR(比較地域マスタ!$AE26,""))</f>
        <v>松浦市</v>
      </c>
      <c r="BA91" s="24">
        <v>20</v>
      </c>
      <c r="BB91" s="24">
        <v>1</v>
      </c>
      <c r="BC91" s="20" t="str">
        <f t="shared" si="24"/>
        <v>42208</v>
      </c>
      <c r="BD91" s="20" t="str">
        <f t="shared" si="25"/>
        <v>松浦市</v>
      </c>
      <c r="BE91" s="953">
        <f>VLOOKUP(BC91&amp;"_令和4年度",データシート3!A:AB,MATCH("ea_"&amp;"太陽光（建物系）"&amp;"_年間発電",データシート3!$A$1:$AB$1,0),0)/10^3+VLOOKUP(BC91&amp;"_令和4年度",データシート3!A:AB,MATCH("ea_"&amp;"太陽光（土地系）"&amp;"_年間発電",データシート3!$A$1:$AB$1,0),0)/10^3</f>
        <v>1297742.22</v>
      </c>
      <c r="BF91" s="953">
        <f>VLOOKUP(BC91&amp;"_令和4年度",データシート3!A:AB,MATCH("ea_"&amp;"風力（陸上）"&amp;"_年間発電",データシート3!$A$1:$AB$1,0),0)/10^3</f>
        <v>96431.97500000002</v>
      </c>
      <c r="BG91" s="953">
        <f>VLOOKUP(BC91&amp;"_令和4年度",データシート3!A:AB,MATCH("ea_"&amp;"中小水（河川）"&amp;"_年間発電",データシート3!$A$1:$AB$1,0),0)/10^3+VLOOKUP(BC91&amp;"_令和4年度",データシート3!A:AB,MATCH("ea_"&amp;"中小水（農業用水路）"&amp;"_年間発電",データシート3!$A$1:$AB$1,0),0)/10^3</f>
        <v>2.762</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0</v>
      </c>
      <c r="BI91" s="953">
        <f t="shared" si="26"/>
        <v>1394176.9570000002</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141598.73683614787</v>
      </c>
      <c r="BK91" s="953">
        <f t="shared" si="21"/>
        <v>1252578.2201638522</v>
      </c>
      <c r="BL91" s="953">
        <f t="shared" si="22"/>
        <v>0</v>
      </c>
      <c r="BM91" s="953">
        <f t="shared" si="23"/>
        <v>1252578.2201638522</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42214</v>
      </c>
      <c r="AY92" s="20" t="str">
        <f>IF(IFERROR(比較地域マスタ!$AE27,"")=0,"",IFERROR(比較地域マスタ!$AE27,""))</f>
        <v>南島原市</v>
      </c>
      <c r="AZ92" s="18"/>
      <c r="BA92" s="24">
        <v>21</v>
      </c>
      <c r="BB92" s="24">
        <v>1</v>
      </c>
      <c r="BC92" s="20" t="str">
        <f t="shared" si="24"/>
        <v>42214</v>
      </c>
      <c r="BD92" s="20" t="str">
        <f t="shared" si="25"/>
        <v>南島原市</v>
      </c>
      <c r="BE92" s="953">
        <f>VLOOKUP(BC92&amp;"_令和4年度",データシート3!A:AB,MATCH("ea_"&amp;"太陽光（建物系）"&amp;"_年間発電",データシート3!$A$1:$AB$1,0),0)/10^3+VLOOKUP(BC92&amp;"_令和4年度",データシート3!A:AB,MATCH("ea_"&amp;"太陽光（土地系）"&amp;"_年間発電",データシート3!$A$1:$AB$1,0),0)/10^3</f>
        <v>3248031.5180000002</v>
      </c>
      <c r="BF92" s="953">
        <f>VLOOKUP(BC92&amp;"_令和4年度",データシート3!A:AB,MATCH("ea_"&amp;"風力（陸上）"&amp;"_年間発電",データシート3!$A$1:$AB$1,0),0)/10^3</f>
        <v>29535.691999999995</v>
      </c>
      <c r="BG92" s="953">
        <f>VLOOKUP(BC92&amp;"_令和4年度",データシート3!A:AB,MATCH("ea_"&amp;"中小水（河川）"&amp;"_年間発電",データシート3!$A$1:$AB$1,0),0)/10^3+VLOOKUP(BC92&amp;"_令和4年度",データシート3!A:AB,MATCH("ea_"&amp;"中小水（農業用水路）"&amp;"_年間発電",データシート3!$A$1:$AB$1,0),0)/10^3</f>
        <v>10111.254999999999</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36265.410000000003</v>
      </c>
      <c r="BI92" s="953">
        <f t="shared" si="26"/>
        <v>3323943.875</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171836.36437279862</v>
      </c>
      <c r="BK92" s="953">
        <f>BI92-BJ92</f>
        <v>3152107.5106272013</v>
      </c>
      <c r="BL92" s="953">
        <f t="shared" si="22"/>
        <v>0</v>
      </c>
      <c r="BM92" s="953">
        <f t="shared" si="23"/>
        <v>3152107.5106272013</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f>比較地域マスタ!AD28</f>
        <v>0</v>
      </c>
      <c r="AY93" s="20" t="str">
        <f>IF(IFERROR(比較地域マスタ!$AE28,"")=0,"",IFERROR(比較地域マスタ!$AE28,""))</f>
        <v/>
      </c>
      <c r="AZ93" s="18"/>
      <c r="BA93" s="24">
        <v>22</v>
      </c>
      <c r="BB93" s="24">
        <v>1</v>
      </c>
      <c r="BC93" s="20">
        <f t="shared" si="24"/>
        <v>0</v>
      </c>
      <c r="BD93" s="20" t="str">
        <f t="shared" si="25"/>
        <v/>
      </c>
      <c r="BE93" s="953" t="e">
        <f>VLOOKUP(BC93&amp;"_令和4年度",データシート3!A:AB,MATCH("ea_"&amp;"太陽光（建物系）"&amp;"_年間発電",データシート3!$A$1:$AB$1,0),0)/10^3+VLOOKUP(BC93&amp;"_令和4年度",データシート3!A:AB,MATCH("ea_"&amp;"太陽光（土地系）"&amp;"_年間発電",データシート3!$A$1:$AB$1,0),0)/10^3</f>
        <v>#N/A</v>
      </c>
      <c r="BF93" s="953" t="e">
        <f>VLOOKUP(BC93&amp;"_令和4年度",データシート3!A:AB,MATCH("ea_"&amp;"風力（陸上）"&amp;"_年間発電",データシート3!$A$1:$AB$1,0),0)/10^3</f>
        <v>#N/A</v>
      </c>
      <c r="BG93" s="953" t="e">
        <f>VLOOKUP(BC93&amp;"_令和4年度",データシート3!A:AB,MATCH("ea_"&amp;"中小水（河川）"&amp;"_年間発電",データシート3!$A$1:$AB$1,0),0)/10^3+VLOOKUP(BC93&amp;"_令和4年度",データシート3!A:AB,MATCH("ea_"&amp;"中小水（農業用水路）"&amp;"_年間発電",データシート3!$A$1:$AB$1,0),0)/10^3</f>
        <v>#N/A</v>
      </c>
      <c r="BH93" s="953" t="e">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#N/A</v>
      </c>
      <c r="BI93" s="953" t="e">
        <f t="shared" si="26"/>
        <v>#N/A</v>
      </c>
      <c r="BJ93" s="953" t="e">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#N/A</v>
      </c>
      <c r="BK93" s="953" t="e">
        <f t="shared" si="21"/>
        <v>#N/A</v>
      </c>
      <c r="BL93" s="953" t="e">
        <f t="shared" si="22"/>
        <v>#N/A</v>
      </c>
      <c r="BM93" s="953" t="e">
        <f t="shared" si="23"/>
        <v>#N/A</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f>比較地域マスタ!AD29</f>
        <v>0</v>
      </c>
      <c r="AY94" s="20" t="str">
        <f>IF(IFERROR(比較地域マスタ!$AE29,"")=0,"",IFERROR(比較地域マスタ!$AE29,""))</f>
        <v/>
      </c>
      <c r="AZ94" s="18"/>
      <c r="BA94" s="24">
        <v>23</v>
      </c>
      <c r="BB94" s="24">
        <v>1</v>
      </c>
      <c r="BC94" s="20">
        <f t="shared" si="24"/>
        <v>0</v>
      </c>
      <c r="BD94" s="20" t="str">
        <f t="shared" si="25"/>
        <v/>
      </c>
      <c r="BE94" s="953" t="e">
        <f>VLOOKUP(BC94&amp;"_令和4年度",データシート3!A:AB,MATCH("ea_"&amp;"太陽光（建物系）"&amp;"_年間発電",データシート3!$A$1:$AB$1,0),0)/10^3+VLOOKUP(BC94&amp;"_令和4年度",データシート3!A:AB,MATCH("ea_"&amp;"太陽光（土地系）"&amp;"_年間発電",データシート3!$A$1:$AB$1,0),0)/10^3</f>
        <v>#N/A</v>
      </c>
      <c r="BF94" s="953" t="e">
        <f>VLOOKUP(BC94&amp;"_令和4年度",データシート3!A:AB,MATCH("ea_"&amp;"風力（陸上）"&amp;"_年間発電",データシート3!$A$1:$AB$1,0),0)/10^3</f>
        <v>#N/A</v>
      </c>
      <c r="BG94" s="953" t="e">
        <f>VLOOKUP(BC94&amp;"_令和4年度",データシート3!A:AB,MATCH("ea_"&amp;"中小水（河川）"&amp;"_年間発電",データシート3!$A$1:$AB$1,0),0)/10^3+VLOOKUP(BC94&amp;"_令和4年度",データシート3!A:AB,MATCH("ea_"&amp;"中小水（農業用水路）"&amp;"_年間発電",データシート3!$A$1:$AB$1,0),0)/10^3</f>
        <v>#N/A</v>
      </c>
      <c r="BH94" s="953" t="e">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#N/A</v>
      </c>
      <c r="BI94" s="953" t="e">
        <f t="shared" si="26"/>
        <v>#N/A</v>
      </c>
      <c r="BJ94" s="953" t="e">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#N/A</v>
      </c>
      <c r="BK94" s="953" t="e">
        <f t="shared" si="21"/>
        <v>#N/A</v>
      </c>
      <c r="BL94" s="953" t="e">
        <f t="shared" si="22"/>
        <v>#N/A</v>
      </c>
      <c r="BM94" s="953" t="e">
        <f t="shared" si="23"/>
        <v>#N/A</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f>比較地域マスタ!AD30</f>
        <v>0</v>
      </c>
      <c r="AY95" s="20" t="str">
        <f>IF(IFERROR(比較地域マスタ!$AE30,"")=0,"",IFERROR(比較地域マスタ!$AE30,""))</f>
        <v/>
      </c>
      <c r="AZ95" s="18"/>
      <c r="BA95" s="24">
        <v>24</v>
      </c>
      <c r="BB95" s="24">
        <v>1</v>
      </c>
      <c r="BC95" s="20">
        <f t="shared" si="24"/>
        <v>0</v>
      </c>
      <c r="BD95" s="20" t="str">
        <f t="shared" si="25"/>
        <v/>
      </c>
      <c r="BE95" s="953" t="e">
        <f>VLOOKUP(BC95&amp;"_令和4年度",データシート3!A:AB,MATCH("ea_"&amp;"太陽光（建物系）"&amp;"_年間発電",データシート3!$A$1:$AB$1,0),0)/10^3+VLOOKUP(BC95&amp;"_令和4年度",データシート3!A:AB,MATCH("ea_"&amp;"太陽光（土地系）"&amp;"_年間発電",データシート3!$A$1:$AB$1,0),0)/10^3</f>
        <v>#N/A</v>
      </c>
      <c r="BF95" s="953" t="e">
        <f>VLOOKUP(BC95&amp;"_令和4年度",データシート3!A:AB,MATCH("ea_"&amp;"風力（陸上）"&amp;"_年間発電",データシート3!$A$1:$AB$1,0),0)/10^3</f>
        <v>#N/A</v>
      </c>
      <c r="BG95" s="953" t="e">
        <f>VLOOKUP(BC95&amp;"_令和4年度",データシート3!A:AB,MATCH("ea_"&amp;"中小水（河川）"&amp;"_年間発電",データシート3!$A$1:$AB$1,0),0)/10^3+VLOOKUP(BC95&amp;"_令和4年度",データシート3!A:AB,MATCH("ea_"&amp;"中小水（農業用水路）"&amp;"_年間発電",データシート3!$A$1:$AB$1,0),0)/10^3</f>
        <v>#N/A</v>
      </c>
      <c r="BH95" s="953" t="e">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#N/A</v>
      </c>
      <c r="BI95" s="953" t="e">
        <f t="shared" si="26"/>
        <v>#N/A</v>
      </c>
      <c r="BJ95" s="953" t="e">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#N/A</v>
      </c>
      <c r="BK95" s="953" t="e">
        <f t="shared" si="21"/>
        <v>#N/A</v>
      </c>
      <c r="BL95" s="953" t="e">
        <f t="shared" si="22"/>
        <v>#N/A</v>
      </c>
      <c r="BM95" s="953" t="e">
        <f t="shared" si="23"/>
        <v>#N/A</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f>比較地域マスタ!AD31</f>
        <v>0</v>
      </c>
      <c r="AY96" s="20" t="str">
        <f>IF(IFERROR(比較地域マスタ!$AE31,"")=0,"",IFERROR(比較地域マスタ!$AE31,""))</f>
        <v/>
      </c>
      <c r="AZ96" s="18"/>
      <c r="BA96" s="24">
        <v>25</v>
      </c>
      <c r="BB96" s="24">
        <v>1</v>
      </c>
      <c r="BC96" s="20">
        <f t="shared" si="24"/>
        <v>0</v>
      </c>
      <c r="BD96" s="20" t="str">
        <f t="shared" si="25"/>
        <v/>
      </c>
      <c r="BE96" s="953" t="e">
        <f>VLOOKUP(BC96&amp;"_令和4年度",データシート3!A:AB,MATCH("ea_"&amp;"太陽光（建物系）"&amp;"_年間発電",データシート3!$A$1:$AB$1,0),0)/10^3+VLOOKUP(BC96&amp;"_令和4年度",データシート3!A:AB,MATCH("ea_"&amp;"太陽光（土地系）"&amp;"_年間発電",データシート3!$A$1:$AB$1,0),0)/10^3</f>
        <v>#N/A</v>
      </c>
      <c r="BF96" s="953" t="e">
        <f>VLOOKUP(BC96&amp;"_令和4年度",データシート3!A:AB,MATCH("ea_"&amp;"風力（陸上）"&amp;"_年間発電",データシート3!$A$1:$AB$1,0),0)/10^3</f>
        <v>#N/A</v>
      </c>
      <c r="BG96" s="953" t="e">
        <f>VLOOKUP(BC96&amp;"_令和4年度",データシート3!A:AB,MATCH("ea_"&amp;"中小水（河川）"&amp;"_年間発電",データシート3!$A$1:$AB$1,0),0)/10^3+VLOOKUP(BC96&amp;"_令和4年度",データシート3!A:AB,MATCH("ea_"&amp;"中小水（農業用水路）"&amp;"_年間発電",データシート3!$A$1:$AB$1,0),0)/10^3</f>
        <v>#N/A</v>
      </c>
      <c r="BH96" s="953" t="e">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#N/A</v>
      </c>
      <c r="BI96" s="953" t="e">
        <f t="shared" si="26"/>
        <v>#N/A</v>
      </c>
      <c r="BJ96" s="953" t="e">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#N/A</v>
      </c>
      <c r="BK96" s="953" t="e">
        <f t="shared" si="21"/>
        <v>#N/A</v>
      </c>
      <c r="BL96" s="953" t="e">
        <f t="shared" si="22"/>
        <v>#N/A</v>
      </c>
      <c r="BM96" s="953" t="e">
        <f t="shared" si="23"/>
        <v>#N/A</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f>比較地域マスタ!AD32</f>
        <v>0</v>
      </c>
      <c r="AY97" s="20" t="str">
        <f>IF(IFERROR(比較地域マスタ!$AE32,"")=0,"",IFERROR(比較地域マスタ!$AE32,""))</f>
        <v/>
      </c>
      <c r="AZ97" s="18"/>
      <c r="BA97" s="24">
        <v>26</v>
      </c>
      <c r="BB97" s="24">
        <v>1</v>
      </c>
      <c r="BC97" s="20">
        <f t="shared" si="24"/>
        <v>0</v>
      </c>
      <c r="BD97" s="20" t="str">
        <f t="shared" si="25"/>
        <v/>
      </c>
      <c r="BE97" s="953" t="e">
        <f>VLOOKUP(BC97&amp;"_令和4年度",データシート3!A:AB,MATCH("ea_"&amp;"太陽光（建物系）"&amp;"_年間発電",データシート3!$A$1:$AB$1,0),0)/10^3+VLOOKUP(BC97&amp;"_令和4年度",データシート3!A:AB,MATCH("ea_"&amp;"太陽光（土地系）"&amp;"_年間発電",データシート3!$A$1:$AB$1,0),0)/10^3</f>
        <v>#N/A</v>
      </c>
      <c r="BF97" s="953" t="e">
        <f>VLOOKUP(BC97&amp;"_令和4年度",データシート3!A:AB,MATCH("ea_"&amp;"風力（陸上）"&amp;"_年間発電",データシート3!$A$1:$AB$1,0),0)/10^3</f>
        <v>#N/A</v>
      </c>
      <c r="BG97" s="953" t="e">
        <f>VLOOKUP(BC97&amp;"_令和4年度",データシート3!A:AB,MATCH("ea_"&amp;"中小水（河川）"&amp;"_年間発電",データシート3!$A$1:$AB$1,0),0)/10^3+VLOOKUP(BC97&amp;"_令和4年度",データシート3!A:AB,MATCH("ea_"&amp;"中小水（農業用水路）"&amp;"_年間発電",データシート3!$A$1:$AB$1,0),0)/10^3</f>
        <v>#N/A</v>
      </c>
      <c r="BH97" s="953" t="e">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#N/A</v>
      </c>
      <c r="BI97" s="953" t="e">
        <f t="shared" si="26"/>
        <v>#N/A</v>
      </c>
      <c r="BJ97" s="953" t="e">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#N/A</v>
      </c>
      <c r="BK97" s="953" t="e">
        <f t="shared" si="21"/>
        <v>#N/A</v>
      </c>
      <c r="BL97" s="953" t="e">
        <f t="shared" si="22"/>
        <v>#N/A</v>
      </c>
      <c r="BM97" s="953" t="e">
        <f t="shared" si="23"/>
        <v>#N/A</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f>比較地域マスタ!AD33</f>
        <v>0</v>
      </c>
      <c r="AY98" s="20" t="str">
        <f>IF(IFERROR(比較地域マスタ!$AE33,"")=0,"",IFERROR(比較地域マスタ!$AE33,""))</f>
        <v/>
      </c>
      <c r="AZ98" s="18"/>
      <c r="BA98" s="24">
        <v>27</v>
      </c>
      <c r="BB98" s="24">
        <v>1</v>
      </c>
      <c r="BC98" s="20">
        <f t="shared" si="24"/>
        <v>0</v>
      </c>
      <c r="BD98" s="20" t="str">
        <f t="shared" si="25"/>
        <v/>
      </c>
      <c r="BE98" s="953" t="e">
        <f>VLOOKUP(BC98&amp;"_令和4年度",データシート3!A:AB,MATCH("ea_"&amp;"太陽光（建物系）"&amp;"_年間発電",データシート3!$A$1:$AB$1,0),0)/10^3+VLOOKUP(BC98&amp;"_令和4年度",データシート3!A:AB,MATCH("ea_"&amp;"太陽光（土地系）"&amp;"_年間発電",データシート3!$A$1:$AB$1,0),0)/10^3</f>
        <v>#N/A</v>
      </c>
      <c r="BF98" s="953" t="e">
        <f>VLOOKUP(BC98&amp;"_令和4年度",データシート3!A:AB,MATCH("ea_"&amp;"風力（陸上）"&amp;"_年間発電",データシート3!$A$1:$AB$1,0),0)/10^3</f>
        <v>#N/A</v>
      </c>
      <c r="BG98" s="953" t="e">
        <f>VLOOKUP(BC98&amp;"_令和4年度",データシート3!A:AB,MATCH("ea_"&amp;"中小水（河川）"&amp;"_年間発電",データシート3!$A$1:$AB$1,0),0)/10^3+VLOOKUP(BC98&amp;"_令和4年度",データシート3!A:AB,MATCH("ea_"&amp;"中小水（農業用水路）"&amp;"_年間発電",データシート3!$A$1:$AB$1,0),0)/10^3</f>
        <v>#N/A</v>
      </c>
      <c r="BH98" s="953" t="e">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#N/A</v>
      </c>
      <c r="BI98" s="953" t="e">
        <f t="shared" si="26"/>
        <v>#N/A</v>
      </c>
      <c r="BJ98" s="953" t="e">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#N/A</v>
      </c>
      <c r="BK98" s="953" t="e">
        <f t="shared" si="21"/>
        <v>#N/A</v>
      </c>
      <c r="BL98" s="953" t="e">
        <f t="shared" si="22"/>
        <v>#N/A</v>
      </c>
      <c r="BM98" s="953" t="e">
        <f t="shared" si="23"/>
        <v>#N/A</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f>比較地域マスタ!AD34</f>
        <v>0</v>
      </c>
      <c r="AY99" s="20" t="str">
        <f>IF(IFERROR(比較地域マスタ!$AE34,"")=0,"",IFERROR(比較地域マスタ!$AE34,""))</f>
        <v/>
      </c>
      <c r="AZ99" s="18"/>
      <c r="BA99" s="24">
        <v>28</v>
      </c>
      <c r="BB99" s="24">
        <v>1</v>
      </c>
      <c r="BC99" s="20">
        <f t="shared" si="24"/>
        <v>0</v>
      </c>
      <c r="BD99" s="20" t="str">
        <f t="shared" si="25"/>
        <v/>
      </c>
      <c r="BE99" s="953" t="e">
        <f>VLOOKUP(BC99&amp;"_令和4年度",データシート3!A:AB,MATCH("ea_"&amp;"太陽光（建物系）"&amp;"_年間発電",データシート3!$A$1:$AB$1,0),0)/10^3+VLOOKUP(BC99&amp;"_令和4年度",データシート3!A:AB,MATCH("ea_"&amp;"太陽光（土地系）"&amp;"_年間発電",データシート3!$A$1:$AB$1,0),0)/10^3</f>
        <v>#N/A</v>
      </c>
      <c r="BF99" s="953" t="e">
        <f>VLOOKUP(BC99&amp;"_令和4年度",データシート3!A:AB,MATCH("ea_"&amp;"風力（陸上）"&amp;"_年間発電",データシート3!$A$1:$AB$1,0),0)/10^3</f>
        <v>#N/A</v>
      </c>
      <c r="BG99" s="953" t="e">
        <f>VLOOKUP(BC99&amp;"_令和4年度",データシート3!A:AB,MATCH("ea_"&amp;"中小水（河川）"&amp;"_年間発電",データシート3!$A$1:$AB$1,0),0)/10^3+VLOOKUP(BC99&amp;"_令和4年度",データシート3!A:AB,MATCH("ea_"&amp;"中小水（農業用水路）"&amp;"_年間発電",データシート3!$A$1:$AB$1,0),0)/10^3</f>
        <v>#N/A</v>
      </c>
      <c r="BH99" s="953" t="e">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#N/A</v>
      </c>
      <c r="BI99" s="953" t="e">
        <f t="shared" si="26"/>
        <v>#N/A</v>
      </c>
      <c r="BJ99" s="953" t="e">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#N/A</v>
      </c>
      <c r="BK99" s="953" t="e">
        <f t="shared" si="21"/>
        <v>#N/A</v>
      </c>
      <c r="BL99" s="953" t="e">
        <f t="shared" si="22"/>
        <v>#N/A</v>
      </c>
      <c r="BM99" s="953" t="e">
        <f t="shared" si="23"/>
        <v>#N/A</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f>比較地域マスタ!AD35</f>
        <v>0</v>
      </c>
      <c r="AY100" s="20" t="str">
        <f>IF(IFERROR(比較地域マスタ!$AE35,"")=0,"",IFERROR(比較地域マスタ!$AE35,""))</f>
        <v/>
      </c>
      <c r="AZ100" s="18"/>
      <c r="BA100" s="24">
        <v>29</v>
      </c>
      <c r="BB100" s="24">
        <v>1</v>
      </c>
      <c r="BC100" s="20">
        <f t="shared" si="24"/>
        <v>0</v>
      </c>
      <c r="BD100" s="20" t="str">
        <f t="shared" si="25"/>
        <v/>
      </c>
      <c r="BE100" s="953" t="e">
        <f>VLOOKUP(BC100&amp;"_令和4年度",データシート3!A:AB,MATCH("ea_"&amp;"太陽光（建物系）"&amp;"_年間発電",データシート3!$A$1:$AB$1,0),0)/10^3+VLOOKUP(BC100&amp;"_令和4年度",データシート3!A:AB,MATCH("ea_"&amp;"太陽光（土地系）"&amp;"_年間発電",データシート3!$A$1:$AB$1,0),0)/10^3</f>
        <v>#N/A</v>
      </c>
      <c r="BF100" s="953" t="e">
        <f>VLOOKUP(BC100&amp;"_令和4年度",データシート3!A:AB,MATCH("ea_"&amp;"風力（陸上）"&amp;"_年間発電",データシート3!$A$1:$AB$1,0),0)/10^3</f>
        <v>#N/A</v>
      </c>
      <c r="BG100" s="953" t="e">
        <f>VLOOKUP(BC100&amp;"_令和4年度",データシート3!A:AB,MATCH("ea_"&amp;"中小水（河川）"&amp;"_年間発電",データシート3!$A$1:$AB$1,0),0)/10^3+VLOOKUP(BC100&amp;"_令和4年度",データシート3!A:AB,MATCH("ea_"&amp;"中小水（農業用水路）"&amp;"_年間発電",データシート3!$A$1:$AB$1,0),0)/10^3</f>
        <v>#N/A</v>
      </c>
      <c r="BH100" s="953" t="e">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#N/A</v>
      </c>
      <c r="BI100" s="953" t="e">
        <f t="shared" si="26"/>
        <v>#N/A</v>
      </c>
      <c r="BJ100" s="953" t="e">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#N/A</v>
      </c>
      <c r="BK100" s="953" t="e">
        <f t="shared" si="21"/>
        <v>#N/A</v>
      </c>
      <c r="BL100" s="953" t="e">
        <f t="shared" si="22"/>
        <v>#N/A</v>
      </c>
      <c r="BM100" s="953" t="e">
        <f t="shared" si="23"/>
        <v>#N/A</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f>比較地域マスタ!AD36</f>
        <v>0</v>
      </c>
      <c r="AY101" s="20" t="str">
        <f>IF(IFERROR(比較地域マスタ!$AE36,"")=0,"",IFERROR(比較地域マスタ!$AE36,""))</f>
        <v/>
      </c>
      <c r="AZ101" s="18"/>
      <c r="BA101" s="24">
        <v>30</v>
      </c>
      <c r="BB101" s="24">
        <v>1</v>
      </c>
      <c r="BC101" s="20">
        <f t="shared" si="24"/>
        <v>0</v>
      </c>
      <c r="BD101" s="20" t="str">
        <f t="shared" si="25"/>
        <v/>
      </c>
      <c r="BE101" s="953" t="e">
        <f>VLOOKUP(BC101&amp;"_令和4年度",データシート3!A:AB,MATCH("ea_"&amp;"太陽光（建物系）"&amp;"_年間発電",データシート3!$A$1:$AB$1,0),0)/10^3+VLOOKUP(BC101&amp;"_令和4年度",データシート3!A:AB,MATCH("ea_"&amp;"太陽光（土地系）"&amp;"_年間発電",データシート3!$A$1:$AB$1,0),0)/10^3</f>
        <v>#N/A</v>
      </c>
      <c r="BF101" s="953" t="e">
        <f>VLOOKUP(BC101&amp;"_令和4年度",データシート3!A:AB,MATCH("ea_"&amp;"風力（陸上）"&amp;"_年間発電",データシート3!$A$1:$AB$1,0),0)/10^3</f>
        <v>#N/A</v>
      </c>
      <c r="BG101" s="953" t="e">
        <f>VLOOKUP(BC101&amp;"_令和4年度",データシート3!A:AB,MATCH("ea_"&amp;"中小水（河川）"&amp;"_年間発電",データシート3!$A$1:$AB$1,0),0)/10^3+VLOOKUP(BC101&amp;"_令和4年度",データシート3!A:AB,MATCH("ea_"&amp;"中小水（農業用水路）"&amp;"_年間発電",データシート3!$A$1:$AB$1,0),0)/10^3</f>
        <v>#N/A</v>
      </c>
      <c r="BH101" s="953" t="e">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#N/A</v>
      </c>
      <c r="BI101" s="953" t="e">
        <f t="shared" si="26"/>
        <v>#N/A</v>
      </c>
      <c r="BJ101" s="953" t="e">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#N/A</v>
      </c>
      <c r="BK101" s="953" t="e">
        <f t="shared" si="21"/>
        <v>#N/A</v>
      </c>
      <c r="BL101" s="953" t="e">
        <f t="shared" si="22"/>
        <v>#N/A</v>
      </c>
      <c r="BM101" s="953" t="e">
        <f t="shared" si="23"/>
        <v>#N/A</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f>比較地域マスタ!AD37</f>
        <v>0</v>
      </c>
      <c r="AY102" s="20" t="str">
        <f>IF(IFERROR(比較地域マスタ!$AE37,"")=0,"",IFERROR(比較地域マスタ!$AE37,""))</f>
        <v/>
      </c>
      <c r="AZ102" s="18"/>
      <c r="BA102" s="24">
        <v>31</v>
      </c>
      <c r="BB102" s="24">
        <v>1</v>
      </c>
      <c r="BC102" s="20">
        <f t="shared" si="24"/>
        <v>0</v>
      </c>
      <c r="BD102" s="20" t="str">
        <f t="shared" si="25"/>
        <v/>
      </c>
      <c r="BE102" s="953" t="e">
        <f>VLOOKUP(BC102&amp;"_令和4年度",データシート3!A:AB,MATCH("ea_"&amp;"太陽光（建物系）"&amp;"_年間発電",データシート3!$A$1:$AB$1,0),0)/10^3+VLOOKUP(BC102&amp;"_令和4年度",データシート3!A:AB,MATCH("ea_"&amp;"太陽光（土地系）"&amp;"_年間発電",データシート3!$A$1:$AB$1,0),0)/10^3</f>
        <v>#N/A</v>
      </c>
      <c r="BF102" s="953" t="e">
        <f>VLOOKUP(BC102&amp;"_令和4年度",データシート3!A:AB,MATCH("ea_"&amp;"風力（陸上）"&amp;"_年間発電",データシート3!$A$1:$AB$1,0),0)/10^3</f>
        <v>#N/A</v>
      </c>
      <c r="BG102" s="953" t="e">
        <f>VLOOKUP(BC102&amp;"_令和4年度",データシート3!A:AB,MATCH("ea_"&amp;"中小水（河川）"&amp;"_年間発電",データシート3!$A$1:$AB$1,0),0)/10^3+VLOOKUP(BC102&amp;"_令和4年度",データシート3!A:AB,MATCH("ea_"&amp;"中小水（農業用水路）"&amp;"_年間発電",データシート3!$A$1:$AB$1,0),0)/10^3</f>
        <v>#N/A</v>
      </c>
      <c r="BH102" s="953" t="e">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#N/A</v>
      </c>
      <c r="BI102" s="953" t="e">
        <f t="shared" si="26"/>
        <v>#N/A</v>
      </c>
      <c r="BJ102" s="953" t="e">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#N/A</v>
      </c>
      <c r="BK102" s="953" t="e">
        <f t="shared" si="21"/>
        <v>#N/A</v>
      </c>
      <c r="BL102" s="953" t="e">
        <f t="shared" si="22"/>
        <v>#N/A</v>
      </c>
      <c r="BM102" s="953" t="e">
        <f t="shared" si="23"/>
        <v>#N/A</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f>比較地域マスタ!AD38</f>
        <v>0</v>
      </c>
      <c r="AY103" s="20" t="str">
        <f>IF(IFERROR(比較地域マスタ!$AE38,"")=0,"",IFERROR(比較地域マスタ!$AE38,""))</f>
        <v/>
      </c>
      <c r="AZ103" s="18"/>
      <c r="BA103" s="24">
        <v>32</v>
      </c>
      <c r="BB103" s="24">
        <v>1</v>
      </c>
      <c r="BC103" s="20">
        <f t="shared" si="24"/>
        <v>0</v>
      </c>
      <c r="BD103" s="20" t="str">
        <f t="shared" si="25"/>
        <v/>
      </c>
      <c r="BE103" s="953" t="e">
        <f>VLOOKUP(BC103&amp;"_令和4年度",データシート3!A:AB,MATCH("ea_"&amp;"太陽光（建物系）"&amp;"_年間発電",データシート3!$A$1:$AB$1,0),0)/10^3+VLOOKUP(BC103&amp;"_令和4年度",データシート3!A:AB,MATCH("ea_"&amp;"太陽光（土地系）"&amp;"_年間発電",データシート3!$A$1:$AB$1,0),0)/10^3</f>
        <v>#N/A</v>
      </c>
      <c r="BF103" s="953" t="e">
        <f>VLOOKUP(BC103&amp;"_令和4年度",データシート3!A:AB,MATCH("ea_"&amp;"風力（陸上）"&amp;"_年間発電",データシート3!$A$1:$AB$1,0),0)/10^3</f>
        <v>#N/A</v>
      </c>
      <c r="BG103" s="953" t="e">
        <f>VLOOKUP(BC103&amp;"_令和4年度",データシート3!A:AB,MATCH("ea_"&amp;"中小水（河川）"&amp;"_年間発電",データシート3!$A$1:$AB$1,0),0)/10^3+VLOOKUP(BC103&amp;"_令和4年度",データシート3!A:AB,MATCH("ea_"&amp;"中小水（農業用水路）"&amp;"_年間発電",データシート3!$A$1:$AB$1,0),0)/10^3</f>
        <v>#N/A</v>
      </c>
      <c r="BH103" s="953" t="e">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#N/A</v>
      </c>
      <c r="BI103" s="953" t="e">
        <f t="shared" si="26"/>
        <v>#N/A</v>
      </c>
      <c r="BJ103" s="953" t="e">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#N/A</v>
      </c>
      <c r="BK103" s="953" t="e">
        <f t="shared" si="21"/>
        <v>#N/A</v>
      </c>
      <c r="BL103" s="953" t="e">
        <f t="shared" si="22"/>
        <v>#N/A</v>
      </c>
      <c r="BM103" s="953" t="e">
        <f t="shared" si="23"/>
        <v>#N/A</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f>比較地域マスタ!AD39</f>
        <v>0</v>
      </c>
      <c r="AY104" s="20" t="str">
        <f>IF(IFERROR(比較地域マスタ!$AE39,"")=0,"",IFERROR(比較地域マスタ!$AE39,""))</f>
        <v/>
      </c>
      <c r="AZ104" s="18"/>
      <c r="BA104" s="24">
        <v>33</v>
      </c>
      <c r="BB104" s="24">
        <v>1</v>
      </c>
      <c r="BC104" s="20">
        <f t="shared" si="24"/>
        <v>0</v>
      </c>
      <c r="BD104" s="20" t="str">
        <f t="shared" si="25"/>
        <v/>
      </c>
      <c r="BE104" s="953" t="e">
        <f>VLOOKUP(BC104&amp;"_令和4年度",データシート3!A:AB,MATCH("ea_"&amp;"太陽光（建物系）"&amp;"_年間発電",データシート3!$A$1:$AB$1,0),0)/10^3+VLOOKUP(BC104&amp;"_令和4年度",データシート3!A:AB,MATCH("ea_"&amp;"太陽光（土地系）"&amp;"_年間発電",データシート3!$A$1:$AB$1,0),0)/10^3</f>
        <v>#N/A</v>
      </c>
      <c r="BF104" s="953" t="e">
        <f>VLOOKUP(BC104&amp;"_令和4年度",データシート3!A:AB,MATCH("ea_"&amp;"風力（陸上）"&amp;"_年間発電",データシート3!$A$1:$AB$1,0),0)/10^3</f>
        <v>#N/A</v>
      </c>
      <c r="BG104" s="953" t="e">
        <f>VLOOKUP(BC104&amp;"_令和4年度",データシート3!A:AB,MATCH("ea_"&amp;"中小水（河川）"&amp;"_年間発電",データシート3!$A$1:$AB$1,0),0)/10^3+VLOOKUP(BC104&amp;"_令和4年度",データシート3!A:AB,MATCH("ea_"&amp;"中小水（農業用水路）"&amp;"_年間発電",データシート3!$A$1:$AB$1,0),0)/10^3</f>
        <v>#N/A</v>
      </c>
      <c r="BH104" s="953" t="e">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#N/A</v>
      </c>
      <c r="BI104" s="953" t="e">
        <f t="shared" si="26"/>
        <v>#N/A</v>
      </c>
      <c r="BJ104" s="953" t="e">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#N/A</v>
      </c>
      <c r="BK104" s="953" t="e">
        <f t="shared" ref="BK104:BK135" si="27">BI104-BJ104</f>
        <v>#N/A</v>
      </c>
      <c r="BL104" s="953" t="e">
        <f t="shared" ref="BL104:BL135" si="28">IF(BK104&gt;0,0,BK104)</f>
        <v>#N/A</v>
      </c>
      <c r="BM104" s="953" t="e">
        <f t="shared" ref="BM104:BM135" si="29">IF(BK104&gt;0,BK104,0)</f>
        <v>#N/A</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f>比較地域マスタ!AD40</f>
        <v>0</v>
      </c>
      <c r="AY105" s="20" t="str">
        <f>IF(IFERROR(比較地域マスタ!$AE40,"")=0,"",IFERROR(比較地域マスタ!$AE40,""))</f>
        <v/>
      </c>
      <c r="AZ105" s="18"/>
      <c r="BA105" s="24">
        <v>34</v>
      </c>
      <c r="BB105" s="24">
        <v>1</v>
      </c>
      <c r="BC105" s="20">
        <f t="shared" si="24"/>
        <v>0</v>
      </c>
      <c r="BD105" s="20" t="str">
        <f t="shared" si="25"/>
        <v/>
      </c>
      <c r="BE105" s="953" t="e">
        <f>VLOOKUP(BC105&amp;"_令和4年度",データシート3!A:AB,MATCH("ea_"&amp;"太陽光（建物系）"&amp;"_年間発電",データシート3!$A$1:$AB$1,0),0)/10^3+VLOOKUP(BC105&amp;"_令和4年度",データシート3!A:AB,MATCH("ea_"&amp;"太陽光（土地系）"&amp;"_年間発電",データシート3!$A$1:$AB$1,0),0)/10^3</f>
        <v>#N/A</v>
      </c>
      <c r="BF105" s="953" t="e">
        <f>VLOOKUP(BC105&amp;"_令和4年度",データシート3!A:AB,MATCH("ea_"&amp;"風力（陸上）"&amp;"_年間発電",データシート3!$A$1:$AB$1,0),0)/10^3</f>
        <v>#N/A</v>
      </c>
      <c r="BG105" s="953" t="e">
        <f>VLOOKUP(BC105&amp;"_令和4年度",データシート3!A:AB,MATCH("ea_"&amp;"中小水（河川）"&amp;"_年間発電",データシート3!$A$1:$AB$1,0),0)/10^3+VLOOKUP(BC105&amp;"_令和4年度",データシート3!A:AB,MATCH("ea_"&amp;"中小水（農業用水路）"&amp;"_年間発電",データシート3!$A$1:$AB$1,0),0)/10^3</f>
        <v>#N/A</v>
      </c>
      <c r="BH105" s="953" t="e">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#N/A</v>
      </c>
      <c r="BI105" s="953" t="e">
        <f t="shared" si="26"/>
        <v>#N/A</v>
      </c>
      <c r="BJ105" s="953" t="e">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#N/A</v>
      </c>
      <c r="BK105" s="953" t="e">
        <f t="shared" si="27"/>
        <v>#N/A</v>
      </c>
      <c r="BL105" s="953" t="e">
        <f t="shared" si="28"/>
        <v>#N/A</v>
      </c>
      <c r="BM105" s="953" t="e">
        <f t="shared" si="29"/>
        <v>#N/A</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f>比較地域マスタ!AD41</f>
        <v>0</v>
      </c>
      <c r="AY106" s="20" t="str">
        <f>IF(IFERROR(比較地域マスタ!$AE41,"")=0,"",IFERROR(比較地域マスタ!$AE41,""))</f>
        <v/>
      </c>
      <c r="AZ106" s="18"/>
      <c r="BA106" s="24">
        <v>35</v>
      </c>
      <c r="BB106" s="24">
        <v>1</v>
      </c>
      <c r="BC106" s="20">
        <f t="shared" si="24"/>
        <v>0</v>
      </c>
      <c r="BD106" s="20" t="str">
        <f t="shared" si="25"/>
        <v/>
      </c>
      <c r="BE106" s="953" t="e">
        <f>VLOOKUP(BC106&amp;"_令和4年度",データシート3!A:AB,MATCH("ea_"&amp;"太陽光（建物系）"&amp;"_年間発電",データシート3!$A$1:$AB$1,0),0)/10^3+VLOOKUP(BC106&amp;"_令和4年度",データシート3!A:AB,MATCH("ea_"&amp;"太陽光（土地系）"&amp;"_年間発電",データシート3!$A$1:$AB$1,0),0)/10^3</f>
        <v>#N/A</v>
      </c>
      <c r="BF106" s="953" t="e">
        <f>VLOOKUP(BC106&amp;"_令和4年度",データシート3!A:AB,MATCH("ea_"&amp;"風力（陸上）"&amp;"_年間発電",データシート3!$A$1:$AB$1,0),0)/10^3</f>
        <v>#N/A</v>
      </c>
      <c r="BG106" s="953" t="e">
        <f>VLOOKUP(BC106&amp;"_令和4年度",データシート3!A:AB,MATCH("ea_"&amp;"中小水（河川）"&amp;"_年間発電",データシート3!$A$1:$AB$1,0),0)/10^3+VLOOKUP(BC106&amp;"_令和4年度",データシート3!A:AB,MATCH("ea_"&amp;"中小水（農業用水路）"&amp;"_年間発電",データシート3!$A$1:$AB$1,0),0)/10^3</f>
        <v>#N/A</v>
      </c>
      <c r="BH106" s="953" t="e">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#N/A</v>
      </c>
      <c r="BI106" s="953" t="e">
        <f t="shared" si="26"/>
        <v>#N/A</v>
      </c>
      <c r="BJ106" s="953" t="e">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#N/A</v>
      </c>
      <c r="BK106" s="953" t="e">
        <f t="shared" si="27"/>
        <v>#N/A</v>
      </c>
      <c r="BL106" s="953" t="e">
        <f t="shared" si="28"/>
        <v>#N/A</v>
      </c>
      <c r="BM106" s="953" t="e">
        <f t="shared" si="29"/>
        <v>#N/A</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f>比較地域マスタ!AD42</f>
        <v>0</v>
      </c>
      <c r="AY107" s="20" t="str">
        <f>IF(IFERROR(比較地域マスタ!$AE42,"")=0,"",IFERROR(比較地域マスタ!$AE42,""))</f>
        <v/>
      </c>
      <c r="AZ107" s="18"/>
      <c r="BA107" s="24">
        <v>36</v>
      </c>
      <c r="BB107" s="24">
        <v>1</v>
      </c>
      <c r="BC107" s="20">
        <f t="shared" si="24"/>
        <v>0</v>
      </c>
      <c r="BD107" s="20" t="str">
        <f t="shared" si="25"/>
        <v/>
      </c>
      <c r="BE107" s="953" t="e">
        <f>VLOOKUP(BC107&amp;"_令和4年度",データシート3!A:AB,MATCH("ea_"&amp;"太陽光（建物系）"&amp;"_年間発電",データシート3!$A$1:$AB$1,0),0)/10^3+VLOOKUP(BC107&amp;"_令和4年度",データシート3!A:AB,MATCH("ea_"&amp;"太陽光（土地系）"&amp;"_年間発電",データシート3!$A$1:$AB$1,0),0)/10^3</f>
        <v>#N/A</v>
      </c>
      <c r="BF107" s="953" t="e">
        <f>VLOOKUP(BC107&amp;"_令和4年度",データシート3!A:AB,MATCH("ea_"&amp;"風力（陸上）"&amp;"_年間発電",データシート3!$A$1:$AB$1,0),0)/10^3</f>
        <v>#N/A</v>
      </c>
      <c r="BG107" s="953" t="e">
        <f>VLOOKUP(BC107&amp;"_令和4年度",データシート3!A:AB,MATCH("ea_"&amp;"中小水（河川）"&amp;"_年間発電",データシート3!$A$1:$AB$1,0),0)/10^3+VLOOKUP(BC107&amp;"_令和4年度",データシート3!A:AB,MATCH("ea_"&amp;"中小水（農業用水路）"&amp;"_年間発電",データシート3!$A$1:$AB$1,0),0)/10^3</f>
        <v>#N/A</v>
      </c>
      <c r="BH107" s="953" t="e">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#N/A</v>
      </c>
      <c r="BI107" s="953" t="e">
        <f t="shared" si="26"/>
        <v>#N/A</v>
      </c>
      <c r="BJ107" s="953" t="e">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#N/A</v>
      </c>
      <c r="BK107" s="953" t="e">
        <f t="shared" si="27"/>
        <v>#N/A</v>
      </c>
      <c r="BL107" s="953" t="e">
        <f t="shared" si="28"/>
        <v>#N/A</v>
      </c>
      <c r="BM107" s="953" t="e">
        <f t="shared" si="29"/>
        <v>#N/A</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f>比較地域マスタ!AD43</f>
        <v>0</v>
      </c>
      <c r="AY108" s="20" t="str">
        <f>IF(IFERROR(比較地域マスタ!$AE43,"")=0,"",IFERROR(比較地域マスタ!$AE43,""))</f>
        <v/>
      </c>
      <c r="AZ108" s="18"/>
      <c r="BA108" s="24">
        <v>37</v>
      </c>
      <c r="BB108" s="24">
        <v>1</v>
      </c>
      <c r="BC108" s="20">
        <f t="shared" si="24"/>
        <v>0</v>
      </c>
      <c r="BD108" s="20" t="str">
        <f t="shared" si="25"/>
        <v/>
      </c>
      <c r="BE108" s="953" t="e">
        <f>VLOOKUP(BC108&amp;"_令和4年度",データシート3!A:AB,MATCH("ea_"&amp;"太陽光（建物系）"&amp;"_年間発電",データシート3!$A$1:$AB$1,0),0)/10^3+VLOOKUP(BC108&amp;"_令和4年度",データシート3!A:AB,MATCH("ea_"&amp;"太陽光（土地系）"&amp;"_年間発電",データシート3!$A$1:$AB$1,0),0)/10^3</f>
        <v>#N/A</v>
      </c>
      <c r="BF108" s="953" t="e">
        <f>VLOOKUP(BC108&amp;"_令和4年度",データシート3!A:AB,MATCH("ea_"&amp;"風力（陸上）"&amp;"_年間発電",データシート3!$A$1:$AB$1,0),0)/10^3</f>
        <v>#N/A</v>
      </c>
      <c r="BG108" s="953" t="e">
        <f>VLOOKUP(BC108&amp;"_令和4年度",データシート3!A:AB,MATCH("ea_"&amp;"中小水（河川）"&amp;"_年間発電",データシート3!$A$1:$AB$1,0),0)/10^3+VLOOKUP(BC108&amp;"_令和4年度",データシート3!A:AB,MATCH("ea_"&amp;"中小水（農業用水路）"&amp;"_年間発電",データシート3!$A$1:$AB$1,0),0)/10^3</f>
        <v>#N/A</v>
      </c>
      <c r="BH108" s="953" t="e">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#N/A</v>
      </c>
      <c r="BI108" s="953" t="e">
        <f t="shared" si="26"/>
        <v>#N/A</v>
      </c>
      <c r="BJ108" s="953" t="e">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#N/A</v>
      </c>
      <c r="BK108" s="953" t="e">
        <f t="shared" si="27"/>
        <v>#N/A</v>
      </c>
      <c r="BL108" s="953" t="e">
        <f t="shared" si="28"/>
        <v>#N/A</v>
      </c>
      <c r="BM108" s="953" t="e">
        <f t="shared" si="29"/>
        <v>#N/A</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f>比較地域マスタ!AD44</f>
        <v>0</v>
      </c>
      <c r="AY109" s="20" t="str">
        <f>IF(IFERROR(比較地域マスタ!$AE44,"")=0,"",IFERROR(比較地域マスタ!$AE44,""))</f>
        <v/>
      </c>
      <c r="AZ109" s="18"/>
      <c r="BA109" s="24">
        <v>38</v>
      </c>
      <c r="BB109" s="24">
        <v>1</v>
      </c>
      <c r="BC109" s="20">
        <f t="shared" si="24"/>
        <v>0</v>
      </c>
      <c r="BD109" s="20" t="str">
        <f t="shared" si="25"/>
        <v/>
      </c>
      <c r="BE109" s="953" t="e">
        <f>VLOOKUP(BC109&amp;"_令和4年度",データシート3!A:AB,MATCH("ea_"&amp;"太陽光（建物系）"&amp;"_年間発電",データシート3!$A$1:$AB$1,0),0)/10^3+VLOOKUP(BC109&amp;"_令和4年度",データシート3!A:AB,MATCH("ea_"&amp;"太陽光（土地系）"&amp;"_年間発電",データシート3!$A$1:$AB$1,0),0)/10^3</f>
        <v>#N/A</v>
      </c>
      <c r="BF109" s="953" t="e">
        <f>VLOOKUP(BC109&amp;"_令和4年度",データシート3!A:AB,MATCH("ea_"&amp;"風力（陸上）"&amp;"_年間発電",データシート3!$A$1:$AB$1,0),0)/10^3</f>
        <v>#N/A</v>
      </c>
      <c r="BG109" s="953" t="e">
        <f>VLOOKUP(BC109&amp;"_令和4年度",データシート3!A:AB,MATCH("ea_"&amp;"中小水（河川）"&amp;"_年間発電",データシート3!$A$1:$AB$1,0),0)/10^3+VLOOKUP(BC109&amp;"_令和4年度",データシート3!A:AB,MATCH("ea_"&amp;"中小水（農業用水路）"&amp;"_年間発電",データシート3!$A$1:$AB$1,0),0)/10^3</f>
        <v>#N/A</v>
      </c>
      <c r="BH109" s="953" t="e">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#N/A</v>
      </c>
      <c r="BI109" s="953" t="e">
        <f t="shared" si="26"/>
        <v>#N/A</v>
      </c>
      <c r="BJ109" s="953" t="e">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#N/A</v>
      </c>
      <c r="BK109" s="953" t="e">
        <f t="shared" si="27"/>
        <v>#N/A</v>
      </c>
      <c r="BL109" s="953" t="e">
        <f t="shared" si="28"/>
        <v>#N/A</v>
      </c>
      <c r="BM109" s="953" t="e">
        <f t="shared" si="29"/>
        <v>#N/A</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f>比較地域マスタ!AD45</f>
        <v>0</v>
      </c>
      <c r="AY110" s="20" t="str">
        <f>IF(IFERROR(比較地域マスタ!$AE45,"")=0,"",IFERROR(比較地域マスタ!$AE45,""))</f>
        <v/>
      </c>
      <c r="AZ110" s="18"/>
      <c r="BA110" s="24">
        <v>39</v>
      </c>
      <c r="BB110" s="24">
        <v>1</v>
      </c>
      <c r="BC110" s="20">
        <f t="shared" si="24"/>
        <v>0</v>
      </c>
      <c r="BD110" s="20" t="str">
        <f t="shared" si="25"/>
        <v/>
      </c>
      <c r="BE110" s="953" t="e">
        <f>VLOOKUP(BC110&amp;"_令和4年度",データシート3!A:AB,MATCH("ea_"&amp;"太陽光（建物系）"&amp;"_年間発電",データシート3!$A$1:$AB$1,0),0)/10^3+VLOOKUP(BC110&amp;"_令和4年度",データシート3!A:AB,MATCH("ea_"&amp;"太陽光（土地系）"&amp;"_年間発電",データシート3!$A$1:$AB$1,0),0)/10^3</f>
        <v>#N/A</v>
      </c>
      <c r="BF110" s="953" t="e">
        <f>VLOOKUP(BC110&amp;"_令和4年度",データシート3!A:AB,MATCH("ea_"&amp;"風力（陸上）"&amp;"_年間発電",データシート3!$A$1:$AB$1,0),0)/10^3</f>
        <v>#N/A</v>
      </c>
      <c r="BG110" s="953" t="e">
        <f>VLOOKUP(BC110&amp;"_令和4年度",データシート3!A:AB,MATCH("ea_"&amp;"中小水（河川）"&amp;"_年間発電",データシート3!$A$1:$AB$1,0),0)/10^3+VLOOKUP(BC110&amp;"_令和4年度",データシート3!A:AB,MATCH("ea_"&amp;"中小水（農業用水路）"&amp;"_年間発電",データシート3!$A$1:$AB$1,0),0)/10^3</f>
        <v>#N/A</v>
      </c>
      <c r="BH110" s="953" t="e">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#N/A</v>
      </c>
      <c r="BI110" s="953" t="e">
        <f t="shared" si="26"/>
        <v>#N/A</v>
      </c>
      <c r="BJ110" s="953" t="e">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#N/A</v>
      </c>
      <c r="BK110" s="953" t="e">
        <f t="shared" si="27"/>
        <v>#N/A</v>
      </c>
      <c r="BL110" s="953" t="e">
        <f t="shared" si="28"/>
        <v>#N/A</v>
      </c>
      <c r="BM110" s="953" t="e">
        <f t="shared" si="29"/>
        <v>#N/A</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f>比較地域マスタ!AD46</f>
        <v>0</v>
      </c>
      <c r="AY111" s="20" t="str">
        <f>IF(IFERROR(比較地域マスタ!$AE46,"")=0,"",IFERROR(比較地域マスタ!$AE46,""))</f>
        <v/>
      </c>
      <c r="AZ111" s="18"/>
      <c r="BA111" s="24">
        <v>40</v>
      </c>
      <c r="BB111" s="24">
        <v>1</v>
      </c>
      <c r="BC111" s="20">
        <f t="shared" si="24"/>
        <v>0</v>
      </c>
      <c r="BD111" s="20" t="str">
        <f t="shared" si="25"/>
        <v/>
      </c>
      <c r="BE111" s="953" t="e">
        <f>VLOOKUP(BC111&amp;"_令和4年度",データシート3!A:AB,MATCH("ea_"&amp;"太陽光（建物系）"&amp;"_年間発電",データシート3!$A$1:$AB$1,0),0)/10^3+VLOOKUP(BC111&amp;"_令和4年度",データシート3!A:AB,MATCH("ea_"&amp;"太陽光（土地系）"&amp;"_年間発電",データシート3!$A$1:$AB$1,0),0)/10^3</f>
        <v>#N/A</v>
      </c>
      <c r="BF111" s="953" t="e">
        <f>VLOOKUP(BC111&amp;"_令和4年度",データシート3!A:AB,MATCH("ea_"&amp;"風力（陸上）"&amp;"_年間発電",データシート3!$A$1:$AB$1,0),0)/10^3</f>
        <v>#N/A</v>
      </c>
      <c r="BG111" s="953" t="e">
        <f>VLOOKUP(BC111&amp;"_令和4年度",データシート3!A:AB,MATCH("ea_"&amp;"中小水（河川）"&amp;"_年間発電",データシート3!$A$1:$AB$1,0),0)/10^3+VLOOKUP(BC111&amp;"_令和4年度",データシート3!A:AB,MATCH("ea_"&amp;"中小水（農業用水路）"&amp;"_年間発電",データシート3!$A$1:$AB$1,0),0)/10^3</f>
        <v>#N/A</v>
      </c>
      <c r="BH111" s="953" t="e">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#N/A</v>
      </c>
      <c r="BI111" s="953" t="e">
        <f t="shared" si="26"/>
        <v>#N/A</v>
      </c>
      <c r="BJ111" s="953" t="e">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#N/A</v>
      </c>
      <c r="BK111" s="953" t="e">
        <f t="shared" si="27"/>
        <v>#N/A</v>
      </c>
      <c r="BL111" s="953" t="e">
        <f t="shared" si="28"/>
        <v>#N/A</v>
      </c>
      <c r="BM111" s="953" t="e">
        <f t="shared" si="29"/>
        <v>#N/A</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f>比較地域マスタ!AD47</f>
        <v>0</v>
      </c>
      <c r="AY112" s="20" t="str">
        <f>IF(IFERROR(比較地域マスタ!$AE47,"")=0,"",IFERROR(比較地域マスタ!$AE47,""))</f>
        <v/>
      </c>
      <c r="AZ112" s="18"/>
      <c r="BA112" s="24">
        <v>41</v>
      </c>
      <c r="BB112" s="24">
        <v>1</v>
      </c>
      <c r="BC112" s="20">
        <f t="shared" si="24"/>
        <v>0</v>
      </c>
      <c r="BD112" s="20" t="str">
        <f t="shared" si="25"/>
        <v/>
      </c>
      <c r="BE112" s="953" t="e">
        <f>VLOOKUP(BC112&amp;"_令和4年度",データシート3!A:AB,MATCH("ea_"&amp;"太陽光（建物系）"&amp;"_年間発電",データシート3!$A$1:$AB$1,0),0)/10^3+VLOOKUP(BC112&amp;"_令和4年度",データシート3!A:AB,MATCH("ea_"&amp;"太陽光（土地系）"&amp;"_年間発電",データシート3!$A$1:$AB$1,0),0)/10^3</f>
        <v>#N/A</v>
      </c>
      <c r="BF112" s="953" t="e">
        <f>VLOOKUP(BC112&amp;"_令和4年度",データシート3!A:AB,MATCH("ea_"&amp;"風力（陸上）"&amp;"_年間発電",データシート3!$A$1:$AB$1,0),0)/10^3</f>
        <v>#N/A</v>
      </c>
      <c r="BG112" s="953" t="e">
        <f>VLOOKUP(BC112&amp;"_令和4年度",データシート3!A:AB,MATCH("ea_"&amp;"中小水（河川）"&amp;"_年間発電",データシート3!$A$1:$AB$1,0),0)/10^3+VLOOKUP(BC112&amp;"_令和4年度",データシート3!A:AB,MATCH("ea_"&amp;"中小水（農業用水路）"&amp;"_年間発電",データシート3!$A$1:$AB$1,0),0)/10^3</f>
        <v>#N/A</v>
      </c>
      <c r="BH112" s="953" t="e">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#N/A</v>
      </c>
      <c r="BI112" s="953" t="e">
        <f t="shared" si="26"/>
        <v>#N/A</v>
      </c>
      <c r="BJ112" s="953" t="e">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#N/A</v>
      </c>
      <c r="BK112" s="953" t="e">
        <f t="shared" si="27"/>
        <v>#N/A</v>
      </c>
      <c r="BL112" s="953" t="e">
        <f t="shared" si="28"/>
        <v>#N/A</v>
      </c>
      <c r="BM112" s="953" t="e">
        <f t="shared" si="29"/>
        <v>#N/A</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f>比較地域マスタ!AD48</f>
        <v>0</v>
      </c>
      <c r="AY113" s="20" t="str">
        <f>IF(IFERROR(比較地域マスタ!$AE48,"")=0,"",IFERROR(比較地域マスタ!$AE48,""))</f>
        <v/>
      </c>
      <c r="AZ113" s="18"/>
      <c r="BA113" s="24">
        <v>42</v>
      </c>
      <c r="BB113" s="24">
        <v>1</v>
      </c>
      <c r="BC113" s="20">
        <f t="shared" si="24"/>
        <v>0</v>
      </c>
      <c r="BD113" s="20" t="str">
        <f t="shared" si="25"/>
        <v/>
      </c>
      <c r="BE113" s="953" t="e">
        <f>VLOOKUP(BC113&amp;"_令和4年度",データシート3!A:AB,MATCH("ea_"&amp;"太陽光（建物系）"&amp;"_年間発電",データシート3!$A$1:$AB$1,0),0)/10^3+VLOOKUP(BC113&amp;"_令和4年度",データシート3!A:AB,MATCH("ea_"&amp;"太陽光（土地系）"&amp;"_年間発電",データシート3!$A$1:$AB$1,0),0)/10^3</f>
        <v>#N/A</v>
      </c>
      <c r="BF113" s="953" t="e">
        <f>VLOOKUP(BC113&amp;"_令和4年度",データシート3!A:AB,MATCH("ea_"&amp;"風力（陸上）"&amp;"_年間発電",データシート3!$A$1:$AB$1,0),0)/10^3</f>
        <v>#N/A</v>
      </c>
      <c r="BG113" s="953" t="e">
        <f>VLOOKUP(BC113&amp;"_令和4年度",データシート3!A:AB,MATCH("ea_"&amp;"中小水（河川）"&amp;"_年間発電",データシート3!$A$1:$AB$1,0),0)/10^3+VLOOKUP(BC113&amp;"_令和4年度",データシート3!A:AB,MATCH("ea_"&amp;"中小水（農業用水路）"&amp;"_年間発電",データシート3!$A$1:$AB$1,0),0)/10^3</f>
        <v>#N/A</v>
      </c>
      <c r="BH113" s="953" t="e">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#N/A</v>
      </c>
      <c r="BI113" s="953" t="e">
        <f t="shared" si="26"/>
        <v>#N/A</v>
      </c>
      <c r="BJ113" s="953" t="e">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#N/A</v>
      </c>
      <c r="BK113" s="953" t="e">
        <f t="shared" si="27"/>
        <v>#N/A</v>
      </c>
      <c r="BL113" s="953" t="e">
        <f t="shared" si="28"/>
        <v>#N/A</v>
      </c>
      <c r="BM113" s="953" t="e">
        <f t="shared" si="29"/>
        <v>#N/A</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f>比較地域マスタ!AD49</f>
        <v>0</v>
      </c>
      <c r="AY114" s="20" t="str">
        <f>IF(IFERROR(比較地域マスタ!$AE49,"")=0,"",IFERROR(比較地域マスタ!$AE49,""))</f>
        <v/>
      </c>
      <c r="AZ114" s="18"/>
      <c r="BA114" s="24">
        <v>43</v>
      </c>
      <c r="BB114" s="24">
        <v>1</v>
      </c>
      <c r="BC114" s="20">
        <f t="shared" si="24"/>
        <v>0</v>
      </c>
      <c r="BD114" s="20" t="str">
        <f t="shared" si="25"/>
        <v/>
      </c>
      <c r="BE114" s="953" t="e">
        <f>VLOOKUP(BC114&amp;"_令和4年度",データシート3!A:AB,MATCH("ea_"&amp;"太陽光（建物系）"&amp;"_年間発電",データシート3!$A$1:$AB$1,0),0)/10^3+VLOOKUP(BC114&amp;"_令和4年度",データシート3!A:AB,MATCH("ea_"&amp;"太陽光（土地系）"&amp;"_年間発電",データシート3!$A$1:$AB$1,0),0)/10^3</f>
        <v>#N/A</v>
      </c>
      <c r="BF114" s="953" t="e">
        <f>VLOOKUP(BC114&amp;"_令和4年度",データシート3!A:AB,MATCH("ea_"&amp;"風力（陸上）"&amp;"_年間発電",データシート3!$A$1:$AB$1,0),0)/10^3</f>
        <v>#N/A</v>
      </c>
      <c r="BG114" s="953" t="e">
        <f>VLOOKUP(BC114&amp;"_令和4年度",データシート3!A:AB,MATCH("ea_"&amp;"中小水（河川）"&amp;"_年間発電",データシート3!$A$1:$AB$1,0),0)/10^3+VLOOKUP(BC114&amp;"_令和4年度",データシート3!A:AB,MATCH("ea_"&amp;"中小水（農業用水路）"&amp;"_年間発電",データシート3!$A$1:$AB$1,0),0)/10^3</f>
        <v>#N/A</v>
      </c>
      <c r="BH114" s="953" t="e">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#N/A</v>
      </c>
      <c r="BI114" s="953" t="e">
        <f t="shared" si="26"/>
        <v>#N/A</v>
      </c>
      <c r="BJ114" s="953" t="e">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#N/A</v>
      </c>
      <c r="BK114" s="953" t="e">
        <f t="shared" si="27"/>
        <v>#N/A</v>
      </c>
      <c r="BL114" s="953" t="e">
        <f t="shared" si="28"/>
        <v>#N/A</v>
      </c>
      <c r="BM114" s="953" t="e">
        <f t="shared" si="29"/>
        <v>#N/A</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f>比較地域マスタ!AD50</f>
        <v>0</v>
      </c>
      <c r="AY115" s="20" t="str">
        <f>IF(IFERROR(比較地域マスタ!$AE50,"")=0,"",IFERROR(比較地域マスタ!$AE50,""))</f>
        <v/>
      </c>
      <c r="AZ115" s="18"/>
      <c r="BA115" s="24">
        <v>44</v>
      </c>
      <c r="BB115" s="24">
        <v>1</v>
      </c>
      <c r="BC115" s="20">
        <f t="shared" si="24"/>
        <v>0</v>
      </c>
      <c r="BD115" s="20" t="str">
        <f t="shared" si="25"/>
        <v/>
      </c>
      <c r="BE115" s="953" t="e">
        <f>VLOOKUP(BC115&amp;"_令和4年度",データシート3!A:AB,MATCH("ea_"&amp;"太陽光（建物系）"&amp;"_年間発電",データシート3!$A$1:$AB$1,0),0)/10^3+VLOOKUP(BC115&amp;"_令和4年度",データシート3!A:AB,MATCH("ea_"&amp;"太陽光（土地系）"&amp;"_年間発電",データシート3!$A$1:$AB$1,0),0)/10^3</f>
        <v>#N/A</v>
      </c>
      <c r="BF115" s="953" t="e">
        <f>VLOOKUP(BC115&amp;"_令和4年度",データシート3!A:AB,MATCH("ea_"&amp;"風力（陸上）"&amp;"_年間発電",データシート3!$A$1:$AB$1,0),0)/10^3</f>
        <v>#N/A</v>
      </c>
      <c r="BG115" s="953" t="e">
        <f>VLOOKUP(BC115&amp;"_令和4年度",データシート3!A:AB,MATCH("ea_"&amp;"中小水（河川）"&amp;"_年間発電",データシート3!$A$1:$AB$1,0),0)/10^3+VLOOKUP(BC115&amp;"_令和4年度",データシート3!A:AB,MATCH("ea_"&amp;"中小水（農業用水路）"&amp;"_年間発電",データシート3!$A$1:$AB$1,0),0)/10^3</f>
        <v>#N/A</v>
      </c>
      <c r="BH115" s="953" t="e">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#N/A</v>
      </c>
      <c r="BI115" s="953" t="e">
        <f t="shared" si="26"/>
        <v>#N/A</v>
      </c>
      <c r="BJ115" s="953" t="e">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#N/A</v>
      </c>
      <c r="BK115" s="953" t="e">
        <f t="shared" si="27"/>
        <v>#N/A</v>
      </c>
      <c r="BL115" s="953" t="e">
        <f t="shared" si="28"/>
        <v>#N/A</v>
      </c>
      <c r="BM115" s="953" t="e">
        <f t="shared" si="29"/>
        <v>#N/A</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f>比較地域マスタ!AD51</f>
        <v>0</v>
      </c>
      <c r="AY116" s="20" t="str">
        <f>IF(IFERROR(比較地域マスタ!$AE51,"")=0,"",IFERROR(比較地域マスタ!$AE51,""))</f>
        <v/>
      </c>
      <c r="AZ116" s="18"/>
      <c r="BA116" s="24">
        <v>45</v>
      </c>
      <c r="BB116" s="24">
        <v>1</v>
      </c>
      <c r="BC116" s="20">
        <f t="shared" si="24"/>
        <v>0</v>
      </c>
      <c r="BD116" s="20" t="str">
        <f t="shared" si="25"/>
        <v/>
      </c>
      <c r="BE116" s="953" t="e">
        <f>VLOOKUP(BC116&amp;"_令和4年度",データシート3!A:AB,MATCH("ea_"&amp;"太陽光（建物系）"&amp;"_年間発電",データシート3!$A$1:$AB$1,0),0)/10^3+VLOOKUP(BC116&amp;"_令和4年度",データシート3!A:AB,MATCH("ea_"&amp;"太陽光（土地系）"&amp;"_年間発電",データシート3!$A$1:$AB$1,0),0)/10^3</f>
        <v>#N/A</v>
      </c>
      <c r="BF116" s="953" t="e">
        <f>VLOOKUP(BC116&amp;"_令和4年度",データシート3!A:AB,MATCH("ea_"&amp;"風力（陸上）"&amp;"_年間発電",データシート3!$A$1:$AB$1,0),0)/10^3</f>
        <v>#N/A</v>
      </c>
      <c r="BG116" s="953" t="e">
        <f>VLOOKUP(BC116&amp;"_令和4年度",データシート3!A:AB,MATCH("ea_"&amp;"中小水（河川）"&amp;"_年間発電",データシート3!$A$1:$AB$1,0),0)/10^3+VLOOKUP(BC116&amp;"_令和4年度",データシート3!A:AB,MATCH("ea_"&amp;"中小水（農業用水路）"&amp;"_年間発電",データシート3!$A$1:$AB$1,0),0)/10^3</f>
        <v>#N/A</v>
      </c>
      <c r="BH116" s="953" t="e">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#N/A</v>
      </c>
      <c r="BI116" s="953" t="e">
        <f t="shared" si="26"/>
        <v>#N/A</v>
      </c>
      <c r="BJ116" s="953" t="e">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#N/A</v>
      </c>
      <c r="BK116" s="953" t="e">
        <f t="shared" si="27"/>
        <v>#N/A</v>
      </c>
      <c r="BL116" s="953" t="e">
        <f t="shared" si="28"/>
        <v>#N/A</v>
      </c>
      <c r="BM116" s="953" t="e">
        <f t="shared" si="29"/>
        <v>#N/A</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f>比較地域マスタ!AD52</f>
        <v>0</v>
      </c>
      <c r="AY117" s="20" t="str">
        <f>IF(IFERROR(比較地域マスタ!$AE52,"")=0,"",IFERROR(比較地域マスタ!$AE52,""))</f>
        <v/>
      </c>
      <c r="AZ117" s="18"/>
      <c r="BA117" s="24">
        <v>46</v>
      </c>
      <c r="BB117" s="24">
        <v>1</v>
      </c>
      <c r="BC117" s="20">
        <f t="shared" si="24"/>
        <v>0</v>
      </c>
      <c r="BD117" s="20" t="str">
        <f t="shared" si="25"/>
        <v/>
      </c>
      <c r="BE117" s="953" t="e">
        <f>VLOOKUP(BC117&amp;"_令和4年度",データシート3!A:AB,MATCH("ea_"&amp;"太陽光（建物系）"&amp;"_年間発電",データシート3!$A$1:$AB$1,0),0)/10^3+VLOOKUP(BC117&amp;"_令和4年度",データシート3!A:AB,MATCH("ea_"&amp;"太陽光（土地系）"&amp;"_年間発電",データシート3!$A$1:$AB$1,0),0)/10^3</f>
        <v>#N/A</v>
      </c>
      <c r="BF117" s="953" t="e">
        <f>VLOOKUP(BC117&amp;"_令和4年度",データシート3!A:AB,MATCH("ea_"&amp;"風力（陸上）"&amp;"_年間発電",データシート3!$A$1:$AB$1,0),0)/10^3</f>
        <v>#N/A</v>
      </c>
      <c r="BG117" s="953" t="e">
        <f>VLOOKUP(BC117&amp;"_令和4年度",データシート3!A:AB,MATCH("ea_"&amp;"中小水（河川）"&amp;"_年間発電",データシート3!$A$1:$AB$1,0),0)/10^3+VLOOKUP(BC117&amp;"_令和4年度",データシート3!A:AB,MATCH("ea_"&amp;"中小水（農業用水路）"&amp;"_年間発電",データシート3!$A$1:$AB$1,0),0)/10^3</f>
        <v>#N/A</v>
      </c>
      <c r="BH117" s="953" t="e">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#N/A</v>
      </c>
      <c r="BI117" s="953" t="e">
        <f t="shared" si="26"/>
        <v>#N/A</v>
      </c>
      <c r="BJ117" s="953" t="e">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#N/A</v>
      </c>
      <c r="BK117" s="953" t="e">
        <f t="shared" si="27"/>
        <v>#N/A</v>
      </c>
      <c r="BL117" s="953" t="e">
        <f t="shared" si="28"/>
        <v>#N/A</v>
      </c>
      <c r="BM117" s="953" t="e">
        <f t="shared" si="29"/>
        <v>#N/A</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f>比較地域マスタ!AD53</f>
        <v>0</v>
      </c>
      <c r="AY118" s="20" t="str">
        <f>IF(IFERROR(比較地域マスタ!$AE53,"")=0,"",IFERROR(比較地域マスタ!$AE53,""))</f>
        <v/>
      </c>
      <c r="AZ118" s="18"/>
      <c r="BA118" s="24">
        <v>47</v>
      </c>
      <c r="BB118" s="24">
        <v>1</v>
      </c>
      <c r="BC118" s="20">
        <f t="shared" si="24"/>
        <v>0</v>
      </c>
      <c r="BD118" s="20" t="str">
        <f t="shared" si="25"/>
        <v/>
      </c>
      <c r="BE118" s="953" t="e">
        <f>VLOOKUP(BC118&amp;"_令和4年度",データシート3!A:AB,MATCH("ea_"&amp;"太陽光（建物系）"&amp;"_年間発電",データシート3!$A$1:$AB$1,0),0)/10^3+VLOOKUP(BC118&amp;"_令和4年度",データシート3!A:AB,MATCH("ea_"&amp;"太陽光（土地系）"&amp;"_年間発電",データシート3!$A$1:$AB$1,0),0)/10^3</f>
        <v>#N/A</v>
      </c>
      <c r="BF118" s="953" t="e">
        <f>VLOOKUP(BC118&amp;"_令和4年度",データシート3!A:AB,MATCH("ea_"&amp;"風力（陸上）"&amp;"_年間発電",データシート3!$A$1:$AB$1,0),0)/10^3</f>
        <v>#N/A</v>
      </c>
      <c r="BG118" s="953" t="e">
        <f>VLOOKUP(BC118&amp;"_令和4年度",データシート3!A:AB,MATCH("ea_"&amp;"中小水（河川）"&amp;"_年間発電",データシート3!$A$1:$AB$1,0),0)/10^3+VLOOKUP(BC118&amp;"_令和4年度",データシート3!A:AB,MATCH("ea_"&amp;"中小水（農業用水路）"&amp;"_年間発電",データシート3!$A$1:$AB$1,0),0)/10^3</f>
        <v>#N/A</v>
      </c>
      <c r="BH118" s="953" t="e">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#N/A</v>
      </c>
      <c r="BI118" s="953" t="e">
        <f t="shared" si="26"/>
        <v>#N/A</v>
      </c>
      <c r="BJ118" s="953" t="e">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#N/A</v>
      </c>
      <c r="BK118" s="953" t="e">
        <f t="shared" si="27"/>
        <v>#N/A</v>
      </c>
      <c r="BL118" s="953" t="e">
        <f t="shared" si="28"/>
        <v>#N/A</v>
      </c>
      <c r="BM118" s="953" t="e">
        <f t="shared" si="29"/>
        <v>#N/A</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f>比較地域マスタ!AD54</f>
        <v>0</v>
      </c>
      <c r="AY119" s="20" t="str">
        <f>IF(IFERROR(比較地域マスタ!$AE54,"")=0,"",IFERROR(比較地域マスタ!$AE54,""))</f>
        <v/>
      </c>
      <c r="AZ119" s="18"/>
      <c r="BA119" s="24">
        <v>48</v>
      </c>
      <c r="BB119" s="24">
        <v>1</v>
      </c>
      <c r="BC119" s="20">
        <f>AX119</f>
        <v>0</v>
      </c>
      <c r="BD119" s="20" t="str">
        <f t="shared" si="25"/>
        <v/>
      </c>
      <c r="BE119" s="953" t="e">
        <f>VLOOKUP(BC119&amp;"_令和4年度",データシート3!A:AB,MATCH("ea_"&amp;"太陽光（建物系）"&amp;"_年間発電",データシート3!$A$1:$AB$1,0),0)/10^3+VLOOKUP(BC119&amp;"_令和4年度",データシート3!A:AB,MATCH("ea_"&amp;"太陽光（土地系）"&amp;"_年間発電",データシート3!$A$1:$AB$1,0),0)/10^3</f>
        <v>#N/A</v>
      </c>
      <c r="BF119" s="953" t="e">
        <f>VLOOKUP(BC119&amp;"_令和4年度",データシート3!A:AB,MATCH("ea_"&amp;"風力（陸上）"&amp;"_年間発電",データシート3!$A$1:$AB$1,0),0)/10^3</f>
        <v>#N/A</v>
      </c>
      <c r="BG119" s="953" t="e">
        <f>VLOOKUP(BC119&amp;"_令和4年度",データシート3!A:AB,MATCH("ea_"&amp;"中小水（河川）"&amp;"_年間発電",データシート3!$A$1:$AB$1,0),0)/10^3+VLOOKUP(BC119&amp;"_令和4年度",データシート3!A:AB,MATCH("ea_"&amp;"中小水（農業用水路）"&amp;"_年間発電",データシート3!$A$1:$AB$1,0),0)/10^3</f>
        <v>#N/A</v>
      </c>
      <c r="BH119" s="953" t="e">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#N/A</v>
      </c>
      <c r="BI119" s="953" t="e">
        <f t="shared" si="26"/>
        <v>#N/A</v>
      </c>
      <c r="BJ119" s="953" t="e">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#N/A</v>
      </c>
      <c r="BK119" s="953" t="e">
        <f t="shared" si="27"/>
        <v>#N/A</v>
      </c>
      <c r="BL119" s="953" t="e">
        <f t="shared" si="28"/>
        <v>#N/A</v>
      </c>
      <c r="BM119" s="953" t="e">
        <f t="shared" si="29"/>
        <v>#N/A</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f>比較地域マスタ!AD55</f>
        <v>0</v>
      </c>
      <c r="AY120" s="20" t="str">
        <f>IF(IFERROR(比較地域マスタ!$AE55,"")=0,"",IFERROR(比較地域マスタ!$AE55,""))</f>
        <v/>
      </c>
      <c r="AZ120" s="18"/>
      <c r="BA120" s="24">
        <v>49</v>
      </c>
      <c r="BB120" s="24">
        <v>1</v>
      </c>
      <c r="BC120" s="20">
        <f t="shared" si="24"/>
        <v>0</v>
      </c>
      <c r="BD120" s="20" t="str">
        <f t="shared" si="25"/>
        <v/>
      </c>
      <c r="BE120" s="953" t="e">
        <f>VLOOKUP(BC120&amp;"_令和4年度",データシート3!A:AB,MATCH("ea_"&amp;"太陽光（建物系）"&amp;"_年間発電",データシート3!$A$1:$AB$1,0),0)/10^3+VLOOKUP(BC120&amp;"_令和4年度",データシート3!A:AB,MATCH("ea_"&amp;"太陽光（土地系）"&amp;"_年間発電",データシート3!$A$1:$AB$1,0),0)/10^3</f>
        <v>#N/A</v>
      </c>
      <c r="BF120" s="953" t="e">
        <f>VLOOKUP(BC120&amp;"_令和4年度",データシート3!A:AB,MATCH("ea_"&amp;"風力（陸上）"&amp;"_年間発電",データシート3!$A$1:$AB$1,0),0)/10^3</f>
        <v>#N/A</v>
      </c>
      <c r="BG120" s="953" t="e">
        <f>VLOOKUP(BC120&amp;"_令和4年度",データシート3!A:AB,MATCH("ea_"&amp;"中小水（河川）"&amp;"_年間発電",データシート3!$A$1:$AB$1,0),0)/10^3+VLOOKUP(BC120&amp;"_令和4年度",データシート3!A:AB,MATCH("ea_"&amp;"中小水（農業用水路）"&amp;"_年間発電",データシート3!$A$1:$AB$1,0),0)/10^3</f>
        <v>#N/A</v>
      </c>
      <c r="BH120" s="953" t="e">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#N/A</v>
      </c>
      <c r="BI120" s="953" t="e">
        <f t="shared" si="26"/>
        <v>#N/A</v>
      </c>
      <c r="BJ120" s="953" t="e">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#N/A</v>
      </c>
      <c r="BK120" s="953" t="e">
        <f t="shared" si="27"/>
        <v>#N/A</v>
      </c>
      <c r="BL120" s="953" t="e">
        <f t="shared" si="28"/>
        <v>#N/A</v>
      </c>
      <c r="BM120" s="953" t="e">
        <f t="shared" si="29"/>
        <v>#N/A</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f>比較地域マスタ!AD56</f>
        <v>0</v>
      </c>
      <c r="AY121" s="20" t="str">
        <f>IF(IFERROR(比較地域マスタ!$AE56,"")=0,"",IFERROR(比較地域マスタ!$AE56,""))</f>
        <v/>
      </c>
      <c r="AZ121" s="18"/>
      <c r="BA121" s="24">
        <v>50</v>
      </c>
      <c r="BB121" s="24">
        <v>1</v>
      </c>
      <c r="BC121" s="20">
        <f t="shared" si="24"/>
        <v>0</v>
      </c>
      <c r="BD121" s="20" t="str">
        <f t="shared" si="25"/>
        <v/>
      </c>
      <c r="BE121" s="953" t="e">
        <f>VLOOKUP(BC121&amp;"_令和4年度",データシート3!A:AB,MATCH("ea_"&amp;"太陽光（建物系）"&amp;"_年間発電",データシート3!$A$1:$AB$1,0),0)/10^3+VLOOKUP(BC121&amp;"_令和4年度",データシート3!A:AB,MATCH("ea_"&amp;"太陽光（土地系）"&amp;"_年間発電",データシート3!$A$1:$AB$1,0),0)/10^3</f>
        <v>#N/A</v>
      </c>
      <c r="BF121" s="953" t="e">
        <f>VLOOKUP(BC121&amp;"_令和4年度",データシート3!A:AB,MATCH("ea_"&amp;"風力（陸上）"&amp;"_年間発電",データシート3!$A$1:$AB$1,0),0)/10^3</f>
        <v>#N/A</v>
      </c>
      <c r="BG121" s="953" t="e">
        <f>VLOOKUP(BC121&amp;"_令和4年度",データシート3!A:AB,MATCH("ea_"&amp;"中小水（河川）"&amp;"_年間発電",データシート3!$A$1:$AB$1,0),0)/10^3+VLOOKUP(BC121&amp;"_令和4年度",データシート3!A:AB,MATCH("ea_"&amp;"中小水（農業用水路）"&amp;"_年間発電",データシート3!$A$1:$AB$1,0),0)/10^3</f>
        <v>#N/A</v>
      </c>
      <c r="BH121" s="953" t="e">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#N/A</v>
      </c>
      <c r="BI121" s="953" t="e">
        <f t="shared" si="26"/>
        <v>#N/A</v>
      </c>
      <c r="BJ121" s="953" t="e">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#N/A</v>
      </c>
      <c r="BK121" s="953" t="e">
        <f t="shared" si="27"/>
        <v>#N/A</v>
      </c>
      <c r="BL121" s="953" t="e">
        <f t="shared" si="28"/>
        <v>#N/A</v>
      </c>
      <c r="BM121" s="953" t="e">
        <f t="shared" si="29"/>
        <v>#N/A</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f>比較地域マスタ!AD57</f>
        <v>0</v>
      </c>
      <c r="AY122" s="20" t="str">
        <f>IF(IFERROR(比較地域マスタ!$AE57,"")=0,"",IFERROR(比較地域マスタ!$AE57,""))</f>
        <v/>
      </c>
      <c r="AZ122" s="18"/>
      <c r="BA122" s="24">
        <v>51</v>
      </c>
      <c r="BB122" s="24">
        <v>1</v>
      </c>
      <c r="BC122" s="20">
        <f t="shared" si="24"/>
        <v>0</v>
      </c>
      <c r="BD122" s="20" t="str">
        <f t="shared" si="25"/>
        <v/>
      </c>
      <c r="BE122" s="953" t="e">
        <f>VLOOKUP(BC122&amp;"_令和4年度",データシート3!A:AB,MATCH("ea_"&amp;"太陽光（建物系）"&amp;"_年間発電",データシート3!$A$1:$AB$1,0),0)/10^3+VLOOKUP(BC122&amp;"_令和4年度",データシート3!A:AB,MATCH("ea_"&amp;"太陽光（土地系）"&amp;"_年間発電",データシート3!$A$1:$AB$1,0),0)/10^3</f>
        <v>#N/A</v>
      </c>
      <c r="BF122" s="953" t="e">
        <f>VLOOKUP(BC122&amp;"_令和4年度",データシート3!A:AB,MATCH("ea_"&amp;"風力（陸上）"&amp;"_年間発電",データシート3!$A$1:$AB$1,0),0)/10^3</f>
        <v>#N/A</v>
      </c>
      <c r="BG122" s="953" t="e">
        <f>VLOOKUP(BC122&amp;"_令和4年度",データシート3!A:AB,MATCH("ea_"&amp;"中小水（河川）"&amp;"_年間発電",データシート3!$A$1:$AB$1,0),0)/10^3+VLOOKUP(BC122&amp;"_令和4年度",データシート3!A:AB,MATCH("ea_"&amp;"中小水（農業用水路）"&amp;"_年間発電",データシート3!$A$1:$AB$1,0),0)/10^3</f>
        <v>#N/A</v>
      </c>
      <c r="BH122" s="953" t="e">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#N/A</v>
      </c>
      <c r="BI122" s="953" t="e">
        <f t="shared" si="26"/>
        <v>#N/A</v>
      </c>
      <c r="BJ122" s="953" t="e">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#N/A</v>
      </c>
      <c r="BK122" s="953" t="e">
        <f t="shared" si="27"/>
        <v>#N/A</v>
      </c>
      <c r="BL122" s="953" t="e">
        <f t="shared" si="28"/>
        <v>#N/A</v>
      </c>
      <c r="BM122" s="953" t="e">
        <f t="shared" si="29"/>
        <v>#N/A</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f>比較地域マスタ!AD58</f>
        <v>0</v>
      </c>
      <c r="AY123" s="20" t="str">
        <f>IF(IFERROR(比較地域マスタ!$AE58,"")=0,"",IFERROR(比較地域マスタ!$AE58,""))</f>
        <v/>
      </c>
      <c r="AZ123" s="18"/>
      <c r="BA123" s="24">
        <v>52</v>
      </c>
      <c r="BB123" s="24">
        <v>1</v>
      </c>
      <c r="BC123" s="20">
        <f t="shared" si="24"/>
        <v>0</v>
      </c>
      <c r="BD123" s="20" t="str">
        <f t="shared" si="25"/>
        <v/>
      </c>
      <c r="BE123" s="953" t="e">
        <f>VLOOKUP(BC123&amp;"_令和4年度",データシート3!A:AB,MATCH("ea_"&amp;"太陽光（建物系）"&amp;"_年間発電",データシート3!$A$1:$AB$1,0),0)/10^3+VLOOKUP(BC123&amp;"_令和4年度",データシート3!A:AB,MATCH("ea_"&amp;"太陽光（土地系）"&amp;"_年間発電",データシート3!$A$1:$AB$1,0),0)/10^3</f>
        <v>#N/A</v>
      </c>
      <c r="BF123" s="953" t="e">
        <f>VLOOKUP(BC123&amp;"_令和4年度",データシート3!A:AB,MATCH("ea_"&amp;"風力（陸上）"&amp;"_年間発電",データシート3!$A$1:$AB$1,0),0)/10^3</f>
        <v>#N/A</v>
      </c>
      <c r="BG123" s="953" t="e">
        <f>VLOOKUP(BC123&amp;"_令和4年度",データシート3!A:AB,MATCH("ea_"&amp;"中小水（河川）"&amp;"_年間発電",データシート3!$A$1:$AB$1,0),0)/10^3+VLOOKUP(BC123&amp;"_令和4年度",データシート3!A:AB,MATCH("ea_"&amp;"中小水（農業用水路）"&amp;"_年間発電",データシート3!$A$1:$AB$1,0),0)/10^3</f>
        <v>#N/A</v>
      </c>
      <c r="BH123" s="953" t="e">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#N/A</v>
      </c>
      <c r="BI123" s="953" t="e">
        <f t="shared" si="26"/>
        <v>#N/A</v>
      </c>
      <c r="BJ123" s="953" t="e">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#N/A</v>
      </c>
      <c r="BK123" s="953" t="e">
        <f t="shared" si="27"/>
        <v>#N/A</v>
      </c>
      <c r="BL123" s="953" t="e">
        <f t="shared" si="28"/>
        <v>#N/A</v>
      </c>
      <c r="BM123" s="953" t="e">
        <f t="shared" si="29"/>
        <v>#N/A</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f>比較地域マスタ!AD59</f>
        <v>0</v>
      </c>
      <c r="AY124" s="20" t="str">
        <f>IF(IFERROR(比較地域マスタ!$AE59,"")=0,"",IFERROR(比較地域マスタ!$AE59,""))</f>
        <v/>
      </c>
      <c r="AZ124" s="18"/>
      <c r="BA124" s="24">
        <v>53</v>
      </c>
      <c r="BB124" s="24">
        <v>1</v>
      </c>
      <c r="BC124" s="20">
        <f t="shared" si="24"/>
        <v>0</v>
      </c>
      <c r="BD124" s="20" t="str">
        <f t="shared" si="25"/>
        <v/>
      </c>
      <c r="BE124" s="953" t="e">
        <f>VLOOKUP(BC124&amp;"_令和4年度",データシート3!A:AB,MATCH("ea_"&amp;"太陽光（建物系）"&amp;"_年間発電",データシート3!$A$1:$AB$1,0),0)/10^3+VLOOKUP(BC124&amp;"_令和4年度",データシート3!A:AB,MATCH("ea_"&amp;"太陽光（土地系）"&amp;"_年間発電",データシート3!$A$1:$AB$1,0),0)/10^3</f>
        <v>#N/A</v>
      </c>
      <c r="BF124" s="953" t="e">
        <f>VLOOKUP(BC124&amp;"_令和4年度",データシート3!A:AB,MATCH("ea_"&amp;"風力（陸上）"&amp;"_年間発電",データシート3!$A$1:$AB$1,0),0)/10^3</f>
        <v>#N/A</v>
      </c>
      <c r="BG124" s="953" t="e">
        <f>VLOOKUP(BC124&amp;"_令和4年度",データシート3!A:AB,MATCH("ea_"&amp;"中小水（河川）"&amp;"_年間発電",データシート3!$A$1:$AB$1,0),0)/10^3+VLOOKUP(BC124&amp;"_令和4年度",データシート3!A:AB,MATCH("ea_"&amp;"中小水（農業用水路）"&amp;"_年間発電",データシート3!$A$1:$AB$1,0),0)/10^3</f>
        <v>#N/A</v>
      </c>
      <c r="BH124" s="953" t="e">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#N/A</v>
      </c>
      <c r="BI124" s="953" t="e">
        <f t="shared" si="26"/>
        <v>#N/A</v>
      </c>
      <c r="BJ124" s="953" t="e">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#N/A</v>
      </c>
      <c r="BK124" s="953" t="e">
        <f t="shared" si="27"/>
        <v>#N/A</v>
      </c>
      <c r="BL124" s="953" t="e">
        <f t="shared" si="28"/>
        <v>#N/A</v>
      </c>
      <c r="BM124" s="953" t="e">
        <f t="shared" si="29"/>
        <v>#N/A</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f>比較地域マスタ!AD60</f>
        <v>0</v>
      </c>
      <c r="AY125" s="20" t="str">
        <f>IF(IFERROR(比較地域マスタ!$AE60,"")=0,"",IFERROR(比較地域マスタ!$AE60,""))</f>
        <v/>
      </c>
      <c r="AZ125" s="18"/>
      <c r="BA125" s="24">
        <v>54</v>
      </c>
      <c r="BB125" s="24">
        <v>1</v>
      </c>
      <c r="BC125" s="20">
        <f t="shared" si="24"/>
        <v>0</v>
      </c>
      <c r="BD125" s="20" t="str">
        <f t="shared" si="25"/>
        <v/>
      </c>
      <c r="BE125" s="953" t="e">
        <f>VLOOKUP(BC125&amp;"_令和4年度",データシート3!A:AB,MATCH("ea_"&amp;"太陽光（建物系）"&amp;"_年間発電",データシート3!$A$1:$AB$1,0),0)/10^3+VLOOKUP(BC125&amp;"_令和4年度",データシート3!A:AB,MATCH("ea_"&amp;"太陽光（土地系）"&amp;"_年間発電",データシート3!$A$1:$AB$1,0),0)/10^3</f>
        <v>#N/A</v>
      </c>
      <c r="BF125" s="953" t="e">
        <f>VLOOKUP(BC125&amp;"_令和4年度",データシート3!A:AB,MATCH("ea_"&amp;"風力（陸上）"&amp;"_年間発電",データシート3!$A$1:$AB$1,0),0)/10^3</f>
        <v>#N/A</v>
      </c>
      <c r="BG125" s="953" t="e">
        <f>VLOOKUP(BC125&amp;"_令和4年度",データシート3!A:AB,MATCH("ea_"&amp;"中小水（河川）"&amp;"_年間発電",データシート3!$A$1:$AB$1,0),0)/10^3+VLOOKUP(BC125&amp;"_令和4年度",データシート3!A:AB,MATCH("ea_"&amp;"中小水（農業用水路）"&amp;"_年間発電",データシート3!$A$1:$AB$1,0),0)/10^3</f>
        <v>#N/A</v>
      </c>
      <c r="BH125" s="953" t="e">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#N/A</v>
      </c>
      <c r="BI125" s="953" t="e">
        <f t="shared" si="26"/>
        <v>#N/A</v>
      </c>
      <c r="BJ125" s="953" t="e">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#N/A</v>
      </c>
      <c r="BK125" s="953" t="e">
        <f t="shared" si="27"/>
        <v>#N/A</v>
      </c>
      <c r="BL125" s="953" t="e">
        <f t="shared" si="28"/>
        <v>#N/A</v>
      </c>
      <c r="BM125" s="953" t="e">
        <f t="shared" si="29"/>
        <v>#N/A</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f>比較地域マスタ!AD61</f>
        <v>0</v>
      </c>
      <c r="AY126" s="20" t="str">
        <f>IF(IFERROR(比較地域マスタ!$AE61,"")=0,"",IFERROR(比較地域マスタ!$AE61,""))</f>
        <v/>
      </c>
      <c r="AZ126" s="18"/>
      <c r="BA126" s="24">
        <v>55</v>
      </c>
      <c r="BB126" s="24">
        <v>1</v>
      </c>
      <c r="BC126" s="20">
        <f t="shared" si="24"/>
        <v>0</v>
      </c>
      <c r="BD126" s="20" t="str">
        <f t="shared" si="25"/>
        <v/>
      </c>
      <c r="BE126" s="953" t="e">
        <f>VLOOKUP(BC126&amp;"_令和4年度",データシート3!A:AB,MATCH("ea_"&amp;"太陽光（建物系）"&amp;"_年間発電",データシート3!$A$1:$AB$1,0),0)/10^3+VLOOKUP(BC126&amp;"_令和4年度",データシート3!A:AB,MATCH("ea_"&amp;"太陽光（土地系）"&amp;"_年間発電",データシート3!$A$1:$AB$1,0),0)/10^3</f>
        <v>#N/A</v>
      </c>
      <c r="BF126" s="953" t="e">
        <f>VLOOKUP(BC126&amp;"_令和4年度",データシート3!A:AB,MATCH("ea_"&amp;"風力（陸上）"&amp;"_年間発電",データシート3!$A$1:$AB$1,0),0)/10^3</f>
        <v>#N/A</v>
      </c>
      <c r="BG126" s="953" t="e">
        <f>VLOOKUP(BC126&amp;"_令和4年度",データシート3!A:AB,MATCH("ea_"&amp;"中小水（河川）"&amp;"_年間発電",データシート3!$A$1:$AB$1,0),0)/10^3+VLOOKUP(BC126&amp;"_令和4年度",データシート3!A:AB,MATCH("ea_"&amp;"中小水（農業用水路）"&amp;"_年間発電",データシート3!$A$1:$AB$1,0),0)/10^3</f>
        <v>#N/A</v>
      </c>
      <c r="BH126" s="953" t="e">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#N/A</v>
      </c>
      <c r="BI126" s="953" t="e">
        <f t="shared" si="26"/>
        <v>#N/A</v>
      </c>
      <c r="BJ126" s="953" t="e">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#N/A</v>
      </c>
      <c r="BK126" s="953" t="e">
        <f t="shared" si="27"/>
        <v>#N/A</v>
      </c>
      <c r="BL126" s="953" t="e">
        <f t="shared" si="28"/>
        <v>#N/A</v>
      </c>
      <c r="BM126" s="953" t="e">
        <f t="shared" si="29"/>
        <v>#N/A</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f>比較地域マスタ!AD62</f>
        <v>0</v>
      </c>
      <c r="AY127" s="20" t="str">
        <f>IF(IFERROR(比較地域マスタ!$AE62,"")=0,"",IFERROR(比較地域マスタ!$AE62,""))</f>
        <v/>
      </c>
      <c r="AZ127" s="18"/>
      <c r="BA127" s="24">
        <v>56</v>
      </c>
      <c r="BB127" s="24">
        <v>1</v>
      </c>
      <c r="BC127" s="20">
        <f t="shared" si="24"/>
        <v>0</v>
      </c>
      <c r="BD127" s="20" t="str">
        <f t="shared" si="25"/>
        <v/>
      </c>
      <c r="BE127" s="953" t="e">
        <f>VLOOKUP(BC127&amp;"_令和4年度",データシート3!A:AB,MATCH("ea_"&amp;"太陽光（建物系）"&amp;"_年間発電",データシート3!$A$1:$AB$1,0),0)/10^3+VLOOKUP(BC127&amp;"_令和4年度",データシート3!A:AB,MATCH("ea_"&amp;"太陽光（土地系）"&amp;"_年間発電",データシート3!$A$1:$AB$1,0),0)/10^3</f>
        <v>#N/A</v>
      </c>
      <c r="BF127" s="953" t="e">
        <f>VLOOKUP(BC127&amp;"_令和4年度",データシート3!A:AB,MATCH("ea_"&amp;"風力（陸上）"&amp;"_年間発電",データシート3!$A$1:$AB$1,0),0)/10^3</f>
        <v>#N/A</v>
      </c>
      <c r="BG127" s="953" t="e">
        <f>VLOOKUP(BC127&amp;"_令和4年度",データシート3!A:AB,MATCH("ea_"&amp;"中小水（河川）"&amp;"_年間発電",データシート3!$A$1:$AB$1,0),0)/10^3+VLOOKUP(BC127&amp;"_令和4年度",データシート3!A:AB,MATCH("ea_"&amp;"中小水（農業用水路）"&amp;"_年間発電",データシート3!$A$1:$AB$1,0),0)/10^3</f>
        <v>#N/A</v>
      </c>
      <c r="BH127" s="953" t="e">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#N/A</v>
      </c>
      <c r="BI127" s="953" t="e">
        <f t="shared" si="26"/>
        <v>#N/A</v>
      </c>
      <c r="BJ127" s="953" t="e">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#N/A</v>
      </c>
      <c r="BK127" s="953" t="e">
        <f t="shared" si="27"/>
        <v>#N/A</v>
      </c>
      <c r="BL127" s="953" t="e">
        <f t="shared" si="28"/>
        <v>#N/A</v>
      </c>
      <c r="BM127" s="953" t="e">
        <f t="shared" si="29"/>
        <v>#N/A</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f>比較地域マスタ!AD63</f>
        <v>0</v>
      </c>
      <c r="AY128" s="20" t="str">
        <f>IF(IFERROR(比較地域マスタ!$AE63,"")=0,"",IFERROR(比較地域マスタ!$AE63,""))</f>
        <v/>
      </c>
      <c r="AZ128" s="18"/>
      <c r="BA128" s="24">
        <v>57</v>
      </c>
      <c r="BB128" s="24">
        <v>1</v>
      </c>
      <c r="BC128" s="20">
        <f t="shared" si="24"/>
        <v>0</v>
      </c>
      <c r="BD128" s="20" t="str">
        <f t="shared" si="25"/>
        <v/>
      </c>
      <c r="BE128" s="953" t="e">
        <f>VLOOKUP(BC128&amp;"_令和4年度",データシート3!A:AB,MATCH("ea_"&amp;"太陽光（建物系）"&amp;"_年間発電",データシート3!$A$1:$AB$1,0),0)/10^3+VLOOKUP(BC128&amp;"_令和4年度",データシート3!A:AB,MATCH("ea_"&amp;"太陽光（土地系）"&amp;"_年間発電",データシート3!$A$1:$AB$1,0),0)/10^3</f>
        <v>#N/A</v>
      </c>
      <c r="BF128" s="953" t="e">
        <f>VLOOKUP(BC128&amp;"_令和4年度",データシート3!A:AB,MATCH("ea_"&amp;"風力（陸上）"&amp;"_年間発電",データシート3!$A$1:$AB$1,0),0)/10^3</f>
        <v>#N/A</v>
      </c>
      <c r="BG128" s="953" t="e">
        <f>VLOOKUP(BC128&amp;"_令和4年度",データシート3!A:AB,MATCH("ea_"&amp;"中小水（河川）"&amp;"_年間発電",データシート3!$A$1:$AB$1,0),0)/10^3+VLOOKUP(BC128&amp;"_令和4年度",データシート3!A:AB,MATCH("ea_"&amp;"中小水（農業用水路）"&amp;"_年間発電",データシート3!$A$1:$AB$1,0),0)/10^3</f>
        <v>#N/A</v>
      </c>
      <c r="BH128" s="953" t="e">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#N/A</v>
      </c>
      <c r="BI128" s="953" t="e">
        <f t="shared" si="26"/>
        <v>#N/A</v>
      </c>
      <c r="BJ128" s="953" t="e">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#N/A</v>
      </c>
      <c r="BK128" s="953" t="e">
        <f t="shared" si="27"/>
        <v>#N/A</v>
      </c>
      <c r="BL128" s="953" t="e">
        <f t="shared" si="28"/>
        <v>#N/A</v>
      </c>
      <c r="BM128" s="953" t="e">
        <f t="shared" si="29"/>
        <v>#N/A</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f>比較地域マスタ!AD64</f>
        <v>0</v>
      </c>
      <c r="AY129" s="20" t="str">
        <f>IF(IFERROR(比較地域マスタ!$AE64,"")=0,"",IFERROR(比較地域マスタ!$AE64,""))</f>
        <v/>
      </c>
      <c r="AZ129" s="18"/>
      <c r="BA129" s="24">
        <v>58</v>
      </c>
      <c r="BB129" s="24">
        <v>1</v>
      </c>
      <c r="BC129" s="20">
        <f t="shared" si="24"/>
        <v>0</v>
      </c>
      <c r="BD129" s="20" t="str">
        <f t="shared" si="25"/>
        <v/>
      </c>
      <c r="BE129" s="953" t="e">
        <f>VLOOKUP(BC129&amp;"_令和4年度",データシート3!A:AB,MATCH("ea_"&amp;"太陽光（建物系）"&amp;"_年間発電",データシート3!$A$1:$AB$1,0),0)/10^3+VLOOKUP(BC129&amp;"_令和4年度",データシート3!A:AB,MATCH("ea_"&amp;"太陽光（土地系）"&amp;"_年間発電",データシート3!$A$1:$AB$1,0),0)/10^3</f>
        <v>#N/A</v>
      </c>
      <c r="BF129" s="953" t="e">
        <f>VLOOKUP(BC129&amp;"_令和4年度",データシート3!A:AB,MATCH("ea_"&amp;"風力（陸上）"&amp;"_年間発電",データシート3!$A$1:$AB$1,0),0)/10^3</f>
        <v>#N/A</v>
      </c>
      <c r="BG129" s="953" t="e">
        <f>VLOOKUP(BC129&amp;"_令和4年度",データシート3!A:AB,MATCH("ea_"&amp;"中小水（河川）"&amp;"_年間発電",データシート3!$A$1:$AB$1,0),0)/10^3+VLOOKUP(BC129&amp;"_令和4年度",データシート3!A:AB,MATCH("ea_"&amp;"中小水（農業用水路）"&amp;"_年間発電",データシート3!$A$1:$AB$1,0),0)/10^3</f>
        <v>#N/A</v>
      </c>
      <c r="BH129" s="953" t="e">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#N/A</v>
      </c>
      <c r="BI129" s="953" t="e">
        <f t="shared" si="26"/>
        <v>#N/A</v>
      </c>
      <c r="BJ129" s="953" t="e">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#N/A</v>
      </c>
      <c r="BK129" s="953" t="e">
        <f t="shared" si="27"/>
        <v>#N/A</v>
      </c>
      <c r="BL129" s="953" t="e">
        <f t="shared" si="28"/>
        <v>#N/A</v>
      </c>
      <c r="BM129" s="953" t="e">
        <f t="shared" si="29"/>
        <v>#N/A</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f>比較地域マスタ!AD65</f>
        <v>0</v>
      </c>
      <c r="AY130" s="20" t="str">
        <f>IF(IFERROR(比較地域マスタ!$AE65,"")=0,"",IFERROR(比較地域マスタ!$AE65,""))</f>
        <v/>
      </c>
      <c r="AZ130" s="18"/>
      <c r="BA130" s="24">
        <v>59</v>
      </c>
      <c r="BB130" s="24">
        <v>1</v>
      </c>
      <c r="BC130" s="20">
        <f t="shared" si="24"/>
        <v>0</v>
      </c>
      <c r="BD130" s="20" t="str">
        <f t="shared" si="25"/>
        <v/>
      </c>
      <c r="BE130" s="953" t="e">
        <f>VLOOKUP(BC130&amp;"_令和4年度",データシート3!A:AB,MATCH("ea_"&amp;"太陽光（建物系）"&amp;"_年間発電",データシート3!$A$1:$AB$1,0),0)/10^3+VLOOKUP(BC130&amp;"_令和4年度",データシート3!A:AB,MATCH("ea_"&amp;"太陽光（土地系）"&amp;"_年間発電",データシート3!$A$1:$AB$1,0),0)/10^3</f>
        <v>#N/A</v>
      </c>
      <c r="BF130" s="953" t="e">
        <f>VLOOKUP(BC130&amp;"_令和4年度",データシート3!A:AB,MATCH("ea_"&amp;"風力（陸上）"&amp;"_年間発電",データシート3!$A$1:$AB$1,0),0)/10^3</f>
        <v>#N/A</v>
      </c>
      <c r="BG130" s="953" t="e">
        <f>VLOOKUP(BC130&amp;"_令和4年度",データシート3!A:AB,MATCH("ea_"&amp;"中小水（河川）"&amp;"_年間発電",データシート3!$A$1:$AB$1,0),0)/10^3+VLOOKUP(BC130&amp;"_令和4年度",データシート3!A:AB,MATCH("ea_"&amp;"中小水（農業用水路）"&amp;"_年間発電",データシート3!$A$1:$AB$1,0),0)/10^3</f>
        <v>#N/A</v>
      </c>
      <c r="BH130" s="953" t="e">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#N/A</v>
      </c>
      <c r="BI130" s="953" t="e">
        <f t="shared" si="26"/>
        <v>#N/A</v>
      </c>
      <c r="BJ130" s="953" t="e">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#N/A</v>
      </c>
      <c r="BK130" s="953" t="e">
        <f t="shared" si="27"/>
        <v>#N/A</v>
      </c>
      <c r="BL130" s="953" t="e">
        <f t="shared" si="28"/>
        <v>#N/A</v>
      </c>
      <c r="BM130" s="953" t="e">
        <f t="shared" si="29"/>
        <v>#N/A</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f>比較地域マスタ!AD66</f>
        <v>0</v>
      </c>
      <c r="AY131" s="20" t="str">
        <f>IF(IFERROR(比較地域マスタ!$AE66,"")=0,"",IFERROR(比較地域マスタ!$AE66,""))</f>
        <v/>
      </c>
      <c r="AZ131" s="18"/>
      <c r="BA131" s="24">
        <v>60</v>
      </c>
      <c r="BB131" s="24">
        <v>1</v>
      </c>
      <c r="BC131" s="20">
        <f t="shared" si="24"/>
        <v>0</v>
      </c>
      <c r="BD131" s="20" t="str">
        <f t="shared" si="25"/>
        <v/>
      </c>
      <c r="BE131" s="953" t="e">
        <f>VLOOKUP(BC131&amp;"_令和4年度",データシート3!A:AB,MATCH("ea_"&amp;"太陽光（建物系）"&amp;"_年間発電",データシート3!$A$1:$AB$1,0),0)/10^3+VLOOKUP(BC131&amp;"_令和4年度",データシート3!A:AB,MATCH("ea_"&amp;"太陽光（土地系）"&amp;"_年間発電",データシート3!$A$1:$AB$1,0),0)/10^3</f>
        <v>#N/A</v>
      </c>
      <c r="BF131" s="953" t="e">
        <f>VLOOKUP(BC131&amp;"_令和4年度",データシート3!A:AB,MATCH("ea_"&amp;"風力（陸上）"&amp;"_年間発電",データシート3!$A$1:$AB$1,0),0)/10^3</f>
        <v>#N/A</v>
      </c>
      <c r="BG131" s="953" t="e">
        <f>VLOOKUP(BC131&amp;"_令和4年度",データシート3!A:AB,MATCH("ea_"&amp;"中小水（河川）"&amp;"_年間発電",データシート3!$A$1:$AB$1,0),0)/10^3+VLOOKUP(BC131&amp;"_令和4年度",データシート3!A:AB,MATCH("ea_"&amp;"中小水（農業用水路）"&amp;"_年間発電",データシート3!$A$1:$AB$1,0),0)/10^3</f>
        <v>#N/A</v>
      </c>
      <c r="BH131" s="953" t="e">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#N/A</v>
      </c>
      <c r="BI131" s="953" t="e">
        <f t="shared" si="26"/>
        <v>#N/A</v>
      </c>
      <c r="BJ131" s="953" t="e">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#N/A</v>
      </c>
      <c r="BK131" s="953" t="e">
        <f t="shared" si="27"/>
        <v>#N/A</v>
      </c>
      <c r="BL131" s="953" t="e">
        <f t="shared" si="28"/>
        <v>#N/A</v>
      </c>
      <c r="BM131" s="953" t="e">
        <f t="shared" si="29"/>
        <v>#N/A</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松浦市</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42208</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9</v>
      </c>
      <c r="H7" s="786">
        <f t="shared" si="2"/>
        <v>9</v>
      </c>
      <c r="I7" s="786">
        <f t="shared" si="2"/>
        <v>9</v>
      </c>
      <c r="J7" s="786">
        <f t="shared" si="2"/>
        <v>9</v>
      </c>
      <c r="K7" s="787">
        <f t="shared" si="2"/>
        <v>9</v>
      </c>
      <c r="L7" s="787">
        <f t="shared" si="2"/>
        <v>8</v>
      </c>
      <c r="M7" s="787">
        <f t="shared" si="2"/>
        <v>10</v>
      </c>
      <c r="N7" s="787">
        <f t="shared" si="2"/>
        <v>10</v>
      </c>
      <c r="O7" s="787">
        <f>SUM(O8:O13)</f>
        <v>10</v>
      </c>
      <c r="P7" s="787">
        <f t="shared" si="2"/>
        <v>8</v>
      </c>
      <c r="Q7" s="788">
        <f>SUM(Q8:Q13)</f>
        <v>8</v>
      </c>
      <c r="R7" s="1028">
        <f t="shared" si="2"/>
        <v>853.44600000000003</v>
      </c>
      <c r="S7" s="1029">
        <f t="shared" si="2"/>
        <v>978.14499999999998</v>
      </c>
      <c r="T7" s="1029">
        <f t="shared" si="2"/>
        <v>907.755</v>
      </c>
      <c r="U7" s="1029">
        <f t="shared" si="2"/>
        <v>986.06700000000001</v>
      </c>
      <c r="V7" s="1029">
        <f t="shared" si="2"/>
        <v>806.32400000000007</v>
      </c>
      <c r="W7" s="1029">
        <f t="shared" si="2"/>
        <v>906.97199999999998</v>
      </c>
      <c r="X7" s="1029">
        <f t="shared" si="2"/>
        <v>948.54399999999998</v>
      </c>
      <c r="Y7" s="1029">
        <f t="shared" si="2"/>
        <v>908.44100000000003</v>
      </c>
      <c r="Z7" s="1029">
        <f>SUM(Z8:Z13)</f>
        <v>938.14100000000008</v>
      </c>
      <c r="AA7" s="1029">
        <f>SUM(AA8:AA13)</f>
        <v>953.34400000000005</v>
      </c>
      <c r="AB7" s="1030">
        <f t="shared" si="2"/>
        <v>1100.078</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7</v>
      </c>
      <c r="H10" s="803">
        <f>VLOOKUP($D$3&amp;"_"&amp;H$3,データシート1!$A:$BT,MATCH($G$2&amp;"_"&amp;$C10,データシート1!$A$1:$BT$1,0),0)</f>
        <v>7</v>
      </c>
      <c r="I10" s="803">
        <f>VLOOKUP($D$3&amp;"_"&amp;I$3,データシート1!$A:$BT,MATCH($G$2&amp;"_"&amp;$C10,データシート1!$A$1:$BT$1,0),0)</f>
        <v>7</v>
      </c>
      <c r="J10" s="803">
        <f>VLOOKUP($D$3&amp;"_"&amp;J$3,データシート1!$A:$BT,MATCH($G$2&amp;"_"&amp;$C10,データシート1!$A$1:$BT$1,0),0)</f>
        <v>7</v>
      </c>
      <c r="K10" s="804">
        <f>VLOOKUP($D$3&amp;"_"&amp;K$3,データシート1!$A:$BT,MATCH($G$2&amp;"_"&amp;$C10,データシート1!$A$1:$BT$1,0),0)</f>
        <v>7</v>
      </c>
      <c r="L10" s="804">
        <f>VLOOKUP($D$3&amp;"_"&amp;L$3,データシート1!$A:$BT,MATCH($G$2&amp;"_"&amp;$C10,データシート1!$A$1:$BT$1,0),0)</f>
        <v>6</v>
      </c>
      <c r="M10" s="804">
        <f>VLOOKUP($D$3&amp;"_"&amp;M$3,データシート1!$A:$BT,MATCH($G$2&amp;"_"&amp;$C10,データシート1!$A$1:$BT$1,0),0)</f>
        <v>8</v>
      </c>
      <c r="N10" s="804">
        <f>VLOOKUP($D$3&amp;"_"&amp;N$3,データシート1!$A:$BT,MATCH($G$2&amp;"_"&amp;$C10,データシート1!$A$1:$BT$1,0),0)</f>
        <v>8</v>
      </c>
      <c r="O10" s="804">
        <f>VLOOKUP($D$3&amp;"_"&amp;O$3,データシート1!$A:$BT,MATCH($G$2&amp;"_"&amp;$C10,データシート1!$A$1:$BT$1,0),0)</f>
        <v>8</v>
      </c>
      <c r="P10" s="804">
        <f>VLOOKUP($D$3&amp;"_"&amp;P$3,データシート1!$A:$BT,MATCH($G$2&amp;"_"&amp;$C10,データシート1!$A$1:$BT$1,0),0)</f>
        <v>6</v>
      </c>
      <c r="Q10" s="805">
        <f>VLOOKUP($D$3&amp;"_"&amp;Q$3,データシート1!$A:$BT,MATCH($G$2&amp;"_"&amp;$C10,データシート1!$A$1:$BT$1,0),0)</f>
        <v>6</v>
      </c>
      <c r="R10" s="1034">
        <f>VLOOKUP($D$3&amp;"_"&amp;R$3,データシート1!$A:$BT,MATCH($R$2&amp;"_"&amp;$C10,データシート1!$A$1:$BT$1,0),0)</f>
        <v>33.826999999999998</v>
      </c>
      <c r="S10" s="1035">
        <f>VLOOKUP($D$3&amp;"_"&amp;S$3,データシート1!$A:$BT,MATCH($R$2&amp;"_"&amp;$C10,データシート1!$A$1:$BT$1,0),0)</f>
        <v>35.283000000000001</v>
      </c>
      <c r="T10" s="1035">
        <f>VLOOKUP($D$3&amp;"_"&amp;T$3,データシート1!$A:$BT,MATCH($R$2&amp;"_"&amp;$C10,データシート1!$A$1:$BT$1,0),0)</f>
        <v>40.811</v>
      </c>
      <c r="U10" s="1035">
        <f>VLOOKUP($D$3&amp;"_"&amp;U$3,データシート1!$A:$BT,MATCH($R$2&amp;"_"&amp;$C10,データシート1!$A$1:$BT$1,0),0)</f>
        <v>47.241999999999997</v>
      </c>
      <c r="V10" s="1035">
        <f>VLOOKUP($D$3&amp;"_"&amp;V$3,データシート1!$A:$BT,MATCH($R$2&amp;"_"&amp;$C10,データシート1!$A$1:$BT$1,0),0)</f>
        <v>47.743000000000002</v>
      </c>
      <c r="W10" s="1035">
        <f>VLOOKUP($D$3&amp;"_"&amp;W$3,データシート1!$A:$BT,MATCH($R$2&amp;"_"&amp;$C10,データシート1!$A$1:$BT$1,0),0)</f>
        <v>40.787999999999997</v>
      </c>
      <c r="X10" s="1035">
        <f>VLOOKUP($D$3&amp;"_"&amp;X$3,データシート1!$A:$BT,MATCH($R$2&amp;"_"&amp;$C10,データシート1!$A$1:$BT$1,0),0)</f>
        <v>47.548000000000002</v>
      </c>
      <c r="Y10" s="1035">
        <f>VLOOKUP($D$3&amp;"_"&amp;Y$3,データシート1!$A:$BT,MATCH($R$2&amp;"_"&amp;$C10,データシート1!$A$1:$BT$1,0),0)</f>
        <v>47.96</v>
      </c>
      <c r="Z10" s="1035">
        <f>VLOOKUP($D$3&amp;"_"&amp;Z$3,データシート1!$A:$BT,MATCH($R$2&amp;"_"&amp;$C10,データシート1!$A$1:$BT$1,0),0)</f>
        <v>44.06</v>
      </c>
      <c r="AA10" s="1035">
        <f>VLOOKUP($D$3&amp;"_"&amp;AA$3,データシート1!$A:$BT,MATCH($R$2&amp;"_"&amp;$C10,データシート1!$A$1:$BT$1,0),0)</f>
        <v>28.768000000000001</v>
      </c>
      <c r="AB10" s="1036">
        <f>VLOOKUP($D$3&amp;"_"&amp;AB$3,データシート1!$A:$BT,MATCH($R$2&amp;"_"&amp;$C10,データシート1!$A$1:$BT$1,0),0)</f>
        <v>28.635999999999999</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0</v>
      </c>
      <c r="H11" s="803">
        <f>VLOOKUP($D$3&amp;"_"&amp;H$3,データシート1!$A:$BT,MATCH($G$2&amp;"_"&amp;$C11,データシート1!$A$1:$BT$1,0),0)</f>
        <v>0</v>
      </c>
      <c r="I11" s="803">
        <f>VLOOKUP($D$3&amp;"_"&amp;I$3,データシート1!$A:$BT,MATCH($G$2&amp;"_"&amp;$C11,データシート1!$A$1:$BT$1,0),0)</f>
        <v>0</v>
      </c>
      <c r="J11" s="803">
        <f>VLOOKUP($D$3&amp;"_"&amp;J$3,データシート1!$A:$BT,MATCH($G$2&amp;"_"&amp;$C11,データシート1!$A$1:$BT$1,0),0)</f>
        <v>0</v>
      </c>
      <c r="K11" s="804">
        <f>VLOOKUP($D$3&amp;"_"&amp;K$3,データシート1!$A:$BT,MATCH($G$2&amp;"_"&amp;$C11,データシート1!$A$1:$BT$1,0),0)</f>
        <v>0</v>
      </c>
      <c r="L11" s="804">
        <f>VLOOKUP($D$3&amp;"_"&amp;L$3,データシート1!$A:$BT,MATCH($G$2&amp;"_"&amp;$C11,データシート1!$A$1:$BT$1,0),0)</f>
        <v>0</v>
      </c>
      <c r="M11" s="804">
        <f>VLOOKUP($D$3&amp;"_"&amp;M$3,データシート1!$A:$BT,MATCH($G$2&amp;"_"&amp;$C11,データシート1!$A$1:$BT$1,0),0)</f>
        <v>0</v>
      </c>
      <c r="N11" s="804">
        <f>VLOOKUP($D$3&amp;"_"&amp;N$3,データシート1!$A:$BT,MATCH($G$2&amp;"_"&amp;$C11,データシート1!$A$1:$BT$1,0),0)</f>
        <v>0</v>
      </c>
      <c r="O11" s="804">
        <f>VLOOKUP($D$3&amp;"_"&amp;O$3,データシート1!$A:$BT,MATCH($G$2&amp;"_"&amp;$C11,データシート1!$A$1:$BT$1,0),0)</f>
        <v>0</v>
      </c>
      <c r="P11" s="804">
        <f>VLOOKUP($D$3&amp;"_"&amp;P$3,データシート1!$A:$BT,MATCH($G$2&amp;"_"&amp;$C11,データシート1!$A$1:$BT$1,0),0)</f>
        <v>0</v>
      </c>
      <c r="Q11" s="805">
        <f>VLOOKUP($D$3&amp;"_"&amp;Q$3,データシート1!$A:$BT,MATCH($G$2&amp;"_"&amp;$C11,データシート1!$A$1:$BT$1,0),0)</f>
        <v>0</v>
      </c>
      <c r="R11" s="1034">
        <f>VLOOKUP($D$3&amp;"_"&amp;R$3,データシート1!$A:$BT,MATCH($R$2&amp;"_"&amp;$C11,データシート1!$A$1:$BT$1,0),0)</f>
        <v>0</v>
      </c>
      <c r="S11" s="1035">
        <f>VLOOKUP($D$3&amp;"_"&amp;S$3,データシート1!$A:$BT,MATCH($R$2&amp;"_"&amp;$C11,データシート1!$A$1:$BT$1,0),0)</f>
        <v>0</v>
      </c>
      <c r="T11" s="1035">
        <f>VLOOKUP($D$3&amp;"_"&amp;T$3,データシート1!$A:$BT,MATCH($R$2&amp;"_"&amp;$C11,データシート1!$A$1:$BT$1,0),0)</f>
        <v>0</v>
      </c>
      <c r="U11" s="1035">
        <f>VLOOKUP($D$3&amp;"_"&amp;U$3,データシート1!$A:$BT,MATCH($R$2&amp;"_"&amp;$C11,データシート1!$A$1:$BT$1,0),0)</f>
        <v>0</v>
      </c>
      <c r="V11" s="1035">
        <f>VLOOKUP($D$3&amp;"_"&amp;V$3,データシート1!$A:$BT,MATCH($R$2&amp;"_"&amp;$C11,データシート1!$A$1:$BT$1,0),0)</f>
        <v>0</v>
      </c>
      <c r="W11" s="1035">
        <f>VLOOKUP($D$3&amp;"_"&amp;W$3,データシート1!$A:$BT,MATCH($R$2&amp;"_"&amp;$C11,データシート1!$A$1:$BT$1,0),0)</f>
        <v>0</v>
      </c>
      <c r="X11" s="1035">
        <f>VLOOKUP($D$3&amp;"_"&amp;X$3,データシート1!$A:$BT,MATCH($R$2&amp;"_"&amp;$C11,データシート1!$A$1:$BT$1,0),0)</f>
        <v>0</v>
      </c>
      <c r="Y11" s="1035">
        <f>VLOOKUP($D$3&amp;"_"&amp;Y$3,データシート1!$A:$BT,MATCH($R$2&amp;"_"&amp;$C11,データシート1!$A$1:$BT$1,0),0)</f>
        <v>0</v>
      </c>
      <c r="Z11" s="1035">
        <f>VLOOKUP($D$3&amp;"_"&amp;Z$3,データシート1!$A:$BT,MATCH($R$2&amp;"_"&amp;$C11,データシート1!$A$1:$BT$1,0),0)</f>
        <v>0</v>
      </c>
      <c r="AA11" s="1035">
        <f>VLOOKUP($D$3&amp;"_"&amp;AA$3,データシート1!$A:$BT,MATCH($R$2&amp;"_"&amp;$C11,データシート1!$A$1:$BT$1,0),0)</f>
        <v>0</v>
      </c>
      <c r="AB11" s="1036">
        <f>VLOOKUP($D$3&amp;"_"&amp;AB$3,データシート1!$A:$BT,MATCH($R$2&amp;"_"&amp;$C11,データシート1!$A$1:$BT$1,0),0)</f>
        <v>0</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2</v>
      </c>
      <c r="H12" s="811">
        <f>VLOOKUP($D$3&amp;"_"&amp;H$3,データシート1!$A:$BT,MATCH($G$2&amp;"_"&amp;$C12,データシート1!$A$1:$BT$1,0),0)</f>
        <v>2</v>
      </c>
      <c r="I12" s="811">
        <f>VLOOKUP($D$3&amp;"_"&amp;I$3,データシート1!$A:$BT,MATCH($G$2&amp;"_"&amp;$C12,データシート1!$A$1:$BT$1,0),0)</f>
        <v>2</v>
      </c>
      <c r="J12" s="811">
        <f>VLOOKUP($D$3&amp;"_"&amp;J$3,データシート1!$A:$BT,MATCH($G$2&amp;"_"&amp;$C12,データシート1!$A$1:$BT$1,0),0)</f>
        <v>2</v>
      </c>
      <c r="K12" s="812">
        <f>VLOOKUP($D$3&amp;"_"&amp;K$3,データシート1!$A:$BT,MATCH($G$2&amp;"_"&amp;$C12,データシート1!$A$1:$BT$1,0),0)</f>
        <v>2</v>
      </c>
      <c r="L12" s="812">
        <f>VLOOKUP($D$3&amp;"_"&amp;L$3,データシート1!$A:$BT,MATCH($G$2&amp;"_"&amp;$C12,データシート1!$A$1:$BT$1,0),0)</f>
        <v>2</v>
      </c>
      <c r="M12" s="812">
        <f>VLOOKUP($D$3&amp;"_"&amp;M$3,データシート1!$A:$BT,MATCH($G$2&amp;"_"&amp;$C12,データシート1!$A$1:$BT$1,0),0)</f>
        <v>2</v>
      </c>
      <c r="N12" s="812">
        <f>VLOOKUP($D$3&amp;"_"&amp;N$3,データシート1!$A:$BT,MATCH($G$2&amp;"_"&amp;$C12,データシート1!$A$1:$BT$1,0),0)</f>
        <v>2</v>
      </c>
      <c r="O12" s="812">
        <f>VLOOKUP($D$3&amp;"_"&amp;O$3,データシート1!$A:$BT,MATCH($G$2&amp;"_"&amp;$C12,データシート1!$A$1:$BT$1,0),0)</f>
        <v>2</v>
      </c>
      <c r="P12" s="812">
        <f>VLOOKUP($D$3&amp;"_"&amp;P$3,データシート1!$A:$BT,MATCH($G$2&amp;"_"&amp;$C12,データシート1!$A$1:$BT$1,0),0)</f>
        <v>2</v>
      </c>
      <c r="Q12" s="813">
        <f>VLOOKUP($D$3&amp;"_"&amp;Q$3,データシート1!$A:$BT,MATCH($G$2&amp;"_"&amp;$C12,データシート1!$A$1:$BT$1,0),0)</f>
        <v>2</v>
      </c>
      <c r="R12" s="1037">
        <f>VLOOKUP($D$3&amp;"_"&amp;R$3,データシート1!$A:$BT,MATCH($R$2&amp;"_"&amp;$C12,データシート1!$A$1:$BT$1,0),0)</f>
        <v>819.61900000000003</v>
      </c>
      <c r="S12" s="1038">
        <f>VLOOKUP($D$3&amp;"_"&amp;S$3,データシート1!$A:$BT,MATCH($R$2&amp;"_"&amp;$C12,データシート1!$A$1:$BT$1,0),0)</f>
        <v>942.86199999999997</v>
      </c>
      <c r="T12" s="1038">
        <f>VLOOKUP($D$3&amp;"_"&amp;T$3,データシート1!$A:$BT,MATCH($R$2&amp;"_"&amp;$C12,データシート1!$A$1:$BT$1,0),0)</f>
        <v>866.94399999999996</v>
      </c>
      <c r="U12" s="1038">
        <f>VLOOKUP($D$3&amp;"_"&amp;U$3,データシート1!$A:$BT,MATCH($R$2&amp;"_"&amp;$C12,データシート1!$A$1:$BT$1,0),0)</f>
        <v>938.82500000000005</v>
      </c>
      <c r="V12" s="1038">
        <f>VLOOKUP($D$3&amp;"_"&amp;V$3,データシート1!$A:$BT,MATCH($R$2&amp;"_"&amp;$C12,データシート1!$A$1:$BT$1,0),0)</f>
        <v>758.58100000000002</v>
      </c>
      <c r="W12" s="1038">
        <f>VLOOKUP($D$3&amp;"_"&amp;W$3,データシート1!$A:$BT,MATCH($R$2&amp;"_"&amp;$C12,データシート1!$A$1:$BT$1,0),0)</f>
        <v>866.18399999999997</v>
      </c>
      <c r="X12" s="1038">
        <f>VLOOKUP($D$3&amp;"_"&amp;X$3,データシート1!$A:$BT,MATCH($R$2&amp;"_"&amp;$C12,データシート1!$A$1:$BT$1,0),0)</f>
        <v>900.99599999999998</v>
      </c>
      <c r="Y12" s="1038">
        <f>VLOOKUP($D$3&amp;"_"&amp;Y$3,データシート1!$A:$BT,MATCH($R$2&amp;"_"&amp;$C12,データシート1!$A$1:$BT$1,0),0)</f>
        <v>860.48099999999999</v>
      </c>
      <c r="Z12" s="1038">
        <f>VLOOKUP($D$3&amp;"_"&amp;Z$3,データシート1!$A:$BT,MATCH($R$2&amp;"_"&amp;$C12,データシート1!$A$1:$BT$1,0),0)</f>
        <v>894.08100000000002</v>
      </c>
      <c r="AA12" s="1038">
        <f>VLOOKUP($D$3&amp;"_"&amp;AA$3,データシート1!$A:$BT,MATCH($R$2&amp;"_"&amp;$C12,データシート1!$A$1:$BT$1,0),0)</f>
        <v>924.57600000000002</v>
      </c>
      <c r="AB12" s="1039">
        <f>VLOOKUP($D$3&amp;"_"&amp;AB$3,データシート1!$A:$BT,MATCH($R$2&amp;"_"&amp;$C12,データシート1!$A$1:$BT$1,0),0)</f>
        <v>1071.442</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7</v>
      </c>
      <c r="H26" s="829">
        <f>VLOOKUP($D$3&amp;"_"&amp;H$3,データシート2!$A:$SI,MATCH($G$2&amp;"_"&amp;$B26,データシート2!$A$1:$SI$1,0),0)</f>
        <v>7</v>
      </c>
      <c r="I26" s="829">
        <f>VLOOKUP($D$3&amp;"_"&amp;I$3,データシート2!$A:$SI,MATCH($G$2&amp;"_"&amp;$B26,データシート2!$A$1:$SI$1,0),0)</f>
        <v>7</v>
      </c>
      <c r="J26" s="829">
        <f>VLOOKUP($D$3&amp;"_"&amp;J$3,データシート2!$A:$SI,MATCH($G$2&amp;"_"&amp;$B26,データシート2!$A$1:$SI$1,0),0)</f>
        <v>7</v>
      </c>
      <c r="K26" s="830">
        <f>VLOOKUP($D$3&amp;"_"&amp;K$3,データシート2!$A:$SI,MATCH($G$2&amp;"_"&amp;$B26,データシート2!$A$1:$SI$1,0),0)</f>
        <v>7</v>
      </c>
      <c r="L26" s="830">
        <f>VLOOKUP($D$3&amp;"_"&amp;L$3,データシート2!$A:$SI,MATCH($G$2&amp;"_"&amp;$B26,データシート2!$A$1:$SI$1,0),0)</f>
        <v>6</v>
      </c>
      <c r="M26" s="830">
        <f>VLOOKUP($D$3&amp;"_"&amp;M$3,データシート2!$A:$SI,MATCH($G$2&amp;"_"&amp;$B26,データシート2!$A$1:$SI$1,0),0)</f>
        <v>8</v>
      </c>
      <c r="N26" s="830">
        <f>VLOOKUP($D$3&amp;"_"&amp;N$3,データシート2!$A:$SI,MATCH($G$2&amp;"_"&amp;$B26,データシート2!$A$1:$SI$1,0),0)</f>
        <v>8</v>
      </c>
      <c r="O26" s="830">
        <f>VLOOKUP($D$3&amp;"_"&amp;O$3,データシート2!$A:$SI,MATCH($G$2&amp;"_"&amp;$B26,データシート2!$A$1:$SI$1,0),0)</f>
        <v>8</v>
      </c>
      <c r="P26" s="830">
        <f>VLOOKUP($D$3&amp;"_"&amp;P$3,データシート2!$A:$SI,MATCH($G$2&amp;"_"&amp;$B26,データシート2!$A$1:$SI$1,0),0)</f>
        <v>6</v>
      </c>
      <c r="Q26" s="831">
        <f>VLOOKUP($D$3&amp;"_"&amp;Q$3,データシート2!$A:$SI,MATCH($G$2&amp;"_"&amp;$B26,データシート2!$A$1:$SI$1,0),0)</f>
        <v>6</v>
      </c>
      <c r="R26" s="1043">
        <f>VLOOKUP($D$3&amp;"_"&amp;R$3,データシート2!$A:$SI,MATCH($R$2&amp;"_"&amp;$B26,データシート2!$A$1:$SI$1,0),0)</f>
        <v>33.826999999999998</v>
      </c>
      <c r="S26" s="1044">
        <f>VLOOKUP($D$3&amp;"_"&amp;S$3,データシート2!$A:$SI,MATCH($R$2&amp;"_"&amp;$B26,データシート2!$A$1:$SI$1,0),0)</f>
        <v>35.283000000000001</v>
      </c>
      <c r="T26" s="1044">
        <f>VLOOKUP($D$3&amp;"_"&amp;T$3,データシート2!$A:$SI,MATCH($R$2&amp;"_"&amp;$B26,データシート2!$A$1:$SI$1,0),0)</f>
        <v>40.811</v>
      </c>
      <c r="U26" s="1044">
        <f>VLOOKUP($D$3&amp;"_"&amp;U$3,データシート2!$A:$SI,MATCH($R$2&amp;"_"&amp;$B26,データシート2!$A$1:$SI$1,0),0)</f>
        <v>47.241999999999997</v>
      </c>
      <c r="V26" s="1044">
        <f>VLOOKUP($D$3&amp;"_"&amp;V$3,データシート2!$A:$SI,MATCH($R$2&amp;"_"&amp;$B26,データシート2!$A$1:$SI$1,0),0)</f>
        <v>47.743000000000002</v>
      </c>
      <c r="W26" s="1044">
        <f>VLOOKUP($D$3&amp;"_"&amp;W$3,データシート2!$A:$SI,MATCH($R$2&amp;"_"&amp;$B26,データシート2!$A$1:$SI$1,0),0)</f>
        <v>40.787999999999997</v>
      </c>
      <c r="X26" s="1044">
        <f>VLOOKUP($D$3&amp;"_"&amp;X$3,データシート2!$A:$SI,MATCH($R$2&amp;"_"&amp;$B26,データシート2!$A$1:$SI$1,0),0)</f>
        <v>47.548000000000002</v>
      </c>
      <c r="Y26" s="1044">
        <f>VLOOKUP($D$3&amp;"_"&amp;Y$3,データシート2!$A:$SI,MATCH($R$2&amp;"_"&amp;$B26,データシート2!$A$1:$SI$1,0),0)</f>
        <v>47.96</v>
      </c>
      <c r="Z26" s="1044">
        <f>VLOOKUP($D$3&amp;"_"&amp;Z$3,データシート2!$A:$SI,MATCH($R$2&amp;"_"&amp;$B26,データシート2!$A$1:$SI$1,0),0)</f>
        <v>44.06</v>
      </c>
      <c r="AA26" s="1044">
        <f>VLOOKUP($D$3&amp;"_"&amp;AA$3,データシート2!$A:$SI,MATCH($R$2&amp;"_"&amp;$B26,データシート2!$A$1:$SI$1,0),0)</f>
        <v>28.768000000000001</v>
      </c>
      <c r="AB26" s="1045">
        <f>VLOOKUP($D$3&amp;"_"&amp;AB$3,データシート2!$A:$SI,MATCH($R$2&amp;"_"&amp;$B26,データシート2!$A$1:$SI$1,0),0)</f>
        <v>28.635999999999999</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0</v>
      </c>
      <c r="H27" s="838">
        <f>VLOOKUP($D$3&amp;"_"&amp;H$3,データシート2!$A:$SI,MATCH($G$2&amp;"_"&amp;$C27,データシート2!$A$1:$SI$1,0),0)</f>
        <v>0</v>
      </c>
      <c r="I27" s="838">
        <f>VLOOKUP($D$3&amp;"_"&amp;I$3,データシート2!$A:$SI,MATCH($G$2&amp;"_"&amp;$C27,データシート2!$A$1:$SI$1,0),0)</f>
        <v>0</v>
      </c>
      <c r="J27" s="838">
        <f>VLOOKUP($D$3&amp;"_"&amp;J$3,データシート2!$A:$SI,MATCH($G$2&amp;"_"&amp;$C27,データシート2!$A$1:$SI$1,0),0)</f>
        <v>0</v>
      </c>
      <c r="K27" s="839">
        <f>VLOOKUP($D$3&amp;"_"&amp;K$3,データシート2!$A:$SI,MATCH($G$2&amp;"_"&amp;$C27,データシート2!$A$1:$SI$1,0),0)</f>
        <v>0</v>
      </c>
      <c r="L27" s="839">
        <f>VLOOKUP($D$3&amp;"_"&amp;L$3,データシート2!$A:$SI,MATCH($G$2&amp;"_"&amp;$C27,データシート2!$A$1:$SI$1,0),0)</f>
        <v>0</v>
      </c>
      <c r="M27" s="839">
        <f>VLOOKUP($D$3&amp;"_"&amp;M$3,データシート2!$A:$SI,MATCH($G$2&amp;"_"&amp;$C27,データシート2!$A$1:$SI$1,0),0)</f>
        <v>0</v>
      </c>
      <c r="N27" s="839">
        <f>VLOOKUP($D$3&amp;"_"&amp;N$3,データシート2!$A:$SI,MATCH($G$2&amp;"_"&amp;$C27,データシート2!$A$1:$SI$1,0),0)</f>
        <v>0</v>
      </c>
      <c r="O27" s="839">
        <f>VLOOKUP($D$3&amp;"_"&amp;O$3,データシート2!$A:$SI,MATCH($G$2&amp;"_"&amp;$C27,データシート2!$A$1:$SI$1,0),0)</f>
        <v>0</v>
      </c>
      <c r="P27" s="839">
        <f>VLOOKUP($D$3&amp;"_"&amp;P$3,データシート2!$A:$SI,MATCH($G$2&amp;"_"&amp;$C27,データシート2!$A$1:$SI$1,0),0)</f>
        <v>0</v>
      </c>
      <c r="Q27" s="840">
        <f>VLOOKUP($D$3&amp;"_"&amp;Q$3,データシート2!$A:$SI,MATCH($G$2&amp;"_"&amp;$C27,データシート2!$A$1:$SI$1,0),0)</f>
        <v>0</v>
      </c>
      <c r="R27" s="1052">
        <f>VLOOKUP($D$3&amp;"_"&amp;R$3,データシート2!$A:$SI,MATCH($R$2&amp;"_"&amp;$C27,データシート2!$A$1:$SI$1,0),0)</f>
        <v>0</v>
      </c>
      <c r="S27" s="1047">
        <f>VLOOKUP($D$3&amp;"_"&amp;S$3,データシート2!$A:$SI,MATCH($R$2&amp;"_"&amp;$C27,データシート2!$A$1:$SI$1,0),0)</f>
        <v>0</v>
      </c>
      <c r="T27" s="1047">
        <f>VLOOKUP($D$3&amp;"_"&amp;T$3,データシート2!$A:$SI,MATCH($R$2&amp;"_"&amp;$C27,データシート2!$A$1:$SI$1,0),0)</f>
        <v>0</v>
      </c>
      <c r="U27" s="1047">
        <f>VLOOKUP($D$3&amp;"_"&amp;U$3,データシート2!$A:$SI,MATCH($R$2&amp;"_"&amp;$C27,データシート2!$A$1:$SI$1,0),0)</f>
        <v>0</v>
      </c>
      <c r="V27" s="1047">
        <f>VLOOKUP($D$3&amp;"_"&amp;V$3,データシート2!$A:$SI,MATCH($R$2&amp;"_"&amp;$C27,データシート2!$A$1:$SI$1,0),0)</f>
        <v>0</v>
      </c>
      <c r="W27" s="1047">
        <f>VLOOKUP($D$3&amp;"_"&amp;W$3,データシート2!$A:$SI,MATCH($R$2&amp;"_"&amp;$C27,データシート2!$A$1:$SI$1,0),0)</f>
        <v>0</v>
      </c>
      <c r="X27" s="1047">
        <f>VLOOKUP($D$3&amp;"_"&amp;X$3,データシート2!$A:$SI,MATCH($R$2&amp;"_"&amp;$C27,データシート2!$A$1:$SI$1,0),0)</f>
        <v>0</v>
      </c>
      <c r="Y27" s="1047">
        <f>VLOOKUP($D$3&amp;"_"&amp;Y$3,データシート2!$A:$SI,MATCH($R$2&amp;"_"&amp;$C27,データシート2!$A$1:$SI$1,0),0)</f>
        <v>0</v>
      </c>
      <c r="Z27" s="1047">
        <f>VLOOKUP($D$3&amp;"_"&amp;Z$3,データシート2!$A:$SI,MATCH($R$2&amp;"_"&amp;$C27,データシート2!$A$1:$SI$1,0),0)</f>
        <v>0</v>
      </c>
      <c r="AA27" s="1047">
        <f>VLOOKUP($D$3&amp;"_"&amp;AA$3,データシート2!$A:$SI,MATCH($R$2&amp;"_"&amp;$C27,データシート2!$A$1:$SI$1,0),0)</f>
        <v>0</v>
      </c>
      <c r="AB27" s="1048">
        <f>VLOOKUP($D$3&amp;"_"&amp;AB$3,データシート2!$A:$SI,MATCH($R$2&amp;"_"&amp;$C27,データシート2!$A$1:$SI$1,0),0)</f>
        <v>0</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2</v>
      </c>
      <c r="H28" s="866">
        <f>VLOOKUP($D$3&amp;"_"&amp;H$3,データシート2!$A:$SI,MATCH($G$2&amp;"_"&amp;$C28,データシート2!$A$1:$SI$1,0),0)</f>
        <v>2</v>
      </c>
      <c r="I28" s="866">
        <f>VLOOKUP($D$3&amp;"_"&amp;I$3,データシート2!$A:$SI,MATCH($G$2&amp;"_"&amp;$C28,データシート2!$A$1:$SI$1,0),0)</f>
        <v>2</v>
      </c>
      <c r="J28" s="866">
        <f>VLOOKUP($D$3&amp;"_"&amp;J$3,データシート2!$A:$SI,MATCH($G$2&amp;"_"&amp;$C28,データシート2!$A$1:$SI$1,0),0)</f>
        <v>2</v>
      </c>
      <c r="K28" s="867">
        <f>VLOOKUP($D$3&amp;"_"&amp;K$3,データシート2!$A:$SI,MATCH($G$2&amp;"_"&amp;$C28,データシート2!$A$1:$SI$1,0),0)</f>
        <v>2</v>
      </c>
      <c r="L28" s="867">
        <f>VLOOKUP($D$3&amp;"_"&amp;L$3,データシート2!$A:$SI,MATCH($G$2&amp;"_"&amp;$C28,データシート2!$A$1:$SI$1,0),0)</f>
        <v>2</v>
      </c>
      <c r="M28" s="867">
        <f>VLOOKUP($D$3&amp;"_"&amp;M$3,データシート2!$A:$SI,MATCH($G$2&amp;"_"&amp;$C28,データシート2!$A$1:$SI$1,0),0)</f>
        <v>2</v>
      </c>
      <c r="N28" s="867">
        <f>VLOOKUP($D$3&amp;"_"&amp;N$3,データシート2!$A:$SI,MATCH($G$2&amp;"_"&amp;$C28,データシート2!$A$1:$SI$1,0),0)</f>
        <v>2</v>
      </c>
      <c r="O28" s="867">
        <f>VLOOKUP($D$3&amp;"_"&amp;O$3,データシート2!$A:$SI,MATCH($G$2&amp;"_"&amp;$C28,データシート2!$A$1:$SI$1,0),0)</f>
        <v>2</v>
      </c>
      <c r="P28" s="867">
        <f>VLOOKUP($D$3&amp;"_"&amp;P$3,データシート2!$A:$SI,MATCH($G$2&amp;"_"&amp;$C28,データシート2!$A$1:$SI$1,0),0)</f>
        <v>1</v>
      </c>
      <c r="Q28" s="868">
        <f>VLOOKUP($D$3&amp;"_"&amp;Q$3,データシート2!$A:$SI,MATCH($G$2&amp;"_"&amp;$C28,データシート2!$A$1:$SI$1,0),0)</f>
        <v>1</v>
      </c>
      <c r="R28" s="1056">
        <f>VLOOKUP($D$3&amp;"_"&amp;R$3,データシート2!$A:$SI,MATCH($R$2&amp;"_"&amp;$C28,データシート2!$A$1:$SI$1,0),0)</f>
        <v>5.7489999999999997</v>
      </c>
      <c r="S28" s="1057">
        <f>VLOOKUP($D$3&amp;"_"&amp;S$3,データシート2!$A:$SI,MATCH($R$2&amp;"_"&amp;$C28,データシート2!$A$1:$SI$1,0),0)</f>
        <v>6.56</v>
      </c>
      <c r="T28" s="1057">
        <f>VLOOKUP($D$3&amp;"_"&amp;T$3,データシート2!$A:$SI,MATCH($R$2&amp;"_"&amp;$C28,データシート2!$A$1:$SI$1,0),0)</f>
        <v>8.0169999999999995</v>
      </c>
      <c r="U28" s="1057">
        <f>VLOOKUP($D$3&amp;"_"&amp;U$3,データシート2!$A:$SI,MATCH($R$2&amp;"_"&amp;$C28,データシート2!$A$1:$SI$1,0),0)</f>
        <v>9.3949999999999996</v>
      </c>
      <c r="V28" s="1057">
        <f>VLOOKUP($D$3&amp;"_"&amp;V$3,データシート2!$A:$SI,MATCH($R$2&amp;"_"&amp;$C28,データシート2!$A$1:$SI$1,0),0)</f>
        <v>8.907</v>
      </c>
      <c r="W28" s="1057">
        <f>VLOOKUP($D$3&amp;"_"&amp;W$3,データシート2!$A:$SI,MATCH($R$2&amp;"_"&amp;$C28,データシート2!$A$1:$SI$1,0),0)</f>
        <v>9.5220000000000002</v>
      </c>
      <c r="X28" s="1057">
        <f>VLOOKUP($D$3&amp;"_"&amp;X$3,データシート2!$A:$SI,MATCH($R$2&amp;"_"&amp;$C28,データシート2!$A$1:$SI$1,0),0)</f>
        <v>8.0090000000000003</v>
      </c>
      <c r="Y28" s="1057">
        <f>VLOOKUP($D$3&amp;"_"&amp;Y$3,データシート2!$A:$SI,MATCH($R$2&amp;"_"&amp;$C28,データシート2!$A$1:$SI$1,0),0)</f>
        <v>7.5309999999999997</v>
      </c>
      <c r="Z28" s="1057">
        <f>VLOOKUP($D$3&amp;"_"&amp;Z$3,データシート2!$A:$SI,MATCH($R$2&amp;"_"&amp;$C28,データシート2!$A$1:$SI$1,0),0)</f>
        <v>6.923</v>
      </c>
      <c r="AA28" s="1057">
        <f>VLOOKUP($D$3&amp;"_"&amp;AA$3,データシート2!$A:$SI,MATCH($R$2&amp;"_"&amp;$C28,データシート2!$A$1:$SI$1,0),0)</f>
        <v>2.2869999999999999</v>
      </c>
      <c r="AB28" s="1058">
        <f>VLOOKUP($D$3&amp;"_"&amp;AB$3,データシート2!$A:$SI,MATCH($R$2&amp;"_"&amp;$C28,データシート2!$A$1:$SI$1,0),0)</f>
        <v>2.41</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1</v>
      </c>
      <c r="H29" s="866">
        <f>VLOOKUP($D$3&amp;"_"&amp;H$3,データシート2!$A:$SI,MATCH($G$2&amp;"_"&amp;$C29,データシート2!$A$1:$SI$1,0),0)</f>
        <v>1</v>
      </c>
      <c r="I29" s="866">
        <f>VLOOKUP($D$3&amp;"_"&amp;I$3,データシート2!$A:$SI,MATCH($G$2&amp;"_"&amp;$C29,データシート2!$A$1:$SI$1,0),0)</f>
        <v>1</v>
      </c>
      <c r="J29" s="866">
        <f>VLOOKUP($D$3&amp;"_"&amp;J$3,データシート2!$A:$SI,MATCH($G$2&amp;"_"&amp;$C29,データシート2!$A$1:$SI$1,0),0)</f>
        <v>1</v>
      </c>
      <c r="K29" s="867">
        <f>VLOOKUP($D$3&amp;"_"&amp;K$3,データシート2!$A:$SI,MATCH($G$2&amp;"_"&amp;$C29,データシート2!$A$1:$SI$1,0),0)</f>
        <v>1</v>
      </c>
      <c r="L29" s="867">
        <f>VLOOKUP($D$3&amp;"_"&amp;L$3,データシート2!$A:$SI,MATCH($G$2&amp;"_"&amp;$C29,データシート2!$A$1:$SI$1,0),0)</f>
        <v>1</v>
      </c>
      <c r="M29" s="867">
        <f>VLOOKUP($D$3&amp;"_"&amp;M$3,データシート2!$A:$SI,MATCH($G$2&amp;"_"&amp;$C29,データシート2!$A$1:$SI$1,0),0)</f>
        <v>2</v>
      </c>
      <c r="N29" s="867">
        <f>VLOOKUP($D$3&amp;"_"&amp;N$3,データシート2!$A:$SI,MATCH($G$2&amp;"_"&amp;$C29,データシート2!$A$1:$SI$1,0),0)</f>
        <v>2</v>
      </c>
      <c r="O29" s="867">
        <f>VLOOKUP($D$3&amp;"_"&amp;O$3,データシート2!$A:$SI,MATCH($G$2&amp;"_"&amp;$C29,データシート2!$A$1:$SI$1,0),0)</f>
        <v>2</v>
      </c>
      <c r="P29" s="867">
        <f>VLOOKUP($D$3&amp;"_"&amp;P$3,データシート2!$A:$SI,MATCH($G$2&amp;"_"&amp;$C29,データシート2!$A$1:$SI$1,0),0)</f>
        <v>1</v>
      </c>
      <c r="Q29" s="868">
        <f>VLOOKUP($D$3&amp;"_"&amp;Q$3,データシート2!$A:$SI,MATCH($G$2&amp;"_"&amp;$C29,データシート2!$A$1:$SI$1,0),0)</f>
        <v>1</v>
      </c>
      <c r="R29" s="1056">
        <f>VLOOKUP($D$3&amp;"_"&amp;R$3,データシート2!$A:$SI,MATCH($R$2&amp;"_"&amp;$C29,データシート2!$A$1:$SI$1,0),0)</f>
        <v>3.2730000000000001</v>
      </c>
      <c r="S29" s="1057">
        <f>VLOOKUP($D$3&amp;"_"&amp;S$3,データシート2!$A:$SI,MATCH($R$2&amp;"_"&amp;$C29,データシート2!$A$1:$SI$1,0),0)</f>
        <v>3.7210000000000001</v>
      </c>
      <c r="T29" s="1057">
        <f>VLOOKUP($D$3&amp;"_"&amp;T$3,データシート2!$A:$SI,MATCH($R$2&amp;"_"&amp;$C29,データシート2!$A$1:$SI$1,0),0)</f>
        <v>4.8479999999999999</v>
      </c>
      <c r="U29" s="1057">
        <f>VLOOKUP($D$3&amp;"_"&amp;U$3,データシート2!$A:$SI,MATCH($R$2&amp;"_"&amp;$C29,データシート2!$A$1:$SI$1,0),0)</f>
        <v>4.8600000000000003</v>
      </c>
      <c r="V29" s="1057">
        <f>VLOOKUP($D$3&amp;"_"&amp;V$3,データシート2!$A:$SI,MATCH($R$2&amp;"_"&amp;$C29,データシート2!$A$1:$SI$1,0),0)</f>
        <v>4.5709999999999997</v>
      </c>
      <c r="W29" s="1057">
        <f>VLOOKUP($D$3&amp;"_"&amp;W$3,データシート2!$A:$SI,MATCH($R$2&amp;"_"&amp;$C29,データシート2!$A$1:$SI$1,0),0)</f>
        <v>3.7170000000000001</v>
      </c>
      <c r="X29" s="1057">
        <f>VLOOKUP($D$3&amp;"_"&amp;X$3,データシート2!$A:$SI,MATCH($R$2&amp;"_"&amp;$C29,データシート2!$A$1:$SI$1,0),0)</f>
        <v>6.38</v>
      </c>
      <c r="Y29" s="1057">
        <f>VLOOKUP($D$3&amp;"_"&amp;Y$3,データシート2!$A:$SI,MATCH($R$2&amp;"_"&amp;$C29,データシート2!$A$1:$SI$1,0),0)</f>
        <v>6.2039999999999997</v>
      </c>
      <c r="Z29" s="1057">
        <f>VLOOKUP($D$3&amp;"_"&amp;Z$3,データシート2!$A:$SI,MATCH($R$2&amp;"_"&amp;$C29,データシート2!$A$1:$SI$1,0),0)</f>
        <v>6.0190000000000001</v>
      </c>
      <c r="AA29" s="1057">
        <f>VLOOKUP($D$3&amp;"_"&amp;AA$3,データシート2!$A:$SI,MATCH($R$2&amp;"_"&amp;$C29,データシート2!$A$1:$SI$1,0),0)</f>
        <v>2.1</v>
      </c>
      <c r="AB29" s="1058">
        <f>VLOOKUP($D$3&amp;"_"&amp;AB$3,データシート2!$A:$SI,MATCH($R$2&amp;"_"&amp;$C29,データシート2!$A$1:$SI$1,0),0)</f>
        <v>1.635</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0</v>
      </c>
      <c r="H34" s="866">
        <f>VLOOKUP($D$3&amp;"_"&amp;H$3,データシート2!$A:$SI,MATCH($G$2&amp;"_"&amp;$C34,データシート2!$A$1:$SI$1,0),0)</f>
        <v>0</v>
      </c>
      <c r="I34" s="866">
        <f>VLOOKUP($D$3&amp;"_"&amp;I$3,データシート2!$A:$SI,MATCH($G$2&amp;"_"&amp;$C34,データシート2!$A$1:$SI$1,0),0)</f>
        <v>0</v>
      </c>
      <c r="J34" s="866">
        <f>VLOOKUP($D$3&amp;"_"&amp;J$3,データシート2!$A:$SI,MATCH($G$2&amp;"_"&amp;$C34,データシート2!$A$1:$SI$1,0),0)</f>
        <v>0</v>
      </c>
      <c r="K34" s="867">
        <f>VLOOKUP($D$3&amp;"_"&amp;K$3,データシート2!$A:$SI,MATCH($G$2&amp;"_"&amp;$C34,データシート2!$A$1:$SI$1,0),0)</f>
        <v>0</v>
      </c>
      <c r="L34" s="867">
        <f>VLOOKUP($D$3&amp;"_"&amp;L$3,データシート2!$A:$SI,MATCH($G$2&amp;"_"&amp;$C34,データシート2!$A$1:$SI$1,0),0)</f>
        <v>0</v>
      </c>
      <c r="M34" s="867">
        <f>VLOOKUP($D$3&amp;"_"&amp;M$3,データシート2!$A:$SI,MATCH($G$2&amp;"_"&amp;$C34,データシート2!$A$1:$SI$1,0),0)</f>
        <v>0</v>
      </c>
      <c r="N34" s="867">
        <f>VLOOKUP($D$3&amp;"_"&amp;N$3,データシート2!$A:$SI,MATCH($G$2&amp;"_"&amp;$C34,データシート2!$A$1:$SI$1,0),0)</f>
        <v>0</v>
      </c>
      <c r="O34" s="867">
        <f>VLOOKUP($D$3&amp;"_"&amp;O$3,データシート2!$A:$SI,MATCH($G$2&amp;"_"&amp;$C34,データシート2!$A$1:$SI$1,0),0)</f>
        <v>0</v>
      </c>
      <c r="P34" s="867">
        <f>VLOOKUP($D$3&amp;"_"&amp;P$3,データシート2!$A:$SI,MATCH($G$2&amp;"_"&amp;$C34,データシート2!$A$1:$SI$1,0),0)</f>
        <v>0</v>
      </c>
      <c r="Q34" s="868">
        <f>VLOOKUP($D$3&amp;"_"&amp;Q$3,データシート2!$A:$SI,MATCH($G$2&amp;"_"&amp;$C34,データシート2!$A$1:$SI$1,0),0)</f>
        <v>0</v>
      </c>
      <c r="R34" s="1056">
        <f>VLOOKUP($D$3&amp;"_"&amp;R$3,データシート2!$A:$SI,MATCH($R$2&amp;"_"&amp;$C34,データシート2!$A$1:$SI$1,0),0)</f>
        <v>0</v>
      </c>
      <c r="S34" s="1057">
        <f>VLOOKUP($D$3&amp;"_"&amp;S$3,データシート2!$A:$SI,MATCH($R$2&amp;"_"&amp;$C34,データシート2!$A$1:$SI$1,0),0)</f>
        <v>0</v>
      </c>
      <c r="T34" s="1057">
        <f>VLOOKUP($D$3&amp;"_"&amp;T$3,データシート2!$A:$SI,MATCH($R$2&amp;"_"&amp;$C34,データシート2!$A$1:$SI$1,0),0)</f>
        <v>0</v>
      </c>
      <c r="U34" s="1057">
        <f>VLOOKUP($D$3&amp;"_"&amp;U$3,データシート2!$A:$SI,MATCH($R$2&amp;"_"&amp;$C34,データシート2!$A$1:$SI$1,0),0)</f>
        <v>0</v>
      </c>
      <c r="V34" s="1057">
        <f>VLOOKUP($D$3&amp;"_"&amp;V$3,データシート2!$A:$SI,MATCH($R$2&amp;"_"&amp;$C34,データシート2!$A$1:$SI$1,0),0)</f>
        <v>0</v>
      </c>
      <c r="W34" s="1057">
        <f>VLOOKUP($D$3&amp;"_"&amp;W$3,データシート2!$A:$SI,MATCH($R$2&amp;"_"&amp;$C34,データシート2!$A$1:$SI$1,0),0)</f>
        <v>0</v>
      </c>
      <c r="X34" s="1057">
        <f>VLOOKUP($D$3&amp;"_"&amp;X$3,データシート2!$A:$SI,MATCH($R$2&amp;"_"&amp;$C34,データシート2!$A$1:$SI$1,0),0)</f>
        <v>0</v>
      </c>
      <c r="Y34" s="1057">
        <f>VLOOKUP($D$3&amp;"_"&amp;Y$3,データシート2!$A:$SI,MATCH($R$2&amp;"_"&amp;$C34,データシート2!$A$1:$SI$1,0),0)</f>
        <v>0</v>
      </c>
      <c r="Z34" s="1057">
        <f>VLOOKUP($D$3&amp;"_"&amp;Z$3,データシート2!$A:$SI,MATCH($R$2&amp;"_"&amp;$C34,データシート2!$A$1:$SI$1,0),0)</f>
        <v>0</v>
      </c>
      <c r="AA34" s="1057">
        <f>VLOOKUP($D$3&amp;"_"&amp;AA$3,データシート2!$A:$SI,MATCH($R$2&amp;"_"&amp;$C34,データシート2!$A$1:$SI$1,0),0)</f>
        <v>0</v>
      </c>
      <c r="AB34" s="1058">
        <f>VLOOKUP($D$3&amp;"_"&amp;AB$3,データシート2!$A:$SI,MATCH($R$2&amp;"_"&amp;$C34,データシート2!$A$1:$SI$1,0),0)</f>
        <v>0</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0</v>
      </c>
      <c r="H38" s="866">
        <f>VLOOKUP($D$3&amp;"_"&amp;H$3,データシート2!$A:$SI,MATCH($G$2&amp;"_"&amp;$C38,データシート2!$A$1:$SI$1,0),0)</f>
        <v>0</v>
      </c>
      <c r="I38" s="866">
        <f>VLOOKUP($D$3&amp;"_"&amp;I$3,データシート2!$A:$SI,MATCH($G$2&amp;"_"&amp;$C38,データシート2!$A$1:$SI$1,0),0)</f>
        <v>0</v>
      </c>
      <c r="J38" s="866">
        <f>VLOOKUP($D$3&amp;"_"&amp;J$3,データシート2!$A:$SI,MATCH($G$2&amp;"_"&amp;$C38,データシート2!$A$1:$SI$1,0),0)</f>
        <v>0</v>
      </c>
      <c r="K38" s="867">
        <f>VLOOKUP($D$3&amp;"_"&amp;K$3,データシート2!$A:$SI,MATCH($G$2&amp;"_"&amp;$C38,データシート2!$A$1:$SI$1,0),0)</f>
        <v>0</v>
      </c>
      <c r="L38" s="867">
        <f>VLOOKUP($D$3&amp;"_"&amp;L$3,データシート2!$A:$SI,MATCH($G$2&amp;"_"&amp;$C38,データシート2!$A$1:$SI$1,0),0)</f>
        <v>0</v>
      </c>
      <c r="M38" s="867">
        <f>VLOOKUP($D$3&amp;"_"&amp;M$3,データシート2!$A:$SI,MATCH($G$2&amp;"_"&amp;$C38,データシート2!$A$1:$SI$1,0),0)</f>
        <v>0</v>
      </c>
      <c r="N38" s="867">
        <f>VLOOKUP($D$3&amp;"_"&amp;N$3,データシート2!$A:$SI,MATCH($G$2&amp;"_"&amp;$C38,データシート2!$A$1:$SI$1,0),0)</f>
        <v>0</v>
      </c>
      <c r="O38" s="867">
        <f>VLOOKUP($D$3&amp;"_"&amp;O$3,データシート2!$A:$SI,MATCH($G$2&amp;"_"&amp;$C38,データシート2!$A$1:$SI$1,0),0)</f>
        <v>0</v>
      </c>
      <c r="P38" s="867">
        <f>VLOOKUP($D$3&amp;"_"&amp;P$3,データシート2!$A:$SI,MATCH($G$2&amp;"_"&amp;$C38,データシート2!$A$1:$SI$1,0),0)</f>
        <v>0</v>
      </c>
      <c r="Q38" s="868">
        <f>VLOOKUP($D$3&amp;"_"&amp;Q$3,データシート2!$A:$SI,MATCH($G$2&amp;"_"&amp;$C38,データシート2!$A$1:$SI$1,0),0)</f>
        <v>0</v>
      </c>
      <c r="R38" s="1056">
        <f>VLOOKUP($D$3&amp;"_"&amp;R$3,データシート2!$A:$SI,MATCH($R$2&amp;"_"&amp;$C38,データシート2!$A$1:$SI$1,0),0)</f>
        <v>0</v>
      </c>
      <c r="S38" s="1057">
        <f>VLOOKUP($D$3&amp;"_"&amp;S$3,データシート2!$A:$SI,MATCH($R$2&amp;"_"&amp;$C38,データシート2!$A$1:$SI$1,0),0)</f>
        <v>0</v>
      </c>
      <c r="T38" s="1057">
        <f>VLOOKUP($D$3&amp;"_"&amp;T$3,データシート2!$A:$SI,MATCH($R$2&amp;"_"&amp;$C38,データシート2!$A$1:$SI$1,0),0)</f>
        <v>0</v>
      </c>
      <c r="U38" s="1057">
        <f>VLOOKUP($D$3&amp;"_"&amp;U$3,データシート2!$A:$SI,MATCH($R$2&amp;"_"&amp;$C38,データシート2!$A$1:$SI$1,0),0)</f>
        <v>0</v>
      </c>
      <c r="V38" s="1057">
        <f>VLOOKUP($D$3&amp;"_"&amp;V$3,データシート2!$A:$SI,MATCH($R$2&amp;"_"&amp;$C38,データシート2!$A$1:$SI$1,0),0)</f>
        <v>0</v>
      </c>
      <c r="W38" s="1057">
        <f>VLOOKUP($D$3&amp;"_"&amp;W$3,データシート2!$A:$SI,MATCH($R$2&amp;"_"&amp;$C38,データシート2!$A$1:$SI$1,0),0)</f>
        <v>0</v>
      </c>
      <c r="X38" s="1057">
        <f>VLOOKUP($D$3&amp;"_"&amp;X$3,データシート2!$A:$SI,MATCH($R$2&amp;"_"&amp;$C38,データシート2!$A$1:$SI$1,0),0)</f>
        <v>0</v>
      </c>
      <c r="Y38" s="1057">
        <f>VLOOKUP($D$3&amp;"_"&amp;Y$3,データシート2!$A:$SI,MATCH($R$2&amp;"_"&amp;$C38,データシート2!$A$1:$SI$1,0),0)</f>
        <v>0</v>
      </c>
      <c r="Z38" s="1057">
        <f>VLOOKUP($D$3&amp;"_"&amp;Z$3,データシート2!$A:$SI,MATCH($R$2&amp;"_"&amp;$C38,データシート2!$A$1:$SI$1,0),0)</f>
        <v>0</v>
      </c>
      <c r="AA38" s="1057">
        <f>VLOOKUP($D$3&amp;"_"&amp;AA$3,データシート2!$A:$SI,MATCH($R$2&amp;"_"&amp;$C38,データシート2!$A$1:$SI$1,0),0)</f>
        <v>0</v>
      </c>
      <c r="AB38" s="1058">
        <f>VLOOKUP($D$3&amp;"_"&amp;AB$3,データシート2!$A:$SI,MATCH($R$2&amp;"_"&amp;$C38,データシート2!$A$1:$SI$1,0),0)</f>
        <v>0</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1</v>
      </c>
      <c r="H42" s="866">
        <f>VLOOKUP($D$3&amp;"_"&amp;H$3,データシート2!$A:$SI,MATCH($G$2&amp;"_"&amp;$C42,データシート2!$A$1:$SI$1,0),0)</f>
        <v>1</v>
      </c>
      <c r="I42" s="866">
        <f>VLOOKUP($D$3&amp;"_"&amp;I$3,データシート2!$A:$SI,MATCH($G$2&amp;"_"&amp;$C42,データシート2!$A$1:$SI$1,0),0)</f>
        <v>1</v>
      </c>
      <c r="J42" s="866">
        <f>VLOOKUP($D$3&amp;"_"&amp;J$3,データシート2!$A:$SI,MATCH($G$2&amp;"_"&amp;$C42,データシート2!$A$1:$SI$1,0),0)</f>
        <v>1</v>
      </c>
      <c r="K42" s="867">
        <f>VLOOKUP($D$3&amp;"_"&amp;K$3,データシート2!$A:$SI,MATCH($G$2&amp;"_"&amp;$C42,データシート2!$A$1:$SI$1,0),0)</f>
        <v>1</v>
      </c>
      <c r="L42" s="867">
        <f>VLOOKUP($D$3&amp;"_"&amp;L$3,データシート2!$A:$SI,MATCH($G$2&amp;"_"&amp;$C42,データシート2!$A$1:$SI$1,0),0)</f>
        <v>0</v>
      </c>
      <c r="M42" s="867">
        <f>VLOOKUP($D$3&amp;"_"&amp;M$3,データシート2!$A:$SI,MATCH($G$2&amp;"_"&amp;$C42,データシート2!$A$1:$SI$1,0),0)</f>
        <v>1</v>
      </c>
      <c r="N42" s="867">
        <f>VLOOKUP($D$3&amp;"_"&amp;N$3,データシート2!$A:$SI,MATCH($G$2&amp;"_"&amp;$C42,データシート2!$A$1:$SI$1,0),0)</f>
        <v>1</v>
      </c>
      <c r="O42" s="867">
        <f>VLOOKUP($D$3&amp;"_"&amp;O$3,データシート2!$A:$SI,MATCH($G$2&amp;"_"&amp;$C42,データシート2!$A$1:$SI$1,0),0)</f>
        <v>1</v>
      </c>
      <c r="P42" s="867">
        <f>VLOOKUP($D$3&amp;"_"&amp;P$3,データシート2!$A:$SI,MATCH($G$2&amp;"_"&amp;$C42,データシート2!$A$1:$SI$1,0),0)</f>
        <v>1</v>
      </c>
      <c r="Q42" s="868">
        <f>VLOOKUP($D$3&amp;"_"&amp;Q$3,データシート2!$A:$SI,MATCH($G$2&amp;"_"&amp;$C42,データシート2!$A$1:$SI$1,0),0)</f>
        <v>1</v>
      </c>
      <c r="R42" s="1056">
        <f>VLOOKUP($D$3&amp;"_"&amp;R$3,データシート2!$A:$SI,MATCH($R$2&amp;"_"&amp;$C42,データシート2!$A$1:$SI$1,0),0)</f>
        <v>8.52</v>
      </c>
      <c r="S42" s="1057">
        <f>VLOOKUP($D$3&amp;"_"&amp;S$3,データシート2!$A:$SI,MATCH($R$2&amp;"_"&amp;$C42,データシート2!$A$1:$SI$1,0),0)</f>
        <v>8.9540000000000006</v>
      </c>
      <c r="T42" s="1057">
        <f>VLOOKUP($D$3&amp;"_"&amp;T$3,データシート2!$A:$SI,MATCH($R$2&amp;"_"&amp;$C42,データシート2!$A$1:$SI$1,0),0)</f>
        <v>7.194</v>
      </c>
      <c r="U42" s="1057">
        <f>VLOOKUP($D$3&amp;"_"&amp;U$3,データシート2!$A:$SI,MATCH($R$2&amp;"_"&amp;$C42,データシート2!$A$1:$SI$1,0),0)</f>
        <v>7.0940000000000003</v>
      </c>
      <c r="V42" s="1057">
        <f>VLOOKUP($D$3&amp;"_"&amp;V$3,データシート2!$A:$SI,MATCH($R$2&amp;"_"&amp;$C42,データシート2!$A$1:$SI$1,0),0)</f>
        <v>7.6459999999999999</v>
      </c>
      <c r="W42" s="1057">
        <f>VLOOKUP($D$3&amp;"_"&amp;W$3,データシート2!$A:$SI,MATCH($R$2&amp;"_"&amp;$C42,データシート2!$A$1:$SI$1,0),0)</f>
        <v>0</v>
      </c>
      <c r="X42" s="1057">
        <f>VLOOKUP($D$3&amp;"_"&amp;X$3,データシート2!$A:$SI,MATCH($R$2&amp;"_"&amp;$C42,データシート2!$A$1:$SI$1,0),0)</f>
        <v>7.4009999999999998</v>
      </c>
      <c r="Y42" s="1057">
        <f>VLOOKUP($D$3&amp;"_"&amp;Y$3,データシート2!$A:$SI,MATCH($R$2&amp;"_"&amp;$C42,データシート2!$A$1:$SI$1,0),0)</f>
        <v>8.1120000000000001</v>
      </c>
      <c r="Z42" s="1057">
        <f>VLOOKUP($D$3&amp;"_"&amp;Z$3,データシート2!$A:$SI,MATCH($R$2&amp;"_"&amp;$C42,データシート2!$A$1:$SI$1,0),0)</f>
        <v>8.0809999999999995</v>
      </c>
      <c r="AA42" s="1057">
        <f>VLOOKUP($D$3&amp;"_"&amp;AA$3,データシート2!$A:$SI,MATCH($R$2&amp;"_"&amp;$C42,データシート2!$A$1:$SI$1,0),0)</f>
        <v>6.6589999999999998</v>
      </c>
      <c r="AB42" s="1058">
        <f>VLOOKUP($D$3&amp;"_"&amp;AB$3,データシート2!$A:$SI,MATCH($R$2&amp;"_"&amp;$C42,データシート2!$A$1:$SI$1,0),0)</f>
        <v>6.0220000000000002</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0</v>
      </c>
      <c r="R44" s="1056">
        <f>VLOOKUP($D$3&amp;"_"&amp;R$3,データシート2!$A:$SI,MATCH($R$2&amp;"_"&amp;$C44,データシート2!$A$1:$SI$1,0),0)</f>
        <v>0</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0</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1</v>
      </c>
      <c r="H46" s="866">
        <f>VLOOKUP($D$3&amp;"_"&amp;H$3,データシート2!$A:$SI,MATCH($G$2&amp;"_"&amp;$C46,データシート2!$A$1:$SI$1,0),0)</f>
        <v>1</v>
      </c>
      <c r="I46" s="866">
        <f>VLOOKUP($D$3&amp;"_"&amp;I$3,データシート2!$A:$SI,MATCH($G$2&amp;"_"&amp;$C46,データシート2!$A$1:$SI$1,0),0)</f>
        <v>1</v>
      </c>
      <c r="J46" s="866">
        <f>VLOOKUP($D$3&amp;"_"&amp;J$3,データシート2!$A:$SI,MATCH($G$2&amp;"_"&amp;$C46,データシート2!$A$1:$SI$1,0),0)</f>
        <v>1</v>
      </c>
      <c r="K46" s="867">
        <f>VLOOKUP($D$3&amp;"_"&amp;K$3,データシート2!$A:$SI,MATCH($G$2&amp;"_"&amp;$C46,データシート2!$A$1:$SI$1,0),0)</f>
        <v>1</v>
      </c>
      <c r="L46" s="867">
        <f>VLOOKUP($D$3&amp;"_"&amp;L$3,データシート2!$A:$SI,MATCH($G$2&amp;"_"&amp;$C46,データシート2!$A$1:$SI$1,0),0)</f>
        <v>1</v>
      </c>
      <c r="M46" s="867">
        <f>VLOOKUP($D$3&amp;"_"&amp;M$3,データシート2!$A:$SI,MATCH($G$2&amp;"_"&amp;$C46,データシート2!$A$1:$SI$1,0),0)</f>
        <v>1</v>
      </c>
      <c r="N46" s="867">
        <f>VLOOKUP($D$3&amp;"_"&amp;N$3,データシート2!$A:$SI,MATCH($G$2&amp;"_"&amp;$C46,データシート2!$A$1:$SI$1,0),0)</f>
        <v>1</v>
      </c>
      <c r="O46" s="867">
        <f>VLOOKUP($D$3&amp;"_"&amp;O$3,データシート2!$A:$SI,MATCH($G$2&amp;"_"&amp;$C46,データシート2!$A$1:$SI$1,0),0)</f>
        <v>1</v>
      </c>
      <c r="P46" s="867">
        <f>VLOOKUP($D$3&amp;"_"&amp;P$3,データシート2!$A:$SI,MATCH($G$2&amp;"_"&amp;$C46,データシート2!$A$1:$SI$1,0),0)</f>
        <v>1</v>
      </c>
      <c r="Q46" s="868">
        <f>VLOOKUP($D$3&amp;"_"&amp;Q$3,データシート2!$A:$SI,MATCH($G$2&amp;"_"&amp;$C46,データシート2!$A$1:$SI$1,0),0)</f>
        <v>1</v>
      </c>
      <c r="R46" s="1056">
        <f>VLOOKUP($D$3&amp;"_"&amp;R$3,データシート2!$A:$SI,MATCH($R$2&amp;"_"&amp;$C46,データシート2!$A$1:$SI$1,0),0)</f>
        <v>4.3010000000000002</v>
      </c>
      <c r="S46" s="1057">
        <f>VLOOKUP($D$3&amp;"_"&amp;S$3,データシート2!$A:$SI,MATCH($R$2&amp;"_"&amp;$C46,データシート2!$A$1:$SI$1,0),0)</f>
        <v>4.165</v>
      </c>
      <c r="T46" s="1057">
        <f>VLOOKUP($D$3&amp;"_"&amp;T$3,データシート2!$A:$SI,MATCH($R$2&amp;"_"&amp;$C46,データシート2!$A$1:$SI$1,0),0)</f>
        <v>5.0270000000000001</v>
      </c>
      <c r="U46" s="1057">
        <f>VLOOKUP($D$3&amp;"_"&amp;U$3,データシート2!$A:$SI,MATCH($R$2&amp;"_"&amp;$C46,データシート2!$A$1:$SI$1,0),0)</f>
        <v>5.5309999999999997</v>
      </c>
      <c r="V46" s="1057">
        <f>VLOOKUP($D$3&amp;"_"&amp;V$3,データシート2!$A:$SI,MATCH($R$2&amp;"_"&amp;$C46,データシート2!$A$1:$SI$1,0),0)</f>
        <v>5.8209999999999997</v>
      </c>
      <c r="W46" s="1057">
        <f>VLOOKUP($D$3&amp;"_"&amp;W$3,データシート2!$A:$SI,MATCH($R$2&amp;"_"&amp;$C46,データシート2!$A$1:$SI$1,0),0)</f>
        <v>5.6909999999999998</v>
      </c>
      <c r="X46" s="1057">
        <f>VLOOKUP($D$3&amp;"_"&amp;X$3,データシート2!$A:$SI,MATCH($R$2&amp;"_"&amp;$C46,データシート2!$A$1:$SI$1,0),0)</f>
        <v>4.8220000000000001</v>
      </c>
      <c r="Y46" s="1057">
        <f>VLOOKUP($D$3&amp;"_"&amp;Y$3,データシート2!$A:$SI,MATCH($R$2&amp;"_"&amp;$C46,データシート2!$A$1:$SI$1,0),0)</f>
        <v>3.8090000000000002</v>
      </c>
      <c r="Z46" s="1057">
        <f>VLOOKUP($D$3&amp;"_"&amp;Z$3,データシート2!$A:$SI,MATCH($R$2&amp;"_"&amp;$C46,データシート2!$A$1:$SI$1,0),0)</f>
        <v>3.7719999999999998</v>
      </c>
      <c r="AA46" s="1057">
        <f>VLOOKUP($D$3&amp;"_"&amp;AA$3,データシート2!$A:$SI,MATCH($R$2&amp;"_"&amp;$C46,データシート2!$A$1:$SI$1,0),0)</f>
        <v>3.1970000000000001</v>
      </c>
      <c r="AB46" s="1058">
        <f>VLOOKUP($D$3&amp;"_"&amp;AB$3,データシート2!$A:$SI,MATCH($R$2&amp;"_"&amp;$C46,データシート2!$A$1:$SI$1,0),0)</f>
        <v>4.2329999999999997</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0</v>
      </c>
      <c r="H48" s="866">
        <f>VLOOKUP($D$3&amp;"_"&amp;H$3,データシート2!$A:$SI,MATCH($G$2&amp;"_"&amp;$C48,データシート2!$A$1:$SI$1,0),0)</f>
        <v>0</v>
      </c>
      <c r="I48" s="866">
        <f>VLOOKUP($D$3&amp;"_"&amp;I$3,データシート2!$A:$SI,MATCH($G$2&amp;"_"&amp;$C48,データシート2!$A$1:$SI$1,0),0)</f>
        <v>0</v>
      </c>
      <c r="J48" s="866">
        <f>VLOOKUP($D$3&amp;"_"&amp;J$3,データシート2!$A:$SI,MATCH($G$2&amp;"_"&amp;$C48,データシート2!$A$1:$SI$1,0),0)</f>
        <v>0</v>
      </c>
      <c r="K48" s="867">
        <f>VLOOKUP($D$3&amp;"_"&amp;K$3,データシート2!$A:$SI,MATCH($G$2&amp;"_"&amp;$C48,データシート2!$A$1:$SI$1,0),0)</f>
        <v>0</v>
      </c>
      <c r="L48" s="867">
        <f>VLOOKUP($D$3&amp;"_"&amp;L$3,データシート2!$A:$SI,MATCH($G$2&amp;"_"&amp;$C48,データシート2!$A$1:$SI$1,0),0)</f>
        <v>0</v>
      </c>
      <c r="M48" s="867">
        <f>VLOOKUP($D$3&amp;"_"&amp;M$3,データシート2!$A:$SI,MATCH($G$2&amp;"_"&amp;$C48,データシート2!$A$1:$SI$1,0),0)</f>
        <v>0</v>
      </c>
      <c r="N48" s="867">
        <f>VLOOKUP($D$3&amp;"_"&amp;N$3,データシート2!$A:$SI,MATCH($G$2&amp;"_"&amp;$C48,データシート2!$A$1:$SI$1,0),0)</f>
        <v>0</v>
      </c>
      <c r="O48" s="867">
        <f>VLOOKUP($D$3&amp;"_"&amp;O$3,データシート2!$A:$SI,MATCH($G$2&amp;"_"&amp;$C48,データシート2!$A$1:$SI$1,0),0)</f>
        <v>0</v>
      </c>
      <c r="P48" s="867">
        <f>VLOOKUP($D$3&amp;"_"&amp;P$3,データシート2!$A:$SI,MATCH($G$2&amp;"_"&amp;$C48,データシート2!$A$1:$SI$1,0),0)</f>
        <v>0</v>
      </c>
      <c r="Q48" s="868">
        <f>VLOOKUP($D$3&amp;"_"&amp;Q$3,データシート2!$A:$SI,MATCH($G$2&amp;"_"&amp;$C48,データシート2!$A$1:$SI$1,0),0)</f>
        <v>0</v>
      </c>
      <c r="R48" s="1056">
        <f>VLOOKUP($D$3&amp;"_"&amp;R$3,データシート2!$A:$SI,MATCH($R$2&amp;"_"&amp;$C48,データシート2!$A$1:$SI$1,0),0)</f>
        <v>0</v>
      </c>
      <c r="S48" s="1057">
        <f>VLOOKUP($D$3&amp;"_"&amp;S$3,データシート2!$A:$SI,MATCH($R$2&amp;"_"&amp;$C48,データシート2!$A$1:$SI$1,0),0)</f>
        <v>0</v>
      </c>
      <c r="T48" s="1057">
        <f>VLOOKUP($D$3&amp;"_"&amp;T$3,データシート2!$A:$SI,MATCH($R$2&amp;"_"&amp;$C48,データシート2!$A$1:$SI$1,0),0)</f>
        <v>0</v>
      </c>
      <c r="U48" s="1057">
        <f>VLOOKUP($D$3&amp;"_"&amp;U$3,データシート2!$A:$SI,MATCH($R$2&amp;"_"&amp;$C48,データシート2!$A$1:$SI$1,0),0)</f>
        <v>0</v>
      </c>
      <c r="V48" s="1057">
        <f>VLOOKUP($D$3&amp;"_"&amp;V$3,データシート2!$A:$SI,MATCH($R$2&amp;"_"&amp;$C48,データシート2!$A$1:$SI$1,0),0)</f>
        <v>0</v>
      </c>
      <c r="W48" s="1057">
        <f>VLOOKUP($D$3&amp;"_"&amp;W$3,データシート2!$A:$SI,MATCH($R$2&amp;"_"&amp;$C48,データシート2!$A$1:$SI$1,0),0)</f>
        <v>0</v>
      </c>
      <c r="X48" s="1057">
        <f>VLOOKUP($D$3&amp;"_"&amp;X$3,データシート2!$A:$SI,MATCH($R$2&amp;"_"&amp;$C48,データシート2!$A$1:$SI$1,0),0)</f>
        <v>0</v>
      </c>
      <c r="Y48" s="1057">
        <f>VLOOKUP($D$3&amp;"_"&amp;Y$3,データシート2!$A:$SI,MATCH($R$2&amp;"_"&amp;$C48,データシート2!$A$1:$SI$1,0),0)</f>
        <v>0</v>
      </c>
      <c r="Z48" s="1057">
        <f>VLOOKUP($D$3&amp;"_"&amp;Z$3,データシート2!$A:$SI,MATCH($R$2&amp;"_"&amp;$C48,データシート2!$A$1:$SI$1,0),0)</f>
        <v>0</v>
      </c>
      <c r="AA48" s="1057">
        <f>VLOOKUP($D$3&amp;"_"&amp;AA$3,データシート2!$A:$SI,MATCH($R$2&amp;"_"&amp;$C48,データシート2!$A$1:$SI$1,0),0)</f>
        <v>0</v>
      </c>
      <c r="AB48" s="1058">
        <f>VLOOKUP($D$3&amp;"_"&amp;AB$3,データシート2!$A:$SI,MATCH($R$2&amp;"_"&amp;$C48,データシート2!$A$1:$SI$1,0),0)</f>
        <v>0</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1</v>
      </c>
      <c r="H51" s="866">
        <f>VLOOKUP($D$3&amp;"_"&amp;H$3,データシート2!$A:$SI,MATCH($G$2&amp;"_"&amp;$C51,データシート2!$A$1:$SI$1,0),0)</f>
        <v>1</v>
      </c>
      <c r="I51" s="866">
        <f>VLOOKUP($D$3&amp;"_"&amp;I$3,データシート2!$A:$SI,MATCH($G$2&amp;"_"&amp;$C51,データシート2!$A$1:$SI$1,0),0)</f>
        <v>1</v>
      </c>
      <c r="J51" s="866">
        <f>VLOOKUP($D$3&amp;"_"&amp;J$3,データシート2!$A:$SI,MATCH($G$2&amp;"_"&amp;$C51,データシート2!$A$1:$SI$1,0),0)</f>
        <v>1</v>
      </c>
      <c r="K51" s="867">
        <f>VLOOKUP($D$3&amp;"_"&amp;K$3,データシート2!$A:$SI,MATCH($G$2&amp;"_"&amp;$C51,データシート2!$A$1:$SI$1,0),0)</f>
        <v>1</v>
      </c>
      <c r="L51" s="867">
        <f>VLOOKUP($D$3&amp;"_"&amp;L$3,データシート2!$A:$SI,MATCH($G$2&amp;"_"&amp;$C51,データシート2!$A$1:$SI$1,0),0)</f>
        <v>1</v>
      </c>
      <c r="M51" s="867">
        <f>VLOOKUP($D$3&amp;"_"&amp;M$3,データシート2!$A:$SI,MATCH($G$2&amp;"_"&amp;$C51,データシート2!$A$1:$SI$1,0),0)</f>
        <v>1</v>
      </c>
      <c r="N51" s="867">
        <f>VLOOKUP($D$3&amp;"_"&amp;N$3,データシート2!$A:$SI,MATCH($G$2&amp;"_"&amp;$C51,データシート2!$A$1:$SI$1,0),0)</f>
        <v>1</v>
      </c>
      <c r="O51" s="867">
        <f>VLOOKUP($D$3&amp;"_"&amp;O$3,データシート2!$A:$SI,MATCH($G$2&amp;"_"&amp;$C51,データシート2!$A$1:$SI$1,0),0)</f>
        <v>1</v>
      </c>
      <c r="P51" s="867">
        <f>VLOOKUP($D$3&amp;"_"&amp;P$3,データシート2!$A:$SI,MATCH($G$2&amp;"_"&amp;$C51,データシート2!$A$1:$SI$1,0),0)</f>
        <v>1</v>
      </c>
      <c r="Q51" s="868">
        <f>VLOOKUP($D$3&amp;"_"&amp;Q$3,データシート2!$A:$SI,MATCH($G$2&amp;"_"&amp;$C51,データシート2!$A$1:$SI$1,0),0)</f>
        <v>1</v>
      </c>
      <c r="R51" s="1056">
        <f>VLOOKUP($D$3&amp;"_"&amp;R$3,データシート2!$A:$SI,MATCH($R$2&amp;"_"&amp;$C51,データシート2!$A$1:$SI$1,0),0)</f>
        <v>5.3890000000000002</v>
      </c>
      <c r="S51" s="1057">
        <f>VLOOKUP($D$3&amp;"_"&amp;S$3,データシート2!$A:$SI,MATCH($R$2&amp;"_"&amp;$C51,データシート2!$A$1:$SI$1,0),0)</f>
        <v>6.2949999999999999</v>
      </c>
      <c r="T51" s="1057">
        <f>VLOOKUP($D$3&amp;"_"&amp;T$3,データシート2!$A:$SI,MATCH($R$2&amp;"_"&amp;$C51,データシート2!$A$1:$SI$1,0),0)</f>
        <v>9.3260000000000005</v>
      </c>
      <c r="U51" s="1057">
        <f>VLOOKUP($D$3&amp;"_"&amp;U$3,データシート2!$A:$SI,MATCH($R$2&amp;"_"&amp;$C51,データシート2!$A$1:$SI$1,0),0)</f>
        <v>12.538</v>
      </c>
      <c r="V51" s="1057">
        <f>VLOOKUP($D$3&amp;"_"&amp;V$3,データシート2!$A:$SI,MATCH($R$2&amp;"_"&amp;$C51,データシート2!$A$1:$SI$1,0),0)</f>
        <v>13.122</v>
      </c>
      <c r="W51" s="1057">
        <f>VLOOKUP($D$3&amp;"_"&amp;W$3,データシート2!$A:$SI,MATCH($R$2&amp;"_"&amp;$C51,データシート2!$A$1:$SI$1,0),0)</f>
        <v>13.545999999999999</v>
      </c>
      <c r="X51" s="1057">
        <f>VLOOKUP($D$3&amp;"_"&amp;X$3,データシート2!$A:$SI,MATCH($R$2&amp;"_"&amp;$C51,データシート2!$A$1:$SI$1,0),0)</f>
        <v>14.052</v>
      </c>
      <c r="Y51" s="1057">
        <f>VLOOKUP($D$3&amp;"_"&amp;Y$3,データシート2!$A:$SI,MATCH($R$2&amp;"_"&amp;$C51,データシート2!$A$1:$SI$1,0),0)</f>
        <v>14.885999999999999</v>
      </c>
      <c r="Z51" s="1057">
        <f>VLOOKUP($D$3&amp;"_"&amp;Z$3,データシート2!$A:$SI,MATCH($R$2&amp;"_"&amp;$C51,データシート2!$A$1:$SI$1,0),0)</f>
        <v>12.247999999999999</v>
      </c>
      <c r="AA51" s="1057">
        <f>VLOOKUP($D$3&amp;"_"&amp;AA$3,データシート2!$A:$SI,MATCH($R$2&amp;"_"&amp;$C51,データシート2!$A$1:$SI$1,0),0)</f>
        <v>8.9939999999999998</v>
      </c>
      <c r="AB51" s="1058">
        <f>VLOOKUP($D$3&amp;"_"&amp;AB$3,データシート2!$A:$SI,MATCH($R$2&amp;"_"&amp;$C51,データシート2!$A$1:$SI$1,0),0)</f>
        <v>9.0329999999999995</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1</v>
      </c>
      <c r="H52" s="849">
        <f>VLOOKUP($D$3&amp;"_"&amp;H$3,データシート2!$A:$SI,MATCH($G$2&amp;"_"&amp;$C52,データシート2!$A$1:$SI$1,0),0)</f>
        <v>1</v>
      </c>
      <c r="I52" s="849">
        <f>VLOOKUP($D$3&amp;"_"&amp;I$3,データシート2!$A:$SI,MATCH($G$2&amp;"_"&amp;$C52,データシート2!$A$1:$SI$1,0),0)</f>
        <v>1</v>
      </c>
      <c r="J52" s="849">
        <f>VLOOKUP($D$3&amp;"_"&amp;J$3,データシート2!$A:$SI,MATCH($G$2&amp;"_"&amp;$C52,データシート2!$A$1:$SI$1,0),0)</f>
        <v>1</v>
      </c>
      <c r="K52" s="850">
        <f>VLOOKUP($D$3&amp;"_"&amp;K$3,データシート2!$A:$SI,MATCH($G$2&amp;"_"&amp;$C52,データシート2!$A$1:$SI$1,0),0)</f>
        <v>1</v>
      </c>
      <c r="L52" s="850">
        <f>VLOOKUP($D$3&amp;"_"&amp;L$3,データシート2!$A:$SI,MATCH($G$2&amp;"_"&amp;$C52,データシート2!$A$1:$SI$1,0),0)</f>
        <v>1</v>
      </c>
      <c r="M52" s="850">
        <f>VLOOKUP($D$3&amp;"_"&amp;M$3,データシート2!$A:$SI,MATCH($G$2&amp;"_"&amp;$C52,データシート2!$A$1:$SI$1,0),0)</f>
        <v>1</v>
      </c>
      <c r="N52" s="850">
        <f>VLOOKUP($D$3&amp;"_"&amp;N$3,データシート2!$A:$SI,MATCH($G$2&amp;"_"&amp;$C52,データシート2!$A$1:$SI$1,0),0)</f>
        <v>1</v>
      </c>
      <c r="O52" s="850">
        <f>VLOOKUP($D$3&amp;"_"&amp;O$3,データシート2!$A:$SI,MATCH($G$2&amp;"_"&amp;$C52,データシート2!$A$1:$SI$1,0),0)</f>
        <v>1</v>
      </c>
      <c r="P52" s="850">
        <f>VLOOKUP($D$3&amp;"_"&amp;P$3,データシート2!$A:$SI,MATCH($G$2&amp;"_"&amp;$C52,データシート2!$A$1:$SI$1,0),0)</f>
        <v>1</v>
      </c>
      <c r="Q52" s="851">
        <f>VLOOKUP($D$3&amp;"_"&amp;Q$3,データシート2!$A:$SI,MATCH($G$2&amp;"_"&amp;$C52,データシート2!$A$1:$SI$1,0),0)</f>
        <v>1</v>
      </c>
      <c r="R52" s="1049">
        <f>VLOOKUP($D$3&amp;"_"&amp;R$3,データシート2!$A:$SI,MATCH($R$2&amp;"_"&amp;$C52,データシート2!$A$1:$SI$1,0),0)</f>
        <v>6.5949999999999998</v>
      </c>
      <c r="S52" s="1050">
        <f>VLOOKUP($D$3&amp;"_"&amp;S$3,データシート2!$A:$SI,MATCH($R$2&amp;"_"&amp;$C52,データシート2!$A$1:$SI$1,0),0)</f>
        <v>5.5880000000000001</v>
      </c>
      <c r="T52" s="1050">
        <f>VLOOKUP($D$3&amp;"_"&amp;T$3,データシート2!$A:$SI,MATCH($R$2&amp;"_"&amp;$C52,データシート2!$A$1:$SI$1,0),0)</f>
        <v>6.399</v>
      </c>
      <c r="U52" s="1050">
        <f>VLOOKUP($D$3&amp;"_"&amp;U$3,データシート2!$A:$SI,MATCH($R$2&amp;"_"&amp;$C52,データシート2!$A$1:$SI$1,0),0)</f>
        <v>7.8239999999999998</v>
      </c>
      <c r="V52" s="1050">
        <f>VLOOKUP($D$3&amp;"_"&amp;V$3,データシート2!$A:$SI,MATCH($R$2&amp;"_"&amp;$C52,データシート2!$A$1:$SI$1,0),0)</f>
        <v>7.6760000000000002</v>
      </c>
      <c r="W52" s="1050">
        <f>VLOOKUP($D$3&amp;"_"&amp;W$3,データシート2!$A:$SI,MATCH($R$2&amp;"_"&amp;$C52,データシート2!$A$1:$SI$1,0),0)</f>
        <v>8.3119999999999994</v>
      </c>
      <c r="X52" s="1050">
        <f>VLOOKUP($D$3&amp;"_"&amp;X$3,データシート2!$A:$SI,MATCH($R$2&amp;"_"&amp;$C52,データシート2!$A$1:$SI$1,0),0)</f>
        <v>6.8840000000000003</v>
      </c>
      <c r="Y52" s="1050">
        <f>VLOOKUP($D$3&amp;"_"&amp;Y$3,データシート2!$A:$SI,MATCH($R$2&amp;"_"&amp;$C52,データシート2!$A$1:$SI$1,0),0)</f>
        <v>7.4180000000000001</v>
      </c>
      <c r="Z52" s="1050">
        <f>VLOOKUP($D$3&amp;"_"&amp;Z$3,データシート2!$A:$SI,MATCH($R$2&amp;"_"&amp;$C52,データシート2!$A$1:$SI$1,0),0)</f>
        <v>7.0170000000000003</v>
      </c>
      <c r="AA52" s="1050">
        <f>VLOOKUP($D$3&amp;"_"&amp;AA$3,データシート2!$A:$SI,MATCH($R$2&amp;"_"&amp;$C52,データシート2!$A$1:$SI$1,0),0)</f>
        <v>5.5309999999999997</v>
      </c>
      <c r="AB52" s="1051">
        <f>VLOOKUP($D$3&amp;"_"&amp;AB$3,データシート2!$A:$SI,MATCH($R$2&amp;"_"&amp;$C52,データシート2!$A$1:$SI$1,0),0)</f>
        <v>5.3029999999999999</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2</v>
      </c>
      <c r="H53" s="829">
        <f>VLOOKUP($D$3&amp;"_"&amp;H$3,データシート2!$A:$SI,MATCH($G$2&amp;"_"&amp;$B53,データシート2!$A$1:$SI$1,0),0)</f>
        <v>2</v>
      </c>
      <c r="I53" s="829">
        <f>VLOOKUP($D$3&amp;"_"&amp;I$3,データシート2!$A:$SI,MATCH($G$2&amp;"_"&amp;$B53,データシート2!$A$1:$SI$1,0),0)</f>
        <v>2</v>
      </c>
      <c r="J53" s="829">
        <f>VLOOKUP($D$3&amp;"_"&amp;J$3,データシート2!$A:$SI,MATCH($G$2&amp;"_"&amp;$B53,データシート2!$A$1:$SI$1,0),0)</f>
        <v>2</v>
      </c>
      <c r="K53" s="830">
        <f>VLOOKUP($D$3&amp;"_"&amp;K$3,データシート2!$A:$SI,MATCH($G$2&amp;"_"&amp;$B53,データシート2!$A$1:$SI$1,0),0)</f>
        <v>2</v>
      </c>
      <c r="L53" s="830">
        <f>VLOOKUP($D$3&amp;"_"&amp;L$3,データシート2!$A:$SI,MATCH($G$2&amp;"_"&amp;$B53,データシート2!$A$1:$SI$1,0),0)</f>
        <v>2</v>
      </c>
      <c r="M53" s="830">
        <f>VLOOKUP($D$3&amp;"_"&amp;M$3,データシート2!$A:$SI,MATCH($G$2&amp;"_"&amp;$B53,データシート2!$A$1:$SI$1,0),0)</f>
        <v>2</v>
      </c>
      <c r="N53" s="830">
        <f>VLOOKUP($D$3&amp;"_"&amp;N$3,データシート2!$A:$SI,MATCH($G$2&amp;"_"&amp;$B53,データシート2!$A$1:$SI$1,0),0)</f>
        <v>2</v>
      </c>
      <c r="O53" s="830">
        <f>VLOOKUP($D$3&amp;"_"&amp;O$3,データシート2!$A:$SI,MATCH($G$2&amp;"_"&amp;$B53,データシート2!$A$1:$SI$1,0),0)</f>
        <v>2</v>
      </c>
      <c r="P53" s="830">
        <f>VLOOKUP($D$3&amp;"_"&amp;P$3,データシート2!$A:$SI,MATCH($G$2&amp;"_"&amp;$B53,データシート2!$A$1:$SI$1,0),0)</f>
        <v>2</v>
      </c>
      <c r="Q53" s="831">
        <f>VLOOKUP($D$3&amp;"_"&amp;Q$3,データシート2!$A:$SI,MATCH($G$2&amp;"_"&amp;$B53,データシート2!$A$1:$SI$1,0),0)</f>
        <v>2</v>
      </c>
      <c r="R53" s="1043">
        <f>VLOOKUP($D$3&amp;"_"&amp;R$3,データシート2!$A:$SI,MATCH($R$2&amp;"_"&amp;$B53,データシート2!$A$1:$SI$1,0),0)</f>
        <v>819.61900000000003</v>
      </c>
      <c r="S53" s="1044">
        <f>VLOOKUP($D$3&amp;"_"&amp;S$3,データシート2!$A:$SI,MATCH($R$2&amp;"_"&amp;$B53,データシート2!$A$1:$SI$1,0),0)</f>
        <v>942.86199999999997</v>
      </c>
      <c r="T53" s="1044">
        <f>VLOOKUP($D$3&amp;"_"&amp;T$3,データシート2!$A:$SI,MATCH($R$2&amp;"_"&amp;$B53,データシート2!$A$1:$SI$1,0),0)</f>
        <v>866.94399999999996</v>
      </c>
      <c r="U53" s="1044">
        <f>VLOOKUP($D$3&amp;"_"&amp;U$3,データシート2!$A:$SI,MATCH($R$2&amp;"_"&amp;$B53,データシート2!$A$1:$SI$1,0),0)</f>
        <v>938.82500000000005</v>
      </c>
      <c r="V53" s="1044">
        <f>VLOOKUP($D$3&amp;"_"&amp;V$3,データシート2!$A:$SI,MATCH($R$2&amp;"_"&amp;$B53,データシート2!$A$1:$SI$1,0),0)</f>
        <v>758.58100000000002</v>
      </c>
      <c r="W53" s="1044">
        <f>VLOOKUP($D$3&amp;"_"&amp;W$3,データシート2!$A:$SI,MATCH($R$2&amp;"_"&amp;$B53,データシート2!$A$1:$SI$1,0),0)</f>
        <v>866.18399999999997</v>
      </c>
      <c r="X53" s="1044">
        <f>VLOOKUP($D$3&amp;"_"&amp;X$3,データシート2!$A:$SI,MATCH($R$2&amp;"_"&amp;$B53,データシート2!$A$1:$SI$1,0),0)</f>
        <v>900.99599999999998</v>
      </c>
      <c r="Y53" s="1044">
        <f>VLOOKUP($D$3&amp;"_"&amp;Y$3,データシート2!$A:$SI,MATCH($R$2&amp;"_"&amp;$B53,データシート2!$A$1:$SI$1,0),0)</f>
        <v>860.48099999999999</v>
      </c>
      <c r="Z53" s="1044">
        <f>VLOOKUP($D$3&amp;"_"&amp;Z$3,データシート2!$A:$SI,MATCH($R$2&amp;"_"&amp;$B53,データシート2!$A$1:$SI$1,0),0)</f>
        <v>894.08100000000002</v>
      </c>
      <c r="AA53" s="1044">
        <f>VLOOKUP($D$3&amp;"_"&amp;AA$3,データシート2!$A:$SI,MATCH($R$2&amp;"_"&amp;$B53,データシート2!$A$1:$SI$1,0),0)</f>
        <v>924.57600000000002</v>
      </c>
      <c r="AB53" s="1045">
        <f>VLOOKUP($D$3&amp;"_"&amp;AB$3,データシート2!$A:$SI,MATCH($R$2&amp;"_"&amp;$B53,データシート2!$A$1:$SI$1,0),0)</f>
        <v>1071.442</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2</v>
      </c>
      <c r="H54" s="838">
        <f>VLOOKUP($D$3&amp;"_"&amp;H$3,データシート2!$A:$SI,MATCH($G$2&amp;"_"&amp;$C54,データシート2!$A$1:$SI$1,0),0)</f>
        <v>2</v>
      </c>
      <c r="I54" s="838">
        <f>VLOOKUP($D$3&amp;"_"&amp;I$3,データシート2!$A:$SI,MATCH($G$2&amp;"_"&amp;$C54,データシート2!$A$1:$SI$1,0),0)</f>
        <v>2</v>
      </c>
      <c r="J54" s="838">
        <f>VLOOKUP($D$3&amp;"_"&amp;J$3,データシート2!$A:$SI,MATCH($G$2&amp;"_"&amp;$C54,データシート2!$A$1:$SI$1,0),0)</f>
        <v>2</v>
      </c>
      <c r="K54" s="839">
        <f>VLOOKUP($D$3&amp;"_"&amp;K$3,データシート2!$A:$SI,MATCH($G$2&amp;"_"&amp;$C54,データシート2!$A$1:$SI$1,0),0)</f>
        <v>2</v>
      </c>
      <c r="L54" s="839">
        <f>VLOOKUP($D$3&amp;"_"&amp;L$3,データシート2!$A:$SI,MATCH($G$2&amp;"_"&amp;$C54,データシート2!$A$1:$SI$1,0),0)</f>
        <v>2</v>
      </c>
      <c r="M54" s="839">
        <f>VLOOKUP($D$3&amp;"_"&amp;M$3,データシート2!$A:$SI,MATCH($G$2&amp;"_"&amp;$C54,データシート2!$A$1:$SI$1,0),0)</f>
        <v>2</v>
      </c>
      <c r="N54" s="839">
        <f>VLOOKUP($D$3&amp;"_"&amp;N$3,データシート2!$A:$SI,MATCH($G$2&amp;"_"&amp;$C54,データシート2!$A$1:$SI$1,0),0)</f>
        <v>2</v>
      </c>
      <c r="O54" s="839">
        <f>VLOOKUP($D$3&amp;"_"&amp;O$3,データシート2!$A:$SI,MATCH($G$2&amp;"_"&amp;$C54,データシート2!$A$1:$SI$1,0),0)</f>
        <v>2</v>
      </c>
      <c r="P54" s="839">
        <f>VLOOKUP($D$3&amp;"_"&amp;P$3,データシート2!$A:$SI,MATCH($G$2&amp;"_"&amp;$C54,データシート2!$A$1:$SI$1,0),0)</f>
        <v>2</v>
      </c>
      <c r="Q54" s="840">
        <f>VLOOKUP($D$3&amp;"_"&amp;Q$3,データシート2!$A:$SI,MATCH($G$2&amp;"_"&amp;$C54,データシート2!$A$1:$SI$1,0),0)</f>
        <v>2</v>
      </c>
      <c r="R54" s="1052">
        <f>VLOOKUP($D$3&amp;"_"&amp;R$3,データシート2!$A:$SI,MATCH($R$2&amp;"_"&amp;$C54,データシート2!$A$1:$SI$1,0),0)</f>
        <v>819.61900000000003</v>
      </c>
      <c r="S54" s="1047">
        <f>VLOOKUP($D$3&amp;"_"&amp;S$3,データシート2!$A:$SI,MATCH($R$2&amp;"_"&amp;$C54,データシート2!$A$1:$SI$1,0),0)</f>
        <v>942.86199999999997</v>
      </c>
      <c r="T54" s="1047">
        <f>VLOOKUP($D$3&amp;"_"&amp;T$3,データシート2!$A:$SI,MATCH($R$2&amp;"_"&amp;$C54,データシート2!$A$1:$SI$1,0),0)</f>
        <v>866.94399999999996</v>
      </c>
      <c r="U54" s="1047">
        <f>VLOOKUP($D$3&amp;"_"&amp;U$3,データシート2!$A:$SI,MATCH($R$2&amp;"_"&amp;$C54,データシート2!$A$1:$SI$1,0),0)</f>
        <v>938.82500000000005</v>
      </c>
      <c r="V54" s="1047">
        <f>VLOOKUP($D$3&amp;"_"&amp;V$3,データシート2!$A:$SI,MATCH($R$2&amp;"_"&amp;$C54,データシート2!$A$1:$SI$1,0),0)</f>
        <v>758.58100000000002</v>
      </c>
      <c r="W54" s="1047">
        <f>VLOOKUP($D$3&amp;"_"&amp;W$3,データシート2!$A:$SI,MATCH($R$2&amp;"_"&amp;$C54,データシート2!$A$1:$SI$1,0),0)</f>
        <v>866.18399999999997</v>
      </c>
      <c r="X54" s="1047">
        <f>VLOOKUP($D$3&amp;"_"&amp;X$3,データシート2!$A:$SI,MATCH($R$2&amp;"_"&amp;$C54,データシート2!$A$1:$SI$1,0),0)</f>
        <v>900.99599999999998</v>
      </c>
      <c r="Y54" s="1047">
        <f>VLOOKUP($D$3&amp;"_"&amp;Y$3,データシート2!$A:$SI,MATCH($R$2&amp;"_"&amp;$C54,データシート2!$A$1:$SI$1,0),0)</f>
        <v>860.48099999999999</v>
      </c>
      <c r="Z54" s="1047">
        <f>VLOOKUP($D$3&amp;"_"&amp;Z$3,データシート2!$A:$SI,MATCH($R$2&amp;"_"&amp;$C54,データシート2!$A$1:$SI$1,0),0)</f>
        <v>894.08100000000002</v>
      </c>
      <c r="AA54" s="1047">
        <f>VLOOKUP($D$3&amp;"_"&amp;AA$3,データシート2!$A:$SI,MATCH($R$2&amp;"_"&amp;$C54,データシート2!$A$1:$SI$1,0),0)</f>
        <v>924.57600000000002</v>
      </c>
      <c r="AB54" s="1048">
        <f>VLOOKUP($D$3&amp;"_"&amp;AB$3,データシート2!$A:$SI,MATCH($R$2&amp;"_"&amp;$C54,データシート2!$A$1:$SI$1,0),0)</f>
        <v>1071.442</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2</v>
      </c>
      <c r="H55" s="1094">
        <f>VLOOKUP($D$3&amp;"_"&amp;H$3,データシート2!$A:$SI,MATCH($G$2&amp;"_"&amp;$E55,データシート2!$A$1:$SI$1,0),0)</f>
        <v>2</v>
      </c>
      <c r="I55" s="1094">
        <f>VLOOKUP($D$3&amp;"_"&amp;I$3,データシート2!$A:$SI,MATCH($G$2&amp;"_"&amp;$E55,データシート2!$A$1:$SI$1,0),0)</f>
        <v>2</v>
      </c>
      <c r="J55" s="1094">
        <f>VLOOKUP($D$3&amp;"_"&amp;J$3,データシート2!$A:$SI,MATCH($G$2&amp;"_"&amp;$E55,データシート2!$A$1:$SI$1,0),0)</f>
        <v>2</v>
      </c>
      <c r="K55" s="1095">
        <f>VLOOKUP($D$3&amp;"_"&amp;K$3,データシート2!$A:$SI,MATCH($G$2&amp;"_"&amp;$E55,データシート2!$A$1:$SI$1,0),0)</f>
        <v>2</v>
      </c>
      <c r="L55" s="1095">
        <f>VLOOKUP($D$3&amp;"_"&amp;L$3,データシート2!$A:$SI,MATCH($G$2&amp;"_"&amp;$E55,データシート2!$A$1:$SI$1,0),0)</f>
        <v>2</v>
      </c>
      <c r="M55" s="1095">
        <f>VLOOKUP($D$3&amp;"_"&amp;M$3,データシート2!$A:$SI,MATCH($G$2&amp;"_"&amp;$E55,データシート2!$A$1:$SI$1,0),0)</f>
        <v>2</v>
      </c>
      <c r="N55" s="1095">
        <f>VLOOKUP($D$3&amp;"_"&amp;N$3,データシート2!$A:$SI,MATCH($G$2&amp;"_"&amp;$E55,データシート2!$A$1:$SI$1,0),0)</f>
        <v>2</v>
      </c>
      <c r="O55" s="1095">
        <f>VLOOKUP($D$3&amp;"_"&amp;O$3,データシート2!$A:$SI,MATCH($G$2&amp;"_"&amp;$E55,データシート2!$A$1:$SI$1,0),0)</f>
        <v>2</v>
      </c>
      <c r="P55" s="1095">
        <f>VLOOKUP($D$3&amp;"_"&amp;P$3,データシート2!$A:$SI,MATCH($G$2&amp;"_"&amp;$E55,データシート2!$A$1:$SI$1,0),0)</f>
        <v>2</v>
      </c>
      <c r="Q55" s="1096">
        <f>VLOOKUP($D$3&amp;"_"&amp;Q$3,データシート2!$A:$SI,MATCH($G$2&amp;"_"&amp;$E55,データシート2!$A$1:$SI$1,0),0)</f>
        <v>2</v>
      </c>
      <c r="R55" s="1097">
        <f>VLOOKUP($D$3&amp;"_"&amp;R$3,データシート2!$A:$SI,MATCH($R$2&amp;"_"&amp;$E55,データシート2!$A$1:$SI$1,0),0)</f>
        <v>819.61900000000003</v>
      </c>
      <c r="S55" s="1098">
        <f>VLOOKUP($D$3&amp;"_"&amp;S$3,データシート2!$A:$SI,MATCH($R$2&amp;"_"&amp;$E55,データシート2!$A$1:$SI$1,0),0)</f>
        <v>942.86199999999997</v>
      </c>
      <c r="T55" s="1098">
        <f>VLOOKUP($D$3&amp;"_"&amp;T$3,データシート2!$A:$SI,MATCH($R$2&amp;"_"&amp;$E55,データシート2!$A$1:$SI$1,0),0)</f>
        <v>866.94399999999996</v>
      </c>
      <c r="U55" s="1098">
        <f>VLOOKUP($D$3&amp;"_"&amp;U$3,データシート2!$A:$SI,MATCH($R$2&amp;"_"&amp;$E55,データシート2!$A$1:$SI$1,0),0)</f>
        <v>938.82500000000005</v>
      </c>
      <c r="V55" s="1098">
        <f>VLOOKUP($D$3&amp;"_"&amp;V$3,データシート2!$A:$SI,MATCH($R$2&amp;"_"&amp;$E55,データシート2!$A$1:$SI$1,0),0)</f>
        <v>758.58100000000002</v>
      </c>
      <c r="W55" s="1098">
        <f>VLOOKUP($D$3&amp;"_"&amp;W$3,データシート2!$A:$SI,MATCH($R$2&amp;"_"&amp;$E55,データシート2!$A$1:$SI$1,0),0)</f>
        <v>866.18399999999997</v>
      </c>
      <c r="X55" s="1098">
        <f>VLOOKUP($D$3&amp;"_"&amp;X$3,データシート2!$A:$SI,MATCH($R$2&amp;"_"&amp;$E55,データシート2!$A$1:$SI$1,0),0)</f>
        <v>900.99599999999998</v>
      </c>
      <c r="Y55" s="1098">
        <f>VLOOKUP($D$3&amp;"_"&amp;Y$3,データシート2!$A:$SI,MATCH($R$2&amp;"_"&amp;$E55,データシート2!$A$1:$SI$1,0),0)</f>
        <v>860.48099999999999</v>
      </c>
      <c r="Z55" s="1098">
        <f>VLOOKUP($D$3&amp;"_"&amp;Z$3,データシート2!$A:$SI,MATCH($R$2&amp;"_"&amp;$E55,データシート2!$A$1:$SI$1,0),0)</f>
        <v>894.08100000000002</v>
      </c>
      <c r="AA55" s="1098">
        <f>VLOOKUP($D$3&amp;"_"&amp;AA$3,データシート2!$A:$SI,MATCH($R$2&amp;"_"&amp;$E55,データシート2!$A$1:$SI$1,0),0)</f>
        <v>924.57600000000002</v>
      </c>
      <c r="AB55" s="1099">
        <f>VLOOKUP($D$3&amp;"_"&amp;AB$3,データシート2!$A:$SI,MATCH($R$2&amp;"_"&amp;$E55,データシート2!$A$1:$SI$1,0),0)</f>
        <v>1071.442</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0</v>
      </c>
      <c r="H77" s="829">
        <f>VLOOKUP($D$3&amp;"_"&amp;H$3,データシート2!$A:$SI,MATCH($G$2&amp;"_"&amp;$B77,データシート2!$A$1:$SI$1,0),0)</f>
        <v>0</v>
      </c>
      <c r="I77" s="829">
        <f>VLOOKUP($D$3&amp;"_"&amp;I$3,データシート2!$A:$SI,MATCH($G$2&amp;"_"&amp;$B77,データシート2!$A$1:$SI$1,0),0)</f>
        <v>0</v>
      </c>
      <c r="J77" s="829">
        <f>VLOOKUP($D$3&amp;"_"&amp;J$3,データシート2!$A:$SI,MATCH($G$2&amp;"_"&amp;$B77,データシート2!$A$1:$SI$1,0),0)</f>
        <v>0</v>
      </c>
      <c r="K77" s="830">
        <f>VLOOKUP($D$3&amp;"_"&amp;K$3,データシート2!$A:$SI,MATCH($G$2&amp;"_"&amp;$B77,データシート2!$A$1:$SI$1,0),0)</f>
        <v>0</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0</v>
      </c>
      <c r="Q77" s="831">
        <f>VLOOKUP($D$3&amp;"_"&amp;Q$3,データシート2!$A:$SI,MATCH($G$2&amp;"_"&amp;$B77,データシート2!$A$1:$SI$1,0),0)</f>
        <v>0</v>
      </c>
      <c r="R77" s="1043">
        <f>VLOOKUP($D$3&amp;"_"&amp;R$3,データシート2!$A:$SI,MATCH($R$2&amp;"_"&amp;$B77,データシート2!$A$1:$SI$1,0),0)</f>
        <v>0</v>
      </c>
      <c r="S77" s="1044">
        <f>VLOOKUP($D$3&amp;"_"&amp;S$3,データシート2!$A:$SI,MATCH($R$2&amp;"_"&amp;$B77,データシート2!$A$1:$SI$1,0),0)</f>
        <v>0</v>
      </c>
      <c r="T77" s="1044">
        <f>VLOOKUP($D$3&amp;"_"&amp;T$3,データシート2!$A:$SI,MATCH($R$2&amp;"_"&amp;$B77,データシート2!$A$1:$SI$1,0),0)</f>
        <v>0</v>
      </c>
      <c r="U77" s="1044">
        <f>VLOOKUP($D$3&amp;"_"&amp;U$3,データシート2!$A:$SI,MATCH($R$2&amp;"_"&amp;$B77,データシート2!$A$1:$SI$1,0),0)</f>
        <v>0</v>
      </c>
      <c r="V77" s="1044">
        <f>VLOOKUP($D$3&amp;"_"&amp;V$3,データシート2!$A:$SI,MATCH($R$2&amp;"_"&amp;$B77,データシート2!$A$1:$SI$1,0),0)</f>
        <v>0</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0</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0</v>
      </c>
      <c r="H84" s="866">
        <f>VLOOKUP($D$3&amp;"_"&amp;H$3,データシート2!$A:$SI,MATCH($G$2&amp;"_"&amp;$C84,データシート2!$A$1:$SI$1,0),0)</f>
        <v>0</v>
      </c>
      <c r="I84" s="866">
        <f>VLOOKUP($D$3&amp;"_"&amp;I$3,データシート2!$A:$SI,MATCH($G$2&amp;"_"&amp;$C84,データシート2!$A$1:$SI$1,0),0)</f>
        <v>0</v>
      </c>
      <c r="J84" s="866">
        <f>VLOOKUP($D$3&amp;"_"&amp;J$3,データシート2!$A:$SI,MATCH($G$2&amp;"_"&amp;$C84,データシート2!$A$1:$SI$1,0),0)</f>
        <v>0</v>
      </c>
      <c r="K84" s="867">
        <f>VLOOKUP($D$3&amp;"_"&amp;K$3,データシート2!$A:$SI,MATCH($G$2&amp;"_"&amp;$C84,データシート2!$A$1:$SI$1,0),0)</f>
        <v>0</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0</v>
      </c>
      <c r="S84" s="1057">
        <f>VLOOKUP($D$3&amp;"_"&amp;S$3,データシート2!$A:$SI,MATCH($R$2&amp;"_"&amp;$C84,データシート2!$A$1:$SI$1,0),0)</f>
        <v>0</v>
      </c>
      <c r="T84" s="1057">
        <f>VLOOKUP($D$3&amp;"_"&amp;T$3,データシート2!$A:$SI,MATCH($R$2&amp;"_"&amp;$C84,データシート2!$A$1:$SI$1,0),0)</f>
        <v>0</v>
      </c>
      <c r="U84" s="1057">
        <f>VLOOKUP($D$3&amp;"_"&amp;U$3,データシート2!$A:$SI,MATCH($R$2&amp;"_"&amp;$C84,データシート2!$A$1:$SI$1,0),0)</f>
        <v>0</v>
      </c>
      <c r="V84" s="1057">
        <f>VLOOKUP($D$3&amp;"_"&amp;V$3,データシート2!$A:$SI,MATCH($R$2&amp;"_"&amp;$C84,データシート2!$A$1:$SI$1,0),0)</f>
        <v>0</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0</v>
      </c>
      <c r="H117" s="829">
        <f>VLOOKUP($D$3&amp;"_"&amp;H$3,データシート2!$A:$SI,MATCH($G$2&amp;"_"&amp;$B117,データシート2!$A$1:$SI$1,0),0)</f>
        <v>0</v>
      </c>
      <c r="I117" s="829">
        <f>VLOOKUP($D$3&amp;"_"&amp;I$3,データシート2!$A:$SI,MATCH($G$2&amp;"_"&amp;$B117,データシート2!$A$1:$SI$1,0),0)</f>
        <v>0</v>
      </c>
      <c r="J117" s="829">
        <f>VLOOKUP($D$3&amp;"_"&amp;J$3,データシート2!$A:$SI,MATCH($G$2&amp;"_"&amp;$B117,データシート2!$A$1:$SI$1,0),0)</f>
        <v>0</v>
      </c>
      <c r="K117" s="830">
        <f>VLOOKUP($D$3&amp;"_"&amp;K$3,データシート2!$A:$SI,MATCH($G$2&amp;"_"&amp;$B117,データシート2!$A$1:$SI$1,0),0)</f>
        <v>0</v>
      </c>
      <c r="L117" s="830">
        <f>VLOOKUP($D$3&amp;"_"&amp;L$3,データシート2!$A:$SI,MATCH($G$2&amp;"_"&amp;$B117,データシート2!$A$1:$SI$1,0),0)</f>
        <v>0</v>
      </c>
      <c r="M117" s="830">
        <f>VLOOKUP($D$3&amp;"_"&amp;M$3,データシート2!$A:$SI,MATCH($G$2&amp;"_"&amp;$B117,データシート2!$A$1:$SI$1,0),0)</f>
        <v>0</v>
      </c>
      <c r="N117" s="830">
        <f>VLOOKUP($D$3&amp;"_"&amp;N$3,データシート2!$A:$SI,MATCH($G$2&amp;"_"&amp;$B117,データシート2!$A$1:$SI$1,0),0)</f>
        <v>0</v>
      </c>
      <c r="O117" s="830">
        <f>VLOOKUP($D$3&amp;"_"&amp;O$3,データシート2!$A:$SI,MATCH($G$2&amp;"_"&amp;$B117,データシート2!$A$1:$SI$1,0),0)</f>
        <v>0</v>
      </c>
      <c r="P117" s="830">
        <f>VLOOKUP($D$3&amp;"_"&amp;P$3,データシート2!$A:$SI,MATCH($G$2&amp;"_"&amp;$B117,データシート2!$A$1:$SI$1,0),0)</f>
        <v>0</v>
      </c>
      <c r="Q117" s="831">
        <f>VLOOKUP($D$3&amp;"_"&amp;Q$3,データシート2!$A:$SI,MATCH($G$2&amp;"_"&amp;$B117,データシート2!$A$1:$SI$1,0),0)</f>
        <v>0</v>
      </c>
      <c r="R117" s="1043">
        <f>VLOOKUP($D$3&amp;"_"&amp;R$3,データシート2!$A:$SI,MATCH($R$2&amp;"_"&amp;$B117,データシート2!$A$1:$SI$1,0),0)</f>
        <v>0</v>
      </c>
      <c r="S117" s="1044">
        <f>VLOOKUP($D$3&amp;"_"&amp;S$3,データシート2!$A:$SI,MATCH($R$2&amp;"_"&amp;$B117,データシート2!$A$1:$SI$1,0),0)</f>
        <v>0</v>
      </c>
      <c r="T117" s="1044">
        <f>VLOOKUP($D$3&amp;"_"&amp;T$3,データシート2!$A:$SI,MATCH($R$2&amp;"_"&amp;$B117,データシート2!$A$1:$SI$1,0),0)</f>
        <v>0</v>
      </c>
      <c r="U117" s="1044">
        <f>VLOOKUP($D$3&amp;"_"&amp;U$3,データシート2!$A:$SI,MATCH($R$2&amp;"_"&amp;$B117,データシート2!$A$1:$SI$1,0),0)</f>
        <v>0</v>
      </c>
      <c r="V117" s="1044">
        <f>VLOOKUP($D$3&amp;"_"&amp;V$3,データシート2!$A:$SI,MATCH($R$2&amp;"_"&amp;$B117,データシート2!$A$1:$SI$1,0),0)</f>
        <v>0</v>
      </c>
      <c r="W117" s="1044">
        <f>VLOOKUP($D$3&amp;"_"&amp;W$3,データシート2!$A:$SI,MATCH($R$2&amp;"_"&amp;$B117,データシート2!$A$1:$SI$1,0),0)</f>
        <v>0</v>
      </c>
      <c r="X117" s="1044">
        <f>VLOOKUP($D$3&amp;"_"&amp;X$3,データシート2!$A:$SI,MATCH($R$2&amp;"_"&amp;$B117,データシート2!$A$1:$SI$1,0),0)</f>
        <v>0</v>
      </c>
      <c r="Y117" s="1044">
        <f>VLOOKUP($D$3&amp;"_"&amp;Y$3,データシート2!$A:$SI,MATCH($R$2&amp;"_"&amp;$B117,データシート2!$A$1:$SI$1,0),0)</f>
        <v>0</v>
      </c>
      <c r="Z117" s="1044">
        <f>VLOOKUP($D$3&amp;"_"&amp;Z$3,データシート2!$A:$SI,MATCH($R$2&amp;"_"&amp;$B117,データシート2!$A$1:$SI$1,0),0)</f>
        <v>0</v>
      </c>
      <c r="AA117" s="1044">
        <f>VLOOKUP($D$3&amp;"_"&amp;AA$3,データシート2!$A:$SI,MATCH($R$2&amp;"_"&amp;$B117,データシート2!$A$1:$SI$1,0),0)</f>
        <v>0</v>
      </c>
      <c r="AB117" s="1045">
        <f>VLOOKUP($D$3&amp;"_"&amp;AB$3,データシート2!$A:$SI,MATCH($R$2&amp;"_"&amp;$B117,データシート2!$A$1:$SI$1,0),0)</f>
        <v>0</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0</v>
      </c>
      <c r="H118" s="838">
        <f>VLOOKUP($D$3&amp;"_"&amp;H$3,データシート2!$A:$SI,MATCH($G$2&amp;"_"&amp;$C118,データシート2!$A$1:$SI$1,0),0)</f>
        <v>0</v>
      </c>
      <c r="I118" s="838">
        <f>VLOOKUP($D$3&amp;"_"&amp;I$3,データシート2!$A:$SI,MATCH($G$2&amp;"_"&amp;$C118,データシート2!$A$1:$SI$1,0),0)</f>
        <v>0</v>
      </c>
      <c r="J118" s="838">
        <f>VLOOKUP($D$3&amp;"_"&amp;J$3,データシート2!$A:$SI,MATCH($G$2&amp;"_"&amp;$C118,データシート2!$A$1:$SI$1,0),0)</f>
        <v>0</v>
      </c>
      <c r="K118" s="839">
        <f>VLOOKUP($D$3&amp;"_"&amp;K$3,データシート2!$A:$SI,MATCH($G$2&amp;"_"&amp;$C118,データシート2!$A$1:$SI$1,0),0)</f>
        <v>0</v>
      </c>
      <c r="L118" s="839">
        <f>VLOOKUP($D$3&amp;"_"&amp;L$3,データシート2!$A:$SI,MATCH($G$2&amp;"_"&amp;$C118,データシート2!$A$1:$SI$1,0),0)</f>
        <v>0</v>
      </c>
      <c r="M118" s="839">
        <f>VLOOKUP($D$3&amp;"_"&amp;M$3,データシート2!$A:$SI,MATCH($G$2&amp;"_"&amp;$C118,データシート2!$A$1:$SI$1,0),0)</f>
        <v>0</v>
      </c>
      <c r="N118" s="839">
        <f>VLOOKUP($D$3&amp;"_"&amp;N$3,データシート2!$A:$SI,MATCH($G$2&amp;"_"&amp;$C118,データシート2!$A$1:$SI$1,0),0)</f>
        <v>0</v>
      </c>
      <c r="O118" s="839">
        <f>VLOOKUP($D$3&amp;"_"&amp;O$3,データシート2!$A:$SI,MATCH($G$2&amp;"_"&amp;$C118,データシート2!$A$1:$SI$1,0),0)</f>
        <v>0</v>
      </c>
      <c r="P118" s="839">
        <f>VLOOKUP($D$3&amp;"_"&amp;P$3,データシート2!$A:$SI,MATCH($G$2&amp;"_"&amp;$C118,データシート2!$A$1:$SI$1,0),0)</f>
        <v>0</v>
      </c>
      <c r="Q118" s="840">
        <f>VLOOKUP($D$3&amp;"_"&amp;Q$3,データシート2!$A:$SI,MATCH($G$2&amp;"_"&amp;$C118,データシート2!$A$1:$SI$1,0),0)</f>
        <v>0</v>
      </c>
      <c r="R118" s="1052">
        <f>VLOOKUP($D$3&amp;"_"&amp;R$3,データシート2!$A:$SI,MATCH($R$2&amp;"_"&amp;$C118,データシート2!$A$1:$SI$1,0),0)</f>
        <v>0</v>
      </c>
      <c r="S118" s="1047">
        <f>VLOOKUP($D$3&amp;"_"&amp;S$3,データシート2!$A:$SI,MATCH($R$2&amp;"_"&amp;$C118,データシート2!$A$1:$SI$1,0),0)</f>
        <v>0</v>
      </c>
      <c r="T118" s="1047">
        <f>VLOOKUP($D$3&amp;"_"&amp;T$3,データシート2!$A:$SI,MATCH($R$2&amp;"_"&amp;$C118,データシート2!$A$1:$SI$1,0),0)</f>
        <v>0</v>
      </c>
      <c r="U118" s="1047">
        <f>VLOOKUP($D$3&amp;"_"&amp;U$3,データシート2!$A:$SI,MATCH($R$2&amp;"_"&amp;$C118,データシート2!$A$1:$SI$1,0),0)</f>
        <v>0</v>
      </c>
      <c r="V118" s="1047">
        <f>VLOOKUP($D$3&amp;"_"&amp;V$3,データシート2!$A:$SI,MATCH($R$2&amp;"_"&amp;$C118,データシート2!$A$1:$SI$1,0),0)</f>
        <v>0</v>
      </c>
      <c r="W118" s="1047">
        <f>VLOOKUP($D$3&amp;"_"&amp;W$3,データシート2!$A:$SI,MATCH($R$2&amp;"_"&amp;$C118,データシート2!$A$1:$SI$1,0),0)</f>
        <v>0</v>
      </c>
      <c r="X118" s="1047">
        <f>VLOOKUP($D$3&amp;"_"&amp;X$3,データシート2!$A:$SI,MATCH($R$2&amp;"_"&amp;$C118,データシート2!$A$1:$SI$1,0),0)</f>
        <v>0</v>
      </c>
      <c r="Y118" s="1047">
        <f>VLOOKUP($D$3&amp;"_"&amp;Y$3,データシート2!$A:$SI,MATCH($R$2&amp;"_"&amp;$C118,データシート2!$A$1:$SI$1,0),0)</f>
        <v>0</v>
      </c>
      <c r="Z118" s="1047">
        <f>VLOOKUP($D$3&amp;"_"&amp;Z$3,データシート2!$A:$SI,MATCH($R$2&amp;"_"&amp;$C118,データシート2!$A$1:$SI$1,0),0)</f>
        <v>0</v>
      </c>
      <c r="AA118" s="1047">
        <f>VLOOKUP($D$3&amp;"_"&amp;AA$3,データシート2!$A:$SI,MATCH($R$2&amp;"_"&amp;$C118,データシート2!$A$1:$SI$1,0),0)</f>
        <v>0</v>
      </c>
      <c r="AB118" s="1048">
        <f>VLOOKUP($D$3&amp;"_"&amp;AB$3,データシート2!$A:$SI,MATCH($R$2&amp;"_"&amp;$C118,データシート2!$A$1:$SI$1,0),0)</f>
        <v>0</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0</v>
      </c>
      <c r="H124" s="829">
        <f>VLOOKUP($D$3&amp;"_"&amp;H$3,データシート2!$A:$SI,MATCH($G$2&amp;"_"&amp;$B124,データシート2!$A$1:$SI$1,0),0)</f>
        <v>0</v>
      </c>
      <c r="I124" s="829">
        <f>VLOOKUP($D$3&amp;"_"&amp;I$3,データシート2!$A:$SI,MATCH($G$2&amp;"_"&amp;$B124,データシート2!$A$1:$SI$1,0),0)</f>
        <v>0</v>
      </c>
      <c r="J124" s="829">
        <f>VLOOKUP($D$3&amp;"_"&amp;J$3,データシート2!$A:$SI,MATCH($G$2&amp;"_"&amp;$B124,データシート2!$A$1:$SI$1,0),0)</f>
        <v>0</v>
      </c>
      <c r="K124" s="830">
        <f>VLOOKUP($D$3&amp;"_"&amp;K$3,データシート2!$A:$SI,MATCH($G$2&amp;"_"&amp;$B124,データシート2!$A$1:$SI$1,0),0)</f>
        <v>0</v>
      </c>
      <c r="L124" s="830">
        <f>VLOOKUP($D$3&amp;"_"&amp;L$3,データシート2!$A:$SI,MATCH($G$2&amp;"_"&amp;$B124,データシート2!$A$1:$SI$1,0),0)</f>
        <v>0</v>
      </c>
      <c r="M124" s="830">
        <f>VLOOKUP($D$3&amp;"_"&amp;M$3,データシート2!$A:$SI,MATCH($G$2&amp;"_"&amp;$B124,データシート2!$A$1:$SI$1,0),0)</f>
        <v>0</v>
      </c>
      <c r="N124" s="830">
        <f>VLOOKUP($D$3&amp;"_"&amp;N$3,データシート2!$A:$SI,MATCH($G$2&amp;"_"&amp;$B124,データシート2!$A$1:$SI$1,0),0)</f>
        <v>0</v>
      </c>
      <c r="O124" s="830">
        <f>VLOOKUP($D$3&amp;"_"&amp;O$3,データシート2!$A:$SI,MATCH($G$2&amp;"_"&amp;$B124,データシート2!$A$1:$SI$1,0),0)</f>
        <v>0</v>
      </c>
      <c r="P124" s="830">
        <f>VLOOKUP($D$3&amp;"_"&amp;P$3,データシート2!$A:$SI,MATCH($G$2&amp;"_"&amp;$B124,データシート2!$A$1:$SI$1,0),0)</f>
        <v>0</v>
      </c>
      <c r="Q124" s="831">
        <f>VLOOKUP($D$3&amp;"_"&amp;Q$3,データシート2!$A:$SI,MATCH($G$2&amp;"_"&amp;$B124,データシート2!$A$1:$SI$1,0),0)</f>
        <v>0</v>
      </c>
      <c r="R124" s="1043">
        <f>VLOOKUP($D$3&amp;"_"&amp;R$3,データシート2!$A:$SI,MATCH($R$2&amp;"_"&amp;$B124,データシート2!$A$1:$SI$1,0),0)</f>
        <v>0</v>
      </c>
      <c r="S124" s="1044">
        <f>VLOOKUP($D$3&amp;"_"&amp;S$3,データシート2!$A:$SI,MATCH($R$2&amp;"_"&amp;$B124,データシート2!$A$1:$SI$1,0),0)</f>
        <v>0</v>
      </c>
      <c r="T124" s="1044">
        <f>VLOOKUP($D$3&amp;"_"&amp;T$3,データシート2!$A:$SI,MATCH($R$2&amp;"_"&amp;$B124,データシート2!$A$1:$SI$1,0),0)</f>
        <v>0</v>
      </c>
      <c r="U124" s="1044">
        <f>VLOOKUP($D$3&amp;"_"&amp;U$3,データシート2!$A:$SI,MATCH($R$2&amp;"_"&amp;$B124,データシート2!$A$1:$SI$1,0),0)</f>
        <v>0</v>
      </c>
      <c r="V124" s="1044">
        <f>VLOOKUP($D$3&amp;"_"&amp;V$3,データシート2!$A:$SI,MATCH($R$2&amp;"_"&amp;$B124,データシート2!$A$1:$SI$1,0),0)</f>
        <v>0</v>
      </c>
      <c r="W124" s="1044">
        <f>VLOOKUP($D$3&amp;"_"&amp;W$3,データシート2!$A:$SI,MATCH($R$2&amp;"_"&amp;$B124,データシート2!$A$1:$SI$1,0),0)</f>
        <v>0</v>
      </c>
      <c r="X124" s="1044">
        <f>VLOOKUP($D$3&amp;"_"&amp;X$3,データシート2!$A:$SI,MATCH($R$2&amp;"_"&amp;$B124,データシート2!$A$1:$SI$1,0),0)</f>
        <v>0</v>
      </c>
      <c r="Y124" s="1044">
        <f>VLOOKUP($D$3&amp;"_"&amp;Y$3,データシート2!$A:$SI,MATCH($R$2&amp;"_"&amp;$B124,データシート2!$A$1:$SI$1,0),0)</f>
        <v>0</v>
      </c>
      <c r="Z124" s="1044">
        <f>VLOOKUP($D$3&amp;"_"&amp;Z$3,データシート2!$A:$SI,MATCH($R$2&amp;"_"&amp;$B124,データシート2!$A$1:$SI$1,0),0)</f>
        <v>0</v>
      </c>
      <c r="AA124" s="1044">
        <f>VLOOKUP($D$3&amp;"_"&amp;AA$3,データシート2!$A:$SI,MATCH($R$2&amp;"_"&amp;$B124,データシート2!$A$1:$SI$1,0),0)</f>
        <v>0</v>
      </c>
      <c r="AB124" s="1045">
        <f>VLOOKUP($D$3&amp;"_"&amp;AB$3,データシート2!$A:$SI,MATCH($R$2&amp;"_"&amp;$B124,データシート2!$A$1:$SI$1,0),0)</f>
        <v>0</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0</v>
      </c>
      <c r="H125" s="888">
        <f>VLOOKUP($D$3&amp;"_"&amp;H$3,データシート2!$A:$SI,MATCH($G$2&amp;"_"&amp;$C125,データシート2!$A$1:$SI$1,0),0)</f>
        <v>0</v>
      </c>
      <c r="I125" s="888">
        <f>VLOOKUP($D$3&amp;"_"&amp;I$3,データシート2!$A:$SI,MATCH($G$2&amp;"_"&amp;$C125,データシート2!$A$1:$SI$1,0),0)</f>
        <v>0</v>
      </c>
      <c r="J125" s="888">
        <f>VLOOKUP($D$3&amp;"_"&amp;J$3,データシート2!$A:$SI,MATCH($G$2&amp;"_"&amp;$C125,データシート2!$A$1:$SI$1,0),0)</f>
        <v>0</v>
      </c>
      <c r="K125" s="889">
        <f>VLOOKUP($D$3&amp;"_"&amp;K$3,データシート2!$A:$SI,MATCH($G$2&amp;"_"&amp;$C125,データシート2!$A$1:$SI$1,0),0)</f>
        <v>0</v>
      </c>
      <c r="L125" s="889">
        <f>VLOOKUP($D$3&amp;"_"&amp;L$3,データシート2!$A:$SI,MATCH($G$2&amp;"_"&amp;$C125,データシート2!$A$1:$SI$1,0),0)</f>
        <v>0</v>
      </c>
      <c r="M125" s="889">
        <f>VLOOKUP($D$3&amp;"_"&amp;M$3,データシート2!$A:$SI,MATCH($G$2&amp;"_"&amp;$C125,データシート2!$A$1:$SI$1,0),0)</f>
        <v>0</v>
      </c>
      <c r="N125" s="889">
        <f>VLOOKUP($D$3&amp;"_"&amp;N$3,データシート2!$A:$SI,MATCH($G$2&amp;"_"&amp;$C125,データシート2!$A$1:$SI$1,0),0)</f>
        <v>0</v>
      </c>
      <c r="O125" s="889">
        <f>VLOOKUP($D$3&amp;"_"&amp;O$3,データシート2!$A:$SI,MATCH($G$2&amp;"_"&amp;$C125,データシート2!$A$1:$SI$1,0),0)</f>
        <v>0</v>
      </c>
      <c r="P125" s="889">
        <f>VLOOKUP($D$3&amp;"_"&amp;P$3,データシート2!$A:$SI,MATCH($G$2&amp;"_"&amp;$C125,データシート2!$A$1:$SI$1,0),0)</f>
        <v>0</v>
      </c>
      <c r="Q125" s="890">
        <f>VLOOKUP($D$3&amp;"_"&amp;Q$3,データシート2!$A:$SI,MATCH($G$2&amp;"_"&amp;$C125,データシート2!$A$1:$SI$1,0),0)</f>
        <v>0</v>
      </c>
      <c r="R125" s="1059">
        <f>VLOOKUP($D$3&amp;"_"&amp;R$3,データシート2!$A:$SI,MATCH($R$2&amp;"_"&amp;$C125,データシート2!$A$1:$SI$1,0),0)</f>
        <v>0</v>
      </c>
      <c r="S125" s="1060">
        <f>VLOOKUP($D$3&amp;"_"&amp;S$3,データシート2!$A:$SI,MATCH($R$2&amp;"_"&amp;$C125,データシート2!$A$1:$SI$1,0),0)</f>
        <v>0</v>
      </c>
      <c r="T125" s="1060">
        <f>VLOOKUP($D$3&amp;"_"&amp;T$3,データシート2!$A:$SI,MATCH($R$2&amp;"_"&amp;$C125,データシート2!$A$1:$SI$1,0),0)</f>
        <v>0</v>
      </c>
      <c r="U125" s="1060">
        <f>VLOOKUP($D$3&amp;"_"&amp;U$3,データシート2!$A:$SI,MATCH($R$2&amp;"_"&amp;$C125,データシート2!$A$1:$SI$1,0),0)</f>
        <v>0</v>
      </c>
      <c r="V125" s="1060">
        <f>VLOOKUP($D$3&amp;"_"&amp;V$3,データシート2!$A:$SI,MATCH($R$2&amp;"_"&amp;$C125,データシート2!$A$1:$SI$1,0),0)</f>
        <v>0</v>
      </c>
      <c r="W125" s="1060">
        <f>VLOOKUP($D$3&amp;"_"&amp;W$3,データシート2!$A:$SI,MATCH($R$2&amp;"_"&amp;$C125,データシート2!$A$1:$SI$1,0),0)</f>
        <v>0</v>
      </c>
      <c r="X125" s="1060">
        <f>VLOOKUP($D$3&amp;"_"&amp;X$3,データシート2!$A:$SI,MATCH($R$2&amp;"_"&amp;$C125,データシート2!$A$1:$SI$1,0),0)</f>
        <v>0</v>
      </c>
      <c r="Y125" s="1060">
        <f>VLOOKUP($D$3&amp;"_"&amp;Y$3,データシート2!$A:$SI,MATCH($R$2&amp;"_"&amp;$C125,データシート2!$A$1:$SI$1,0),0)</f>
        <v>0</v>
      </c>
      <c r="Z125" s="1060">
        <f>VLOOKUP($D$3&amp;"_"&amp;Z$3,データシート2!$A:$SI,MATCH($R$2&amp;"_"&amp;$C125,データシート2!$A$1:$SI$1,0),0)</f>
        <v>0</v>
      </c>
      <c r="AA125" s="1060">
        <f>VLOOKUP($D$3&amp;"_"&amp;AA$3,データシート2!$A:$SI,MATCH($R$2&amp;"_"&amp;$C125,データシート2!$A$1:$SI$1,0),0)</f>
        <v>0</v>
      </c>
      <c r="AB125" s="1061">
        <f>VLOOKUP($D$3&amp;"_"&amp;AB$3,データシート2!$A:$SI,MATCH($R$2&amp;"_"&amp;$C125,データシート2!$A$1:$SI$1,0),0)</f>
        <v>0</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0</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0</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0</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0</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2024-03-14T13:58:36Z</dcterms:created>
  <dcterms:modified xsi:type="dcterms:W3CDTF">2024-03-14T13:58:36Z</dcterms:modified>
  <cp:category/>
  <cp:contentStatus/>
</cp:coreProperties>
</file>