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B95FA1D8-6607-4666-8F85-28C5B002C5CD}"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<sst xmlns="http://schemas.openxmlformats.org/spreadsheetml/2006/main" count="24442" uniqueCount="2352">
  <si>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</si>
  <si>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</si>
  <si>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</si>
  <si>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</si>
  <si>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</si>
  <si>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</si>
  <si>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</si>
  <si>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</si>
  <si>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</si>
  <si>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</si>
  <si>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</si>
  <si>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</si>
  <si>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</si>
  <si>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</si>
  <si>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</si>
  <si>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</si>
  <si>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</si>
  <si>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</si>
  <si>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</si>
  <si>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</si>
  <si>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</si>
  <si>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</si>
  <si>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</si>
  <si>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</si>
  <si>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</si>
  <si>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</si>
  <si>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</si>
  <si>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</si>
  <si>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</si>
  <si>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</si>
  <si>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</si>
  <si>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</si>
  <si>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</si>
  <si>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</si>
  <si>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</si>
  <si>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</si>
  <si>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</si>
  <si>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</si>
  <si>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</si>
  <si>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</si>
  <si>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</si>
  <si>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</si>
  <si>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</si>
  <si>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</si>
  <si>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</si>
  <si>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</si>
  <si>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</si>
  <si>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</si>
  <si>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</si>
  <si>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</si>
  <si>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</si>
  <si>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</si>
  <si>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</si>
  <si>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</si>
  <si>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</si>
  <si>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</si>
  <si>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</si>
  <si>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</si>
  <si>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</si>
  <si>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</si>
  <si>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</si>
  <si>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</si>
  <si>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</si>
  <si>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</si>
  <si>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</si>
  <si>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</si>
  <si>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</si>
  <si>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</si>
  <si>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</si>
  <si>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</si>
  <si>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</si>
  <si>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</si>
  <si>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</si>
  <si>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</si>
  <si>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</si>
  <si>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</si>
  <si>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</si>
  <si>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</si>
  <si>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</si>
  <si>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</si>
  <si>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</si>
  <si>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</si>
  <si>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</si>
  <si>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</si>
  <si>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</si>
  <si>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</si>
  <si>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</si>
  <si>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</si>
  <si>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</si>
  <si>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</si>
  <si>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</si>
  <si>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</si>
  <si>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</si>
  <si>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</si>
  <si>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</si>
  <si>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</si>
  <si>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</si>
  <si>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</si>
  <si>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</si>
  <si>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</si>
  <si>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</si>
  <si>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</si>
  <si>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</si>
  <si>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</si>
  <si>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</si>
  <si>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</si>
  <si>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</si>
  <si>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</si>
  <si>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</si>
  <si>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</si>
  <si>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</si>
  <si>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</si>
  <si>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</si>
  <si>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</si>
  <si>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</si>
  <si>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</si>
  <si>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</si>
  <si>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</si>
  <si>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</si>
  <si>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</si>
  <si>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</si>
  <si>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</si>
  <si>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</si>
  <si>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</si>
  <si>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</si>
  <si>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</si>
  <si>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</si>
  <si>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</si>
  <si>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</si>
  <si>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</si>
  <si>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</si>
  <si>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</si>
  <si>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</si>
  <si>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</si>
  <si>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</si>
  <si>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</si>
  <si>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</si>
  <si>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</si>
  <si>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</si>
  <si>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</si>
  <si>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</si>
  <si>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</si>
  <si>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</si>
  <si>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</si>
  <si>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</si>
  <si>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</si>
  <si>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</si>
  <si>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</si>
  <si>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</si>
  <si>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</si>
  <si>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</si>
  <si>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</si>
  <si>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</si>
  <si>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</si>
  <si>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</si>
  <si>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</si>
  <si>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</si>
  <si>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</si>
  <si>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</si>
  <si>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</si>
  <si>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</si>
  <si>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</si>
  <si>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</si>
  <si>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</si>
  <si>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</si>
  <si>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</si>
  <si>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</si>
  <si>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</si>
  <si>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</si>
  <si>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</si>
  <si>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</si>
  <si>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</si>
  <si>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</si>
  <si>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</si>
  <si>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</si>
  <si>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</si>
  <si>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</si>
  <si>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</si>
  <si>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</si>
  <si>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</si>
  <si>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</si>
  <si>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</si>
  <si>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</si>
  <si>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</si>
  <si>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</si>
  <si>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</si>
  <si>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</si>
  <si>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</si>
  <si>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</si>
  <si>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</si>
  <si>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</si>
  <si>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</si>
  <si>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</si>
  <si>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</si>
  <si>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</si>
  <si>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</si>
  <si>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</si>
  <si>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</si>
  <si>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</si>
  <si>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</si>
  <si>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</si>
  <si>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</si>
  <si>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</si>
  <si>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</si>
  <si>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</si>
  <si>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</si>
  <si>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</si>
  <si>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</si>
  <si>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</si>
  <si>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</si>
  <si>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</si>
  <si>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</si>
  <si>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</si>
  <si>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</si>
  <si>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</si>
  <si>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</si>
  <si>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</si>
  <si>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</si>
  <si>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</si>
  <si>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</si>
  <si>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</si>
  <si>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</si>
  <si>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</si>
  <si>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</si>
  <si>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</si>
  <si>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</si>
  <si>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</si>
  <si>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</si>
  <si>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</si>
  <si>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</si>
  <si>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</si>
  <si>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</si>
  <si>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</si>
  <si>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</si>
  <si>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</si>
  <si>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</si>
  <si>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</si>
  <si>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</si>
  <si>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</si>
  <si>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</si>
  <si>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</si>
  <si>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</si>
  <si>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</si>
  <si>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</si>
  <si>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</si>
  <si>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</si>
  <si>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</si>
  <si>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</si>
  <si>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</si>
  <si>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</si>
  <si>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</si>
  <si>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</si>
  <si>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</si>
  <si>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</si>
  <si>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</si>
  <si>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</si>
  <si>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</si>
  <si>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</si>
  <si>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</si>
  <si>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</si>
  <si>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</si>
  <si>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</si>
  <si>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</si>
  <si>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</si>
  <si>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</si>
  <si>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</si>
  <si>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</si>
  <si>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</si>
  <si>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</si>
  <si>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</si>
  <si>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</si>
  <si>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</si>
  <si>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</si>
  <si>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</si>
  <si>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</si>
  <si>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</si>
  <si>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</si>
  <si>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</si>
  <si>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</si>
  <si>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</si>
  <si>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</si>
  <si>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</si>
  <si>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</si>
  <si>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</si>
  <si>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</si>
  <si>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</si>
  <si>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</si>
  <si>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</si>
  <si>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</si>
  <si>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</si>
  <si>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</si>
  <si>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</si>
  <si>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</si>
  <si>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</si>
  <si>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</si>
  <si>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</si>
  <si>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</si>
  <si>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</si>
  <si>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</si>
  <si>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</si>
  <si>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</si>
  <si>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</si>
  <si>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</si>
  <si>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</si>
  <si>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</si>
  <si>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</si>
  <si>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</si>
  <si>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</si>
  <si>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</si>
  <si>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</si>
  <si>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</si>
  <si>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</si>
  <si>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</si>
  <si>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</si>
  <si>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</si>
  <si>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</si>
  <si>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</si>
  <si>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</si>
  <si>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</si>
  <si>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</si>
  <si>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</si>
  <si>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</si>
  <si>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</si>
  <si>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</si>
  <si>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</si>
  <si>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</si>
  <si>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</si>
  <si>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</si>
  <si>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</si>
  <si>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</si>
  <si>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</si>
  <si>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</si>
  <si>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</si>
  <si>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</si>
  <si>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</si>
  <si>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</si>
  <si>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</si>
  <si>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</si>
  <si>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</si>
  <si>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</si>
  <si>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</si>
  <si>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</si>
  <si>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</si>
  <si>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</si>
  <si>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</si>
  <si>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</si>
  <si>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</si>
  <si>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</si>
  <si>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</si>
  <si>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</si>
  <si>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</si>
  <si>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</si>
  <si>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</si>
  <si>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</si>
  <si>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</si>
  <si>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</si>
  <si>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</si>
  <si>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</si>
  <si>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</si>
  <si>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</si>
  <si>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</si>
  <si>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</si>
  <si>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</si>
  <si>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</si>
  <si>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</si>
  <si>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</si>
  <si>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</si>
  <si>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</si>
  <si>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</si>
  <si>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</si>
  <si>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</si>
  <si>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</si>
  <si>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</si>
  <si>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</si>
  <si>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</si>
  <si>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</si>
  <si>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</si>
  <si>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</si>
  <si>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</si>
  <si>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</si>
  <si>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</si>
  <si>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</si>
  <si>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</si>
  <si>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</si>
  <si>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</si>
  <si>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</si>
  <si>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</si>
  <si>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</si>
  <si>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</si>
  <si>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</si>
  <si>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</si>
  <si>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</si>
  <si>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</si>
  <si>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</si>
  <si>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</si>
  <si>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</si>
  <si>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</si>
  <si>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</si>
  <si>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</si>
  <si>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</si>
  <si>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</si>
  <si>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</si>
  <si>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</si>
  <si>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</si>
  <si>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</si>
  <si>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</si>
  <si>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</si>
  <si>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</si>
  <si>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</si>
  <si>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</si>
  <si>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</si>
  <si>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</si>
  <si>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</si>
  <si>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</si>
  <si>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</si>
  <si>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</si>
  <si>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</si>
  <si>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</si>
  <si>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</si>
  <si>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</si>
  <si>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</si>
  <si>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</si>
  <si>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</si>
  <si>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</si>
  <si>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</si>
  <si>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</si>
  <si>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</si>
  <si>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</si>
  <si>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</si>
  <si>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</si>
  <si>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</si>
  <si>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</si>
  <si>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</si>
  <si>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</si>
  <si>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</si>
  <si>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</si>
  <si>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</si>
  <si>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</si>
  <si>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</si>
  <si>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</si>
  <si>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</si>
  <si>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</si>
  <si>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</si>
  <si>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</si>
  <si>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</si>
  <si>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</si>
  <si>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</si>
  <si>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</si>
  <si>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</si>
  <si>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</si>
  <si>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</si>
  <si>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</si>
  <si>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</si>
  <si>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</si>
  <si>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</si>
  <si>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</si>
  <si>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</si>
  <si>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</si>
  <si>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</si>
  <si>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</si>
  <si>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</si>
  <si>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</si>
  <si>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</si>
  <si>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</si>
  <si>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</si>
  <si>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</si>
  <si>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</si>
  <si>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</si>
  <si>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</si>
  <si>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</si>
  <si>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</si>
  <si>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</si>
  <si>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</si>
  <si>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</si>
  <si>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</si>
  <si>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</si>
  <si>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</si>
  <si>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</si>
  <si>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</si>
  <si>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</si>
  <si>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</si>
  <si>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</si>
  <si>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</si>
  <si>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</si>
  <si>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</si>
  <si>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</si>
  <si>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</si>
  <si>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</si>
  <si>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</si>
  <si>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</si>
  <si>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</si>
  <si>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</si>
  <si>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</si>
  <si>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</si>
  <si>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</si>
  <si>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</si>
  <si>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</si>
  <si>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</si>
  <si>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</si>
  <si>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</si>
  <si>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</si>
  <si>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</si>
  <si>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</si>
  <si>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</si>
  <si>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</si>
  <si>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</si>
  <si>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</si>
  <si>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</si>
  <si>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</si>
  <si>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</si>
  <si>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</si>
  <si>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</si>
  <si>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</si>
  <si>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</si>
  <si>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</si>
  <si>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</si>
  <si>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</si>
  <si>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</si>
  <si>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</si>
  <si>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</si>
  <si>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</si>
  <si>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</si>
  <si>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</si>
  <si>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</si>
  <si>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</si>
  <si>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</si>
  <si>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</si>
  <si>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</si>
  <si>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</si>
  <si>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</si>
  <si>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</si>
  <si>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</si>
  <si>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</si>
  <si>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</si>
  <si>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</si>
  <si>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</si>
  <si>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</si>
  <si>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</si>
  <si>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</si>
  <si>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</si>
  <si>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</si>
  <si>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</si>
  <si>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</si>
  <si>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</si>
  <si>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</si>
  <si>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</si>
  <si>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</si>
  <si>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</si>
  <si>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</si>
  <si>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</si>
  <si>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</si>
  <si>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</si>
  <si>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</si>
  <si>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</si>
  <si>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</si>
  <si>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</si>
  <si>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</si>
  <si>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</si>
  <si>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</si>
  <si>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</si>
  <si>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</si>
  <si>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</si>
  <si>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</si>
  <si>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</si>
  <si>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</si>
  <si>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</si>
  <si>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</si>
  <si>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</si>
  <si>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</si>
  <si>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</si>
  <si>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</si>
  <si>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</si>
  <si>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</si>
  <si>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</si>
  <si>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</si>
  <si>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</si>
  <si>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</si>
  <si>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</si>
  <si>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</si>
  <si>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</si>
  <si>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</si>
  <si>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</si>
  <si>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</si>
  <si>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</si>
  <si>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</si>
  <si>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</si>
  <si>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</si>
  <si>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</si>
  <si>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</si>
  <si>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</si>
  <si>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</si>
  <si>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</si>
  <si>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</si>
  <si>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</si>
  <si>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</si>
  <si>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</si>
  <si>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</si>
  <si>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</si>
  <si>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</si>
  <si>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</si>
  <si>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</si>
  <si>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</si>
  <si>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</si>
  <si>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</si>
  <si>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</si>
  <si>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</si>
  <si>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</si>
  <si>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</si>
  <si>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</si>
  <si>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</si>
  <si>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</si>
  <si>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</si>
  <si>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</si>
  <si>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</si>
  <si>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</si>
  <si>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</si>
  <si>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</si>
  <si>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</si>
  <si>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</si>
  <si>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</si>
  <si>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</si>
  <si>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</si>
  <si>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</si>
  <si>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</si>
  <si>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</si>
  <si>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</si>
  <si>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</si>
  <si>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</si>
  <si>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</si>
  <si>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</si>
  <si>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</si>
  <si>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</si>
  <si>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</si>
  <si>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</si>
  <si>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</si>
  <si>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</si>
  <si>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</si>
  <si>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</si>
  <si>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</si>
  <si>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</si>
  <si>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</si>
  <si>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</si>
  <si>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</si>
  <si>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</si>
  <si>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</si>
  <si>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</si>
  <si>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</si>
  <si>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</si>
  <si>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</si>
  <si>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</si>
  <si>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</si>
  <si>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</si>
  <si>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</si>
  <si>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</si>
  <si>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</si>
  <si>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</si>
  <si>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</si>
  <si>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</si>
  <si>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</si>
  <si>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</si>
  <si>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</si>
  <si>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</si>
  <si>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</si>
  <si>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</si>
  <si>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</si>
  <si>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</si>
  <si>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</si>
  <si>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</si>
  <si>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</si>
  <si>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</si>
  <si>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</si>
  <si>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</si>
  <si>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</si>
  <si>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</si>
  <si>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</si>
  <si>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</si>
  <si>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</si>
  <si>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</si>
  <si>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</si>
  <si>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</si>
  <si>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</si>
  <si>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</si>
  <si>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</si>
  <si>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</si>
  <si>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</si>
  <si>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</si>
  <si>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</si>
  <si>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</si>
  <si>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</si>
  <si>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</si>
  <si>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</si>
  <si>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</si>
  <si>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</si>
  <si>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</si>
  <si>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</si>
  <si>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</si>
  <si>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</si>
  <si>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</si>
  <si>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</si>
  <si>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</si>
  <si>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</si>
  <si>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</si>
  <si>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</si>
  <si>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</si>
  <si>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</si>
  <si>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</si>
  <si>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</si>
  <si>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</si>
  <si>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</si>
  <si>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</si>
  <si>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</si>
  <si>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</si>
  <si>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</si>
  <si>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</si>
  <si>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</si>
  <si>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</si>
  <si>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</si>
  <si>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</si>
  <si>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</si>
  <si>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</si>
  <si>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</si>
  <si>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</si>
  <si>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</si>
  <si>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</si>
  <si>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</si>
  <si>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</si>
  <si>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</si>
  <si>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</si>
  <si>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</si>
  <si>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</si>
  <si>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</si>
  <si>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</si>
  <si>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</si>
  <si>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</si>
  <si>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</si>
  <si>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</si>
  <si>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</si>
  <si>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</si>
  <si>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</si>
  <si>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</si>
  <si>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</si>
  <si>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</si>
  <si>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</si>
  <si>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</si>
  <si>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</si>
  <si>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</si>
  <si>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</si>
  <si>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</si>
  <si>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</si>
  <si>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</si>
  <si>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</si>
  <si>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</si>
  <si>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</si>
  <si>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</si>
  <si>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</si>
  <si>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</si>
  <si>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</si>
  <si>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</si>
  <si>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</si>
  <si>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</si>
  <si>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</si>
  <si>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</si>
  <si>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</si>
  <si>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</si>
  <si>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</si>
  <si>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</si>
  <si>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</si>
  <si>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</si>
  <si>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</si>
  <si>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</si>
  <si>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</si>
  <si>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</si>
  <si>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</si>
  <si>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</si>
  <si>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</si>
  <si>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</si>
  <si>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</si>
  <si>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</si>
  <si>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</si>
  <si>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</si>
  <si>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</si>
  <si>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</si>
  <si>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</si>
  <si>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</si>
  <si>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</si>
  <si>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</si>
  <si>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</si>
  <si>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</si>
  <si>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</si>
  <si>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</si>
  <si>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</si>
  <si>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</si>
  <si>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</si>
  <si>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</si>
  <si>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</si>
  <si>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</si>
  <si>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</si>
  <si>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</si>
  <si>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</si>
  <si>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</si>
  <si>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</si>
  <si>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</si>
  <si>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</si>
  <si>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</si>
  <si>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</si>
  <si>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</si>
  <si>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</si>
  <si>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</si>
  <si>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</si>
  <si>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</si>
  <si>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</si>
  <si>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</si>
  <si>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</si>
  <si>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</si>
  <si>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</si>
  <si>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</si>
  <si>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</si>
  <si>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</si>
  <si>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</si>
  <si>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</si>
  <si>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</si>
  <si>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</si>
  <si>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</si>
  <si>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</si>
  <si>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</si>
  <si>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</si>
  <si>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</si>
  <si>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</si>
  <si>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</si>
  <si>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</si>
  <si>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</si>
  <si>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</si>
  <si>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</si>
  <si>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</si>
  <si>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</si>
  <si>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</si>
  <si>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</si>
  <si>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</si>
  <si>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</si>
  <si>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</si>
  <si>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</si>
  <si>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</si>
  <si>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</si>
  <si>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</si>
  <si>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</si>
  <si>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</si>
  <si>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</si>
  <si>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</si>
  <si>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</si>
  <si>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</si>
  <si>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</si>
  <si>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</si>
  <si>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</si>
  <si>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</si>
  <si>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</si>
  <si>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</si>
  <si>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</si>
  <si>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</si>
  <si>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</si>
  <si>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</si>
  <si>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</si>
  <si>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</si>
  <si>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</si>
  <si>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</si>
  <si>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</si>
  <si>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</si>
  <si>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</si>
  <si>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</si>
  <si>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</si>
  <si>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</si>
  <si>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</si>
  <si>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</si>
  <si>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</si>
  <si>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</si>
  <si>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</si>
  <si>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</si>
  <si>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</si>
  <si>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</si>
  <si>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</si>
  <si>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</si>
  <si>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</si>
  <si>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</si>
  <si>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</si>
  <si>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</si>
  <si>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</si>
  <si>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</si>
  <si>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</si>
  <si>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</si>
  <si>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</si>
  <si>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</si>
  <si>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</si>
  <si>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</si>
  <si>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</si>
  <si>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</si>
  <si>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</si>
  <si>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</si>
  <si>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</si>
  <si>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</si>
  <si>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</si>
  <si>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</si>
  <si>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</si>
  <si>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</si>
  <si>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</si>
  <si>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</si>
  <si>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</si>
  <si>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</si>
  <si>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</si>
  <si>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</si>
  <si>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</si>
  <si>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</si>
  <si>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</si>
  <si>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</si>
  <si>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</si>
  <si>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</si>
  <si>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</si>
  <si>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</si>
  <si>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</si>
  <si>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</si>
  <si>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</si>
  <si>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</si>
  <si>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</si>
  <si>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</si>
  <si>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</si>
  <si>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</si>
  <si>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</si>
  <si>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</si>
  <si>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</si>
  <si>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</si>
  <si>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</si>
  <si>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</si>
  <si>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</si>
  <si>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</si>
  <si>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</si>
  <si>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</si>
  <si>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</si>
  <si>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</si>
  <si>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</si>
  <si>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</si>
  <si>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</si>
  <si>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</si>
  <si>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</si>
  <si>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</si>
  <si>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</si>
  <si>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</si>
  <si>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</si>
  <si>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</si>
  <si>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</si>
  <si>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</si>
  <si>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</si>
  <si>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</si>
  <si>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</si>
  <si>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</si>
  <si>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</si>
  <si>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</si>
  <si>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</si>
  <si>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</si>
  <si>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</si>
  <si>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</si>
  <si>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</si>
  <si>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</si>
  <si>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</si>
  <si>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</si>
  <si>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</si>
  <si>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</si>
  <si>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</si>
  <si>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</si>
  <si>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</si>
  <si>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</si>
  <si>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</si>
  <si>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</si>
  <si>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</si>
  <si>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</si>
  <si>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</si>
  <si>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</si>
  <si>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</si>
  <si>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</si>
  <si>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</si>
  <si>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</si>
  <si>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</si>
  <si>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</si>
  <si>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</si>
  <si>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</si>
  <si>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</si>
  <si>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</si>
  <si>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</si>
  <si>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</si>
  <si>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</si>
  <si>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</si>
  <si>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</si>
  <si>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</si>
  <si>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</si>
  <si>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</si>
  <si>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</si>
  <si>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</si>
  <si>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</si>
  <si>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</si>
  <si>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</si>
  <si>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</si>
  <si>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</si>
  <si>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</si>
  <si>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</si>
  <si>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</si>
  <si>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</si>
  <si>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</si>
  <si>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</si>
  <si>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</si>
  <si>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</si>
  <si>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</si>
  <si>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</si>
  <si>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</si>
  <si>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</si>
  <si>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</si>
  <si>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</si>
  <si>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</si>
  <si>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</si>
  <si>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</si>
  <si>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</si>
  <si>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</si>
  <si>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</si>
  <si>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</si>
  <si>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</si>
  <si>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</si>
  <si>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</si>
  <si>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</si>
  <si>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</si>
  <si>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</si>
  <si>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</si>
  <si>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</si>
  <si>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</si>
  <si>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</si>
  <si>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</si>
  <si>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</si>
  <si>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</si>
  <si>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</si>
  <si>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</si>
  <si>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</si>
  <si>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</si>
  <si>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</si>
  <si>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</si>
  <si>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</si>
  <si>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</si>
  <si>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</si>
  <si>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</si>
  <si>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</si>
  <si>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</si>
  <si>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</si>
  <si>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</si>
  <si>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</si>
  <si>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</si>
  <si>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</si>
  <si>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</si>
  <si>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</si>
  <si>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</si>
  <si>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</si>
  <si>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</si>
  <si>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</si>
  <si>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</si>
  <si>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</si>
  <si>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</si>
  <si>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</si>
  <si>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</si>
  <si>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</si>
  <si>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</si>
  <si>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</si>
  <si>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</si>
  <si>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</si>
  <si>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</si>
  <si>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</si>
  <si>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</si>
  <si>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</si>
  <si>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</si>
  <si>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</si>
  <si>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</si>
  <si>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</si>
  <si>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</si>
  <si>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</si>
  <si>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</si>
  <si>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</si>
  <si>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</si>
  <si>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</si>
  <si>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</si>
  <si>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</si>
  <si>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</si>
  <si>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</si>
  <si>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</si>
  <si>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</si>
  <si>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</si>
  <si>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</si>
  <si>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</si>
  <si>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</si>
  <si>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</si>
  <si>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</si>
  <si>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</si>
  <si>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</si>
  <si>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</si>
  <si>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</si>
  <si>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</si>
  <si>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</si>
  <si>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</si>
  <si>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</si>
  <si>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</si>
  <si>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</si>
  <si>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</si>
  <si>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</si>
  <si>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</si>
  <si>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</si>
  <si>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</si>
  <si>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</si>
  <si>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</si>
  <si>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</si>
  <si>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</si>
  <si>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</si>
  <si>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</si>
  <si>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</si>
  <si>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</si>
  <si>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</si>
  <si>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</si>
  <si>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</si>
  <si>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</si>
  <si>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</si>
  <si>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</si>
  <si>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</si>
  <si>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</si>
  <si>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</si>
  <si>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</si>
  <si>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</si>
  <si>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</si>
  <si>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</si>
  <si>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</si>
  <si>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</si>
  <si>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</si>
  <si>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</si>
  <si>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</si>
  <si>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</si>
  <si>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</si>
  <si>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</si>
  <si>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</si>
  <si>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</si>
  <si>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</si>
  <si>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</si>
  <si>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</si>
  <si>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</si>
  <si>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</si>
  <si>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</si>
  <si>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</si>
  <si>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</si>
  <si>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</si>
  <si>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</si>
  <si>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</si>
  <si>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</si>
  <si>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</si>
  <si>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</si>
  <si>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</si>
  <si>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</si>
  <si>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</si>
  <si>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</si>
  <si>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</si>
  <si>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</si>
  <si>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</si>
  <si>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</si>
  <si>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</si>
  <si>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</si>
  <si>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</si>
  <si>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</si>
  <si>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</si>
  <si>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</si>
  <si>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</si>
  <si>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</si>
  <si>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</si>
  <si>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</si>
  <si>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</si>
  <si>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</si>
  <si>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</si>
  <si>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</si>
  <si>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</si>
  <si>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</si>
  <si>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</si>
  <si>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</si>
  <si>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</si>
  <si>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</si>
  <si>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</si>
  <si>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</si>
  <si>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</si>
  <si>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</si>
  <si>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</si>
  <si>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</si>
  <si>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</si>
  <si>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</si>
  <si>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</si>
  <si>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</si>
  <si>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</si>
  <si>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</si>
  <si>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</si>
  <si>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</si>
  <si>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</si>
  <si>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</si>
  <si>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</si>
  <si>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</si>
  <si>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</si>
  <si>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</si>
  <si>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</si>
  <si>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</si>
  <si>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</si>
  <si>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</si>
  <si>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</si>
  <si>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</si>
  <si>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</si>
  <si>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</si>
  <si>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</si>
  <si>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</si>
  <si>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</si>
  <si>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</si>
  <si>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</si>
  <si>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</si>
  <si>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</si>
  <si>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</si>
  <si>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</si>
  <si>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</si>
  <si>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</si>
  <si>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</si>
  <si>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</si>
  <si>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</si>
  <si>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</si>
  <si>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</si>
  <si>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</si>
  <si>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</si>
  <si>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</si>
  <si>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</si>
  <si>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</si>
  <si>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</si>
  <si>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</si>
  <si>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</si>
  <si>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</si>
  <si>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</si>
  <si>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</si>
  <si>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</si>
  <si>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</si>
  <si>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</si>
  <si>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</si>
  <si>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</si>
  <si>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</si>
  <si>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</si>
  <si>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</si>
  <si>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</si>
  <si>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</si>
  <si>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</si>
  <si>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</si>
  <si>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</si>
  <si>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</si>
  <si>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</si>
  <si>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</si>
  <si>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</si>
  <si>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</si>
  <si>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</si>
  <si>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</si>
  <si>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</si>
  <si>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</si>
  <si>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</si>
  <si>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</si>
  <si>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</si>
  <si>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</si>
  <si>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</si>
  <si>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</si>
  <si>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</si>
  <si>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</si>
  <si>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</si>
  <si>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</si>
  <si>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</si>
  <si>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</si>
  <si>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</si>
  <si>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</si>
  <si>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</si>
  <si>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</si>
  <si>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</si>
  <si>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</si>
  <si>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</si>
  <si>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</si>
  <si>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</si>
  <si>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</si>
  <si>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</si>
  <si>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</si>
  <si>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</si>
  <si>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</si>
  <si>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</si>
  <si>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</si>
  <si>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</si>
  <si>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</si>
  <si>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</si>
  <si>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</si>
  <si>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</si>
  <si>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</si>
  <si>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</si>
  <si>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</si>
  <si>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</si>
  <si>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</si>
  <si>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</si>
  <si>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</si>
  <si>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</si>
  <si>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</si>
  <si>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</si>
  <si>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</si>
  <si>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</si>
  <si>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</si>
  <si>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</si>
  <si>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</si>
  <si>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</si>
  <si>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</si>
  <si>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</si>
  <si>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</si>
  <si>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</si>
  <si>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</si>
  <si>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</si>
  <si>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</si>
  <si>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</si>
  <si>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</si>
  <si>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</si>
  <si>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</si>
  <si>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</si>
  <si>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</si>
  <si>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</si>
  <si>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</si>
  <si>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</si>
  <si>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</si>
  <si>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</si>
  <si>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</si>
  <si>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</si>
  <si>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</si>
  <si>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</si>
  <si>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</si>
  <si>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</si>
  <si>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</si>
  <si>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</si>
  <si>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</si>
  <si>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</si>
  <si>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</si>
  <si>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</si>
  <si>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</si>
  <si>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</si>
  <si>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</si>
  <si>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</si>
  <si>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</si>
  <si>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</si>
  <si>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</si>
  <si>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</si>
  <si>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</si>
  <si>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</si>
  <si>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</si>
  <si>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</si>
  <si>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</si>
  <si>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</si>
  <si>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</si>
  <si>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</si>
  <si>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</si>
  <si>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</si>
  <si>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</si>
  <si>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</si>
  <si>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</si>
  <si>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</si>
  <si>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</si>
  <si>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</si>
  <si>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</si>
  <si>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</si>
  <si>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</si>
  <si>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</si>
  <si>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</si>
  <si>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</si>
  <si>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</si>
  <si>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</si>
  <si>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</si>
  <si>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</si>
  <si>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</si>
  <si>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</si>
  <si>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</si>
  <si>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</si>
  <si>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</si>
  <si>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</si>
  <si>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</si>
  <si>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</si>
  <si>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</si>
  <si>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</si>
  <si>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</si>
  <si>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</si>
  <si>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</si>
  <si>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</si>
  <si>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</si>
  <si>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</si>
  <si>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</si>
  <si>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</si>
  <si>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</si>
  <si>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</si>
  <si>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</si>
  <si>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</si>
  <si>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</si>
  <si>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</si>
  <si>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</si>
  <si>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</si>
  <si>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</si>
  <si>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</si>
  <si>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</si>
  <si>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</si>
  <si>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</si>
  <si>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</si>
  <si>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</si>
  <si>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</si>
  <si>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</si>
  <si>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</si>
  <si>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</si>
  <si>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</si>
  <si>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</si>
  <si>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</si>
  <si>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</si>
  <si>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</si>
  <si>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</si>
  <si>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</si>
  <si>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</si>
  <si>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</si>
  <si>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</si>
  <si>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</si>
  <si>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</si>
  <si>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</si>
  <si>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</si>
  <si>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</si>
  <si>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</si>
  <si>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</si>
  <si>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</si>
  <si>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</si>
  <si>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</si>
  <si>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</si>
  <si>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</si>
  <si>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</si>
  <si>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</si>
  <si>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</si>
  <si>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</si>
  <si>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</si>
  <si>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</si>
  <si>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</si>
  <si>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</si>
  <si>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</si>
  <si>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</si>
  <si>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</si>
  <si>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</si>
  <si>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</si>
  <si>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</si>
  <si>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</si>
  <si>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</si>
  <si>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</si>
  <si>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</si>
  <si>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</si>
  <si>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</si>
  <si>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</si>
  <si>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</si>
  <si>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</si>
  <si>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</si>
  <si>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</si>
  <si>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</si>
  <si>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</si>
  <si>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</si>
  <si>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</si>
  <si>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</si>
  <si>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</si>
  <si>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</si>
  <si>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</si>
  <si>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</si>
  <si>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</si>
  <si>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</si>
  <si>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</si>
  <si>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</si>
  <si>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</si>
  <si>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</si>
  <si>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</si>
  <si>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</si>
  <si>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</si>
  <si>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</si>
  <si>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</si>
  <si>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</si>
  <si>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</si>
  <si>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</si>
  <si>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</si>
  <si>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</si>
  <si>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</si>
  <si>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</si>
  <si>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</si>
  <si>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</si>
  <si>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</si>
  <si>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</si>
  <si>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</si>
  <si>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</si>
  <si>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</si>
  <si>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</si>
  <si>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</si>
  <si>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</si>
  <si>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</si>
  <si>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</si>
  <si>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</si>
  <si>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</si>
  <si>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</si>
  <si>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</si>
  <si>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</si>
  <si>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</si>
  <si>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</si>
  <si>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</si>
  <si>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</si>
  <si>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</si>
  <si>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</si>
  <si>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</si>
  <si>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</si>
  <si>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</si>
  <si>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</si>
  <si>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</si>
  <si>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</si>
  <si>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</si>
  <si>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</si>
  <si>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</si>
  <si>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</si>
  <si>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</si>
  <si>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</si>
  <si>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</si>
  <si>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</si>
  <si>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</si>
  <si>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</si>
  <si>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</si>
  <si>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</si>
  <si>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</si>
  <si>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</si>
  <si>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</si>
  <si>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</si>
  <si>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</si>
  <si>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</si>
  <si>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</si>
  <si>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</si>
  <si>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</si>
  <si>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</si>
  <si>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</si>
  <si>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</si>
  <si>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</si>
  <si>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</si>
  <si>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</si>
  <si>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</si>
  <si>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</si>
  <si>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</si>
  <si>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</si>
  <si>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</si>
  <si>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</si>
  <si>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</si>
  <si>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</si>
  <si>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</si>
  <si>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</si>
  <si>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</si>
  <si>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</si>
  <si>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</si>
  <si>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</si>
  <si>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</si>
  <si>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</si>
  <si>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</si>
  <si>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</si>
  <si>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</si>
  <si>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</si>
  <si>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</si>
  <si>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</si>
  <si>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</si>
  <si>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</si>
  <si>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</si>
  <si>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</si>
  <si>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</si>
  <si>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</si>
  <si>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</si>
  <si>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</si>
  <si>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</si>
  <si>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</si>
  <si>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</si>
  <si>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</si>
  <si>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</si>
  <si>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</si>
  <si>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</si>
  <si>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</si>
  <si>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</si>
  <si>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</si>
  <si>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</si>
  <si>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</si>
  <si>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</si>
  <si>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</si>
  <si>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</si>
  <si>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</si>
  <si>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</si>
  <si>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</si>
  <si>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</si>
  <si>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</si>
  <si>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</si>
  <si>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</si>
  <si>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</si>
  <si>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</si>
  <si>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</si>
  <si>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</si>
  <si>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</si>
  <si>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</si>
  <si>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</si>
  <si>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</si>
  <si>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</si>
  <si>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</si>
  <si>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</si>
  <si>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</si>
  <si>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</si>
  <si>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</si>
  <si>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</si>
  <si>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</si>
  <si>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</si>
  <si>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</si>
  <si>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</si>
  <si>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</si>
  <si>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</si>
  <si>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</si>
  <si>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</si>
  <si>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</si>
  <si>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</si>
  <si>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</si>
  <si>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</si>
  <si>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</si>
  <si>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</si>
  <si>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</si>
  <si>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</si>
  <si>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</si>
  <si>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</si>
  <si>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</si>
  <si>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</si>
  <si>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</si>
  <si>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</si>
  <si>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</si>
  <si>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</si>
  <si>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</si>
  <si>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</si>
  <si>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</si>
  <si>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</si>
  <si>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</si>
  <si>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</si>
  <si>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</si>
  <si>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</si>
  <si>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</si>
  <si>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35201</t>
  </si>
  <si>
    <t>下関市</t>
  </si>
  <si>
    <t>35201_令和3年度</t>
  </si>
  <si>
    <t>35201_令和4年度</t>
  </si>
  <si>
    <t>02402</t>
  </si>
  <si>
    <t>七戸町</t>
  </si>
  <si>
    <t>02402_令和3年度</t>
  </si>
  <si>
    <t>02402_令和4年度</t>
  </si>
  <si>
    <t>02361</t>
  </si>
  <si>
    <t>藤崎町</t>
  </si>
  <si>
    <t>02361_令和3年度</t>
  </si>
  <si>
    <t>02361_令和4年度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</si>
  <si>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</si>
  <si>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</si>
  <si>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</si>
  <si>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</si>
  <si>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</si>
  <si>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</si>
  <si>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</si>
  <si>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</si>
  <si>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</si>
  <si>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</si>
  <si>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</si>
  <si>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</si>
  <si>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</si>
  <si>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</si>
  <si>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</si>
  <si>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</si>
  <si>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</si>
  <si>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35202</t>
  </si>
  <si>
    <t>宇部市</t>
  </si>
  <si>
    <t>35202_令和3年度</t>
  </si>
  <si>
    <t>35202_令和4年度</t>
  </si>
  <si>
    <t>01691_令和4年度</t>
  </si>
  <si>
    <t>01691</t>
  </si>
  <si>
    <t>別海町</t>
  </si>
  <si>
    <t>01691_令和3年度</t>
  </si>
  <si>
    <t>35206</t>
  </si>
  <si>
    <t>防府市</t>
  </si>
  <si>
    <t>35206_令和3年度</t>
  </si>
  <si>
    <t>35206_令和4年度</t>
  </si>
  <si>
    <t>35211</t>
  </si>
  <si>
    <t>長門市</t>
  </si>
  <si>
    <t>35211_令和3年度</t>
  </si>
  <si>
    <t>35211_令和4年度</t>
  </si>
  <si>
    <t>35208</t>
  </si>
  <si>
    <t>岩国市</t>
  </si>
  <si>
    <t>35208_令和3年度</t>
  </si>
  <si>
    <t>35208_令和4年度</t>
  </si>
  <si>
    <t>35207</t>
  </si>
  <si>
    <t>下松市</t>
  </si>
  <si>
    <t>35207_令和3年度</t>
  </si>
  <si>
    <t>35207_令和4年度</t>
  </si>
  <si>
    <t>35204</t>
  </si>
  <si>
    <t>萩市</t>
  </si>
  <si>
    <t>35204_令和3年度</t>
  </si>
  <si>
    <t>35204_令和4年度</t>
  </si>
  <si>
    <t>35502</t>
  </si>
  <si>
    <t>阿武町</t>
  </si>
  <si>
    <t>35502_令和3年度</t>
  </si>
  <si>
    <t>35502_令和4年度</t>
  </si>
  <si>
    <t>35341</t>
  </si>
  <si>
    <t>上関町</t>
  </si>
  <si>
    <t>35341_令和3年度</t>
  </si>
  <si>
    <t>35341_令和4年度</t>
  </si>
  <si>
    <t>35344</t>
  </si>
  <si>
    <t>平生町</t>
  </si>
  <si>
    <t>35344_令和3年度</t>
  </si>
  <si>
    <t>35344_令和4年度</t>
  </si>
  <si>
    <t>35321</t>
  </si>
  <si>
    <t>和木町</t>
  </si>
  <si>
    <t>35321_令和3年度</t>
  </si>
  <si>
    <t>35321_令和4年度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</si>
  <si>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</si>
  <si>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</si>
  <si>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</si>
  <si>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</si>
  <si>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</si>
  <si>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</si>
  <si>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</si>
  <si>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</si>
  <si>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</si>
  <si>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</si>
  <si>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</si>
  <si>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</si>
  <si>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</si>
  <si>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</si>
  <si>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</si>
  <si>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</si>
  <si>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</si>
  <si>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</si>
  <si>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</si>
  <si>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</si>
  <si>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</si>
  <si>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</si>
  <si>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</si>
  <si>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</si>
  <si>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</si>
  <si>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</si>
  <si>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</si>
  <si>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</si>
  <si>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</si>
  <si>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</si>
  <si>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</si>
  <si>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</si>
  <si>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</si>
  <si>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</si>
  <si>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</si>
  <si>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</si>
  <si>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</si>
  <si>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</si>
  <si>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</si>
  <si>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</si>
  <si>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</si>
  <si>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</si>
  <si>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</si>
  <si>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</si>
  <si>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</si>
  <si>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</si>
  <si>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</si>
  <si>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</si>
  <si>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</si>
  <si>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</si>
  <si>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</si>
  <si>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</si>
  <si>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</si>
  <si>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</si>
  <si>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</si>
  <si>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</si>
  <si>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</si>
  <si>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</si>
  <si>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</si>
  <si>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</si>
  <si>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</si>
  <si>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</si>
  <si>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</si>
  <si>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</si>
  <si>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</si>
  <si>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</si>
  <si>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</si>
  <si>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</si>
  <si>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</si>
  <si>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</si>
  <si>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</si>
  <si>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</si>
  <si>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</si>
  <si>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</si>
  <si>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</si>
  <si>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</si>
  <si>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</si>
  <si>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</si>
  <si>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</si>
  <si>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</si>
  <si>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</si>
  <si>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</si>
  <si>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</si>
  <si>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</si>
  <si>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</si>
  <si>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</si>
  <si>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</si>
  <si>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</si>
  <si>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</si>
  <si>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</si>
  <si>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</si>
  <si>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</si>
  <si>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</si>
  <si>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</si>
  <si>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</si>
  <si>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</si>
  <si>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</si>
  <si>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</si>
  <si>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</si>
  <si>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</si>
  <si>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</si>
  <si>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</si>
  <si>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</si>
  <si>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</si>
  <si>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</si>
  <si>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</si>
  <si>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</si>
  <si>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</si>
  <si>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</si>
  <si>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</si>
  <si>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</si>
  <si>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</si>
  <si>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</si>
  <si>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</si>
  <si>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</si>
  <si>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</si>
  <si>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</si>
  <si>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</si>
  <si>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</si>
  <si>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</si>
  <si>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</si>
  <si>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</si>
  <si>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</si>
  <si>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</si>
  <si>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</si>
  <si>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</si>
  <si>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</si>
  <si>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</si>
  <si>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</si>
  <si>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</si>
  <si>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</si>
  <si>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</si>
  <si>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</si>
  <si>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</si>
  <si>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</si>
  <si>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</si>
  <si>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</si>
  <si>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</si>
  <si>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</si>
  <si>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</si>
  <si>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</si>
  <si>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</si>
  <si>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</si>
  <si>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</si>
  <si>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</si>
  <si>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</si>
  <si>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</si>
  <si>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</si>
  <si>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</si>
  <si>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</si>
  <si>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</si>
  <si>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</si>
  <si>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</si>
  <si>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</si>
  <si>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</si>
  <si>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</si>
  <si>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</si>
  <si>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</si>
  <si>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</si>
  <si>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</si>
  <si>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</si>
  <si>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</si>
  <si>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</si>
  <si>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</si>
  <si>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</si>
  <si>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</si>
  <si>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</si>
  <si>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</si>
  <si>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</si>
  <si>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</si>
  <si>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</si>
  <si>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</si>
  <si>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</si>
  <si>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</si>
  <si>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</si>
  <si>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</si>
  <si>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</si>
  <si>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</si>
  <si>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</si>
  <si>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</si>
  <si>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</si>
  <si>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</si>
  <si>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</si>
  <si>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</si>
  <si>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</si>
  <si>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</si>
  <si>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</si>
  <si>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</si>
  <si>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</si>
  <si>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</si>
  <si>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</si>
  <si>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</si>
  <si>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</si>
  <si>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</si>
  <si>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</si>
  <si>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</si>
  <si>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</si>
  <si>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</si>
  <si>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</si>
  <si>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</si>
  <si>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</si>
  <si>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</si>
  <si>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</si>
  <si>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</si>
  <si>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</si>
  <si>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</si>
  <si>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</si>
  <si>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</si>
  <si>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</si>
  <si>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</si>
  <si>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02402_平成2年度</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</si>
  <si>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</si>
  <si>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</si>
  <si>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</si>
  <si>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</si>
  <si>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</si>
  <si>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</si>
  <si>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</si>
  <si>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</si>
  <si>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</si>
  <si>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</si>
  <si>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</si>
  <si>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</si>
  <si>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</si>
  <si>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</si>
  <si>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</si>
  <si>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</si>
  <si>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</si>
  <si>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</si>
  <si>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</si>
  <si>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</si>
  <si>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</si>
  <si>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</si>
  <si>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</si>
  <si>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</si>
  <si>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</si>
  <si>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</si>
  <si>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</si>
  <si>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</si>
  <si>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</si>
  <si>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</si>
  <si>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</si>
  <si>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</si>
  <si>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</si>
  <si>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</si>
  <si>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</si>
  <si>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</si>
  <si>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</si>
  <si>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</si>
  <si>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</si>
  <si>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</si>
  <si>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</si>
  <si>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</si>
  <si>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</si>
  <si>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</si>
  <si>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</si>
  <si>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</si>
  <si>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</si>
  <si>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</si>
  <si>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</si>
  <si>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</si>
  <si>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</si>
  <si>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</si>
  <si>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</si>
  <si>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</si>
  <si>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</si>
  <si>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</si>
  <si>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</si>
  <si>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</si>
  <si>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</si>
  <si>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</si>
  <si>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</si>
  <si>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</si>
  <si>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</si>
  <si>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</si>
  <si>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</si>
  <si>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</si>
  <si>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</si>
  <si>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</si>
  <si>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</si>
  <si>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</si>
  <si>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</si>
  <si>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</si>
  <si>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</si>
  <si>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</si>
  <si>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</si>
  <si>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</si>
  <si>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</si>
  <si>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</si>
  <si>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</si>
  <si>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02361_平成2年度</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</si>
  <si>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</si>
  <si>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</si>
  <si>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</si>
  <si>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</si>
  <si>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</si>
  <si>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</si>
  <si>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</si>
  <si>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</si>
  <si>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</si>
  <si>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</si>
  <si>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</si>
  <si>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</si>
  <si>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</si>
  <si>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</si>
  <si>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</si>
  <si>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</si>
  <si>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</si>
  <si>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</si>
  <si>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</si>
  <si>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</si>
  <si>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</si>
  <si>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</si>
  <si>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</si>
  <si>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</si>
  <si>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</si>
  <si>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</si>
  <si>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</si>
  <si>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</si>
  <si>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</si>
  <si>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</si>
  <si>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</si>
  <si>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</si>
  <si>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</si>
  <si>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</si>
  <si>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</si>
  <si>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</si>
  <si>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</si>
  <si>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</si>
  <si>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</si>
  <si>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</si>
  <si>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</si>
  <si>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</si>
  <si>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</si>
  <si>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</si>
  <si>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</si>
  <si>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</si>
  <si>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</si>
  <si>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</si>
  <si>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</si>
  <si>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</si>
  <si>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</si>
  <si>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</si>
  <si>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</si>
  <si>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</si>
  <si>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</si>
  <si>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</si>
  <si>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</si>
  <si>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</si>
  <si>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</si>
  <si>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</si>
  <si>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</si>
  <si>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</si>
  <si>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</si>
  <si>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</si>
  <si>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</si>
  <si>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</si>
  <si>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</si>
  <si>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</si>
  <si>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</si>
  <si>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</si>
  <si>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</si>
  <si>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</si>
  <si>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</si>
  <si>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</si>
  <si>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</si>
  <si>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</si>
  <si>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</si>
  <si>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</si>
  <si>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</si>
  <si>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</si>
  <si>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</si>
  <si>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</si>
  <si>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</si>
  <si>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</si>
  <si>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</si>
  <si>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</si>
  <si>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</si>
  <si>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</si>
  <si>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</si>
  <si>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</si>
  <si>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</si>
  <si>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</si>
  <si>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</si>
  <si>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</si>
  <si>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</si>
  <si>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</si>
  <si>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</si>
  <si>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</si>
  <si>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</si>
  <si>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</si>
  <si>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</si>
  <si>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</si>
  <si>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</si>
  <si>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</si>
  <si>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</si>
  <si>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</si>
  <si>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</si>
  <si>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</si>
  <si>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</si>
  <si>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</si>
  <si>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</si>
  <si>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</si>
  <si>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</si>
  <si>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</si>
  <si>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</si>
  <si>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</si>
  <si>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</si>
  <si>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</si>
  <si>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</si>
  <si>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</si>
  <si>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</si>
  <si>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</si>
  <si>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</si>
  <si>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</si>
  <si>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</si>
  <si>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</si>
  <si>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</si>
  <si>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</si>
  <si>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</si>
  <si>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</si>
  <si>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</si>
  <si>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</si>
  <si>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</si>
  <si>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</si>
  <si>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</si>
  <si>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</si>
  <si>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</si>
  <si>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</si>
  <si>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</si>
  <si>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</si>
  <si>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</si>
  <si>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</si>
  <si>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</si>
  <si>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</si>
  <si>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</si>
  <si>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</si>
  <si>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</si>
  <si>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</si>
  <si>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</si>
  <si>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</si>
  <si>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</si>
  <si>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</si>
  <si>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</si>
  <si>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</si>
  <si>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</si>
  <si>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</si>
  <si>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</si>
  <si>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</si>
  <si>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</si>
  <si>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</si>
  <si>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</si>
  <si>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</si>
  <si>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</si>
  <si>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</si>
  <si>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</si>
  <si>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</si>
  <si>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</si>
  <si>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</si>
  <si>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</si>
  <si>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</si>
  <si>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</si>
  <si>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</si>
  <si>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</si>
  <si>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</si>
  <si>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</si>
  <si>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</si>
  <si>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</si>
  <si>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</si>
  <si>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</si>
  <si>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</si>
  <si>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</si>
  <si>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</si>
  <si>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</si>
  <si>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</si>
  <si>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</si>
  <si>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</si>
  <si>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</si>
  <si>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</si>
  <si>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</si>
  <si>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</si>
  <si>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</si>
  <si>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</si>
  <si>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</si>
  <si>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</si>
  <si>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</si>
  <si>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</si>
  <si>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</si>
  <si>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</si>
  <si>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</si>
  <si>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</si>
  <si>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</si>
  <si>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</si>
  <si>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</si>
  <si>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</si>
  <si>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</si>
  <si>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</si>
  <si>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</si>
  <si>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</si>
  <si>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</si>
  <si>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</si>
  <si>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</si>
  <si>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</si>
  <si>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</si>
  <si>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</si>
  <si>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</si>
  <si>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</si>
  <si>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</si>
  <si>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</si>
  <si>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</si>
  <si>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</si>
  <si>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</si>
  <si>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</si>
  <si>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</si>
  <si>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</si>
  <si>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</si>
  <si>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</si>
  <si>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</si>
  <si>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</si>
  <si>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</si>
  <si>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</si>
  <si>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</si>
  <si>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</si>
  <si>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</si>
  <si>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</si>
  <si>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</si>
  <si>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</si>
  <si>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</si>
  <si>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</si>
  <si>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</si>
  <si>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</si>
  <si>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</si>
  <si>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</si>
  <si>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</si>
  <si>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</si>
  <si>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</si>
  <si>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</si>
  <si>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</si>
  <si>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</si>
  <si>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</si>
  <si>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</si>
  <si>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</si>
  <si>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</si>
  <si>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</si>
  <si>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</si>
  <si>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</si>
  <si>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</si>
  <si>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</si>
  <si>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</si>
  <si>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</si>
  <si>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</si>
  <si>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</si>
  <si>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</si>
  <si>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</si>
  <si>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</si>
  <si>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</si>
  <si>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</si>
  <si>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</si>
  <si>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</si>
  <si>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</si>
  <si>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</si>
  <si>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</si>
  <si>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</si>
  <si>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</si>
  <si>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</si>
  <si>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</si>
  <si>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</si>
  <si>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</si>
  <si>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</si>
  <si>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</si>
  <si>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</si>
  <si>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</si>
  <si>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</si>
  <si>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</si>
  <si>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</si>
  <si>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</si>
  <si>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</si>
  <si>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</si>
  <si>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</si>
  <si>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</si>
  <si>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</si>
  <si>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</si>
  <si>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</si>
  <si>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</si>
  <si>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</si>
  <si>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</si>
  <si>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</si>
  <si>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</si>
  <si>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</si>
  <si>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</si>
  <si>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</si>
  <si>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</si>
  <si>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</si>
  <si>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</si>
  <si>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</si>
  <si>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</si>
  <si>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</si>
  <si>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35213</t>
  </si>
  <si>
    <t>美祢市</t>
  </si>
  <si>
    <t>35213_令和3年度</t>
  </si>
  <si>
    <t>35213_令和4年度</t>
  </si>
  <si>
    <t>35203</t>
  </si>
  <si>
    <t>山口市</t>
  </si>
  <si>
    <t>35203_令和3年度</t>
  </si>
  <si>
    <t>35203_令和4年度</t>
  </si>
  <si>
    <t>35216</t>
  </si>
  <si>
    <t>山陽小野田市</t>
  </si>
  <si>
    <t>35216_令和3年度</t>
  </si>
  <si>
    <t>35216_令和4年度</t>
  </si>
  <si>
    <t>35212</t>
  </si>
  <si>
    <t>柳井市</t>
  </si>
  <si>
    <t>35212_令和3年度</t>
  </si>
  <si>
    <t>35212_令和4年度</t>
  </si>
  <si>
    <t>35210</t>
  </si>
  <si>
    <t>光市</t>
  </si>
  <si>
    <t>35210_令和3年度</t>
  </si>
  <si>
    <t>35210_令和4年度</t>
  </si>
  <si>
    <t>35215</t>
  </si>
  <si>
    <t>周南市</t>
  </si>
  <si>
    <t>35215_令和3年度</t>
  </si>
  <si>
    <t>35215_令和4年度</t>
  </si>
  <si>
    <t>35_平成2年度</t>
  </si>
  <si>
    <t>35</t>
  </si>
  <si>
    <t>山口県</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</si>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</sst>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1.5609919919999999</c:v>
                </c:pt>
                <c:pt idx="1">
                  <c:v>1.2428408097999999</c:v>
                </c:pt>
                <c:pt idx="2">
                  <c:v>1.2499067648</c:v>
                </c:pt>
                <c:pt idx="3">
                  <c:v>1.4256600511999999</c:v>
                </c:pt>
                <c:pt idx="4">
                  <c:v>1.1967566447099998</c:v>
                </c:pt>
                <c:pt idx="5">
                  <c:v>1.5298084089600001</c:v>
                </c:pt>
                <c:pt idx="6">
                  <c:v>1.3867066700000001</c:v>
                </c:pt>
                <c:pt idx="7">
                  <c:v>0.92838520360999999</c:v>
                </c:pt>
                <c:pt idx="8">
                  <c:v>1.1434547579400001</c:v>
                </c:pt>
                <c:pt idx="9">
                  <c:v>1.0617947512000001</c:v>
                </c:pt>
                <c:pt idx="10">
                  <c:v>0.95161558275000013</c:v>
                </c:pt>
                <c:pt idx="11">
                  <c:v>0.87804067568000033</c:v>
                </c:pt>
                <c:pt idx="12">
                  <c:v>0.87324933389999992</c:v>
                </c:pt>
                <c:pt idx="13">
                  <c:v>0.97510959580000012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48.430269599250678</c:v>
                </c:pt>
                <c:pt idx="1">
                  <c:v>47.071672632949685</c:v>
                </c:pt>
                <c:pt idx="2">
                  <c:v>46.714455221292887</c:v>
                </c:pt>
                <c:pt idx="3">
                  <c:v>45.609684754901338</c:v>
                </c:pt>
                <c:pt idx="4">
                  <c:v>45.4330027216864</c:v>
                </c:pt>
                <c:pt idx="5">
                  <c:v>44.60707467344168</c:v>
                </c:pt>
                <c:pt idx="6">
                  <c:v>43.038061813061709</c:v>
                </c:pt>
                <c:pt idx="7">
                  <c:v>42.30941482550719</c:v>
                </c:pt>
                <c:pt idx="8">
                  <c:v>41.839927923798491</c:v>
                </c:pt>
                <c:pt idx="9">
                  <c:v>40.224706052216646</c:v>
                </c:pt>
                <c:pt idx="10">
                  <c:v>39.920292569372606</c:v>
                </c:pt>
                <c:pt idx="11">
                  <c:v>38.011700759196671</c:v>
                </c:pt>
                <c:pt idx="12">
                  <c:v>34.712424543979864</c:v>
                </c:pt>
                <c:pt idx="13">
                  <c:v>34.185510862692155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47.336611426585272</c:v>
                </c:pt>
                <c:pt idx="1">
                  <c:v>40.918097995681286</c:v>
                </c:pt>
                <c:pt idx="2">
                  <c:v>49.164954735028019</c:v>
                </c:pt>
                <c:pt idx="3">
                  <c:v>46.300896897100053</c:v>
                </c:pt>
                <c:pt idx="4">
                  <c:v>48.882843125886296</c:v>
                </c:pt>
                <c:pt idx="5">
                  <c:v>50.095564416465301</c:v>
                </c:pt>
                <c:pt idx="6">
                  <c:v>47.192336903355439</c:v>
                </c:pt>
                <c:pt idx="7">
                  <c:v>41.478417725425167</c:v>
                </c:pt>
                <c:pt idx="8">
                  <c:v>39.007647525036717</c:v>
                </c:pt>
                <c:pt idx="9">
                  <c:v>38.454333773236485</c:v>
                </c:pt>
                <c:pt idx="10">
                  <c:v>34.593070489693403</c:v>
                </c:pt>
                <c:pt idx="11">
                  <c:v>27.031497360415742</c:v>
                </c:pt>
                <c:pt idx="12">
                  <c:v>28.515143698632148</c:v>
                </c:pt>
                <c:pt idx="13">
                  <c:v>28.47957091733479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35.591103367952549</c:v>
                </c:pt>
                <c:pt idx="1">
                  <c:v>32.40795615112782</c:v>
                </c:pt>
                <c:pt idx="2">
                  <c:v>37.064648748648395</c:v>
                </c:pt>
                <c:pt idx="3">
                  <c:v>33.968167654931648</c:v>
                </c:pt>
                <c:pt idx="4">
                  <c:v>34.166562104457313</c:v>
                </c:pt>
                <c:pt idx="5">
                  <c:v>33.036165065082123</c:v>
                </c:pt>
                <c:pt idx="6">
                  <c:v>28.773035176179434</c:v>
                </c:pt>
                <c:pt idx="7">
                  <c:v>29.067084712841687</c:v>
                </c:pt>
                <c:pt idx="8">
                  <c:v>25.591583770199723</c:v>
                </c:pt>
                <c:pt idx="9">
                  <c:v>24.845911796789704</c:v>
                </c:pt>
                <c:pt idx="10">
                  <c:v>22.077544136465587</c:v>
                </c:pt>
                <c:pt idx="11">
                  <c:v>19.91012466426125</c:v>
                </c:pt>
                <c:pt idx="12">
                  <c:v>16.124961239827641</c:v>
                </c:pt>
                <c:pt idx="13">
                  <c:v>17.313368650613768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11.634635508287015</c:v>
                </c:pt>
                <c:pt idx="1">
                  <c:v>13.999353982492229</c:v>
                </c:pt>
                <c:pt idx="2">
                  <c:v>12.927538844965728</c:v>
                </c:pt>
                <c:pt idx="3">
                  <c:v>9.2026862108219554</c:v>
                </c:pt>
                <c:pt idx="4">
                  <c:v>13.256854026459918</c:v>
                </c:pt>
                <c:pt idx="5">
                  <c:v>14.934157397287484</c:v>
                </c:pt>
                <c:pt idx="6">
                  <c:v>14.930785139129469</c:v>
                </c:pt>
                <c:pt idx="7">
                  <c:v>9.4637493559333432</c:v>
                </c:pt>
                <c:pt idx="8">
                  <c:v>15.642644558013563</c:v>
                </c:pt>
                <c:pt idx="9">
                  <c:v>15.456659301198478</c:v>
                </c:pt>
                <c:pt idx="10">
                  <c:v>18.309135514196019</c:v>
                </c:pt>
                <c:pt idx="11">
                  <c:v>16.919750517358288</c:v>
                </c:pt>
                <c:pt idx="12">
                  <c:v>17.002334049373534</c:v>
                </c:pt>
                <c:pt idx="13">
                  <c:v>11.629869751232528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8793</c:v>
                </c:pt>
                <c:pt idx="1">
                  <c:v>8772</c:v>
                </c:pt>
                <c:pt idx="2">
                  <c:v>8747</c:v>
                </c:pt>
                <c:pt idx="3">
                  <c:v>8795</c:v>
                </c:pt>
                <c:pt idx="4">
                  <c:v>8845</c:v>
                </c:pt>
                <c:pt idx="5">
                  <c:v>8874</c:v>
                </c:pt>
                <c:pt idx="6">
                  <c:v>8839</c:v>
                </c:pt>
                <c:pt idx="7">
                  <c:v>8811</c:v>
                </c:pt>
                <c:pt idx="8">
                  <c:v>8826</c:v>
                </c:pt>
                <c:pt idx="9">
                  <c:v>8746</c:v>
                </c:pt>
                <c:pt idx="10">
                  <c:v>8615</c:v>
                </c:pt>
                <c:pt idx="11">
                  <c:v>8449</c:v>
                </c:pt>
                <c:pt idx="12">
                  <c:v>8359</c:v>
                </c:pt>
                <c:pt idx="13">
                  <c:v>8185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4836</c:v>
                </c:pt>
                <c:pt idx="1">
                  <c:v>4696</c:v>
                </c:pt>
                <c:pt idx="2">
                  <c:v>4527</c:v>
                </c:pt>
                <c:pt idx="3">
                  <c:v>4418</c:v>
                </c:pt>
                <c:pt idx="4">
                  <c:v>4321</c:v>
                </c:pt>
                <c:pt idx="5">
                  <c:v>4249</c:v>
                </c:pt>
                <c:pt idx="6">
                  <c:v>4164</c:v>
                </c:pt>
                <c:pt idx="7">
                  <c:v>4096</c:v>
                </c:pt>
                <c:pt idx="8">
                  <c:v>4149</c:v>
                </c:pt>
                <c:pt idx="9">
                  <c:v>4097</c:v>
                </c:pt>
                <c:pt idx="10">
                  <c:v>4031</c:v>
                </c:pt>
                <c:pt idx="11">
                  <c:v>3824</c:v>
                </c:pt>
                <c:pt idx="12">
                  <c:v>3927</c:v>
                </c:pt>
                <c:pt idx="13">
                  <c:v>3853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10498</c:v>
                </c:pt>
                <c:pt idx="1">
                  <c:v>10389</c:v>
                </c:pt>
                <c:pt idx="2">
                  <c:v>10270</c:v>
                </c:pt>
                <c:pt idx="3">
                  <c:v>10179</c:v>
                </c:pt>
                <c:pt idx="4">
                  <c:v>10090</c:v>
                </c:pt>
                <c:pt idx="5">
                  <c:v>10048</c:v>
                </c:pt>
                <c:pt idx="6">
                  <c:v>9909</c:v>
                </c:pt>
                <c:pt idx="7">
                  <c:v>9787</c:v>
                </c:pt>
                <c:pt idx="8">
                  <c:v>9671</c:v>
                </c:pt>
                <c:pt idx="9">
                  <c:v>9438</c:v>
                </c:pt>
                <c:pt idx="10">
                  <c:v>9266</c:v>
                </c:pt>
                <c:pt idx="11">
                  <c:v>9040</c:v>
                </c:pt>
                <c:pt idx="12">
                  <c:v>8790</c:v>
                </c:pt>
                <c:pt idx="13">
                  <c:v>8565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6</c:v>
                </c:pt>
                <c:pt idx="1">
                  <c:v>9</c:v>
                </c:pt>
                <c:pt idx="2">
                  <c:v>9</c:v>
                </c:pt>
                <c:pt idx="3">
                  <c:v>9</c:v>
                </c:pt>
                <c:pt idx="4">
                  <c:v>9</c:v>
                </c:pt>
                <c:pt idx="5">
                  <c:v>9</c:v>
                </c:pt>
                <c:pt idx="6">
                  <c:v>15</c:v>
                </c:pt>
                <c:pt idx="7">
                  <c:v>15</c:v>
                </c:pt>
                <c:pt idx="8">
                  <c:v>15</c:v>
                </c:pt>
                <c:pt idx="9">
                  <c:v>15</c:v>
                </c:pt>
                <c:pt idx="10">
                  <c:v>15</c:v>
                </c:pt>
                <c:pt idx="11">
                  <c:v>15</c:v>
                </c:pt>
                <c:pt idx="12">
                  <c:v>20</c:v>
                </c:pt>
                <c:pt idx="13">
                  <c:v>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877</c:v>
                </c:pt>
                <c:pt idx="1">
                  <c:v>622</c:v>
                </c:pt>
                <c:pt idx="2">
                  <c:v>622</c:v>
                </c:pt>
                <c:pt idx="3">
                  <c:v>622</c:v>
                </c:pt>
                <c:pt idx="4">
                  <c:v>622</c:v>
                </c:pt>
                <c:pt idx="5">
                  <c:v>622</c:v>
                </c:pt>
                <c:pt idx="6">
                  <c:v>476</c:v>
                </c:pt>
                <c:pt idx="7">
                  <c:v>476</c:v>
                </c:pt>
                <c:pt idx="8">
                  <c:v>476</c:v>
                </c:pt>
                <c:pt idx="9">
                  <c:v>476</c:v>
                </c:pt>
                <c:pt idx="10">
                  <c:v>476</c:v>
                </c:pt>
                <c:pt idx="11">
                  <c:v>476</c:v>
                </c:pt>
                <c:pt idx="12">
                  <c:v>379</c:v>
                </c:pt>
                <c:pt idx="13">
                  <c:v>379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25.7913</c:v>
                </c:pt>
                <c:pt idx="1">
                  <c:v>27.491900000000001</c:v>
                </c:pt>
                <c:pt idx="2">
                  <c:v>25.4785</c:v>
                </c:pt>
                <c:pt idx="3">
                  <c:v>14.896100000000001</c:v>
                </c:pt>
                <c:pt idx="4">
                  <c:v>26.124300000000002</c:v>
                </c:pt>
                <c:pt idx="5">
                  <c:v>37.325600000000001</c:v>
                </c:pt>
                <c:pt idx="6">
                  <c:v>37.143799999999999</c:v>
                </c:pt>
                <c:pt idx="7">
                  <c:v>21.086099999999998</c:v>
                </c:pt>
                <c:pt idx="8">
                  <c:v>34.803100000000001</c:v>
                </c:pt>
                <c:pt idx="9">
                  <c:v>36.639600000000002</c:v>
                </c:pt>
                <c:pt idx="10">
                  <c:v>50.83359999999999</c:v>
                </c:pt>
                <c:pt idx="11">
                  <c:v>50.765900000000002</c:v>
                </c:pt>
                <c:pt idx="12">
                  <c:v>48.053600000000003</c:v>
                </c:pt>
                <c:pt idx="13">
                  <c:v>32.299500000000002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37.064648748648395</c:v>
                </c:pt>
                <c:pt idx="1">
                  <c:v>33.968167654931648</c:v>
                </c:pt>
                <c:pt idx="2">
                  <c:v>34.166562104457313</c:v>
                </c:pt>
                <c:pt idx="3">
                  <c:v>33.036165065082123</c:v>
                </c:pt>
                <c:pt idx="4">
                  <c:v>28.773035176179434</c:v>
                </c:pt>
                <c:pt idx="5">
                  <c:v>29.067084712841687</c:v>
                </c:pt>
                <c:pt idx="6">
                  <c:v>25.591583770199723</c:v>
                </c:pt>
                <c:pt idx="7">
                  <c:v>24.845911796789704</c:v>
                </c:pt>
                <c:pt idx="8">
                  <c:v>22.077544136465587</c:v>
                </c:pt>
                <c:pt idx="9">
                  <c:v>19.91012466426125</c:v>
                </c:pt>
                <c:pt idx="10">
                  <c:v>16.124961239827641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12.927538844965728</c:v>
                </c:pt>
                <c:pt idx="1">
                  <c:v>9.2026862108219554</c:v>
                </c:pt>
                <c:pt idx="2">
                  <c:v>13.256854026459918</c:v>
                </c:pt>
                <c:pt idx="3">
                  <c:v>14.934157397287484</c:v>
                </c:pt>
                <c:pt idx="4">
                  <c:v>14.930785139129469</c:v>
                </c:pt>
                <c:pt idx="5">
                  <c:v>9.4637493559333432</c:v>
                </c:pt>
                <c:pt idx="6">
                  <c:v>15.642644558013563</c:v>
                </c:pt>
                <c:pt idx="7">
                  <c:v>15.456659301198478</c:v>
                </c:pt>
                <c:pt idx="8">
                  <c:v>18.309135514196019</c:v>
                </c:pt>
                <c:pt idx="9">
                  <c:v>16.919750517358288</c:v>
                </c:pt>
                <c:pt idx="10">
                  <c:v>17.002334049373534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14.732401325926572</c:v>
                </c:pt>
                <c:pt idx="2">
                  <c:v>4.509558949058027</c:v>
                </c:pt>
                <c:pt idx="3">
                  <c:v>1.3994476287509217</c:v>
                </c:pt>
                <c:pt idx="4">
                  <c:v>28.501271583845273</c:v>
                </c:pt>
                <c:pt idx="5">
                  <c:v>52.059007108246476</c:v>
                </c:pt>
                <c:pt idx="7">
                  <c:v>45.289768028829158</c:v>
                </c:pt>
                <c:pt idx="8">
                  <c:v>1.2784512227903708</c:v>
                </c:pt>
                <c:pt idx="9">
                  <c:v>4.6354536679270018</c:v>
                </c:pt>
                <c:pt idx="10">
                  <c:v>1.952895168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20.641407903735519</c:v>
                </c:pt>
                <c:pt idx="4" formatCode="#,##0">
                  <c:v>28.501271583845273</c:v>
                </c:pt>
                <c:pt idx="5" formatCode="#,##0">
                  <c:v>52.059007108246476</c:v>
                </c:pt>
                <c:pt idx="6" formatCode="#,##0">
                  <c:v>51.203672919546534</c:v>
                </c:pt>
                <c:pt idx="10" formatCode="#,##0">
                  <c:v>1.952895168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周防大島町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周防大島町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周防大島町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周防大島町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18,395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1342.0000000000002</c:v>
                </c:pt>
                <c:pt idx="1">
                  <c:v>17052.600000000009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24,167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1610.56104</c:v>
                </c:pt>
                <c:pt idx="1">
                  <c:v>22556.497176000012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46</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周防大島町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28.223684963999997</c:v>
                </c:pt>
                <c:pt idx="1">
                  <c:v>5.542881156</c:v>
                </c:pt>
                <c:pt idx="2">
                  <c:v>7.3283039999999999E-3</c:v>
                </c:pt>
                <c:pt idx="3">
                  <c:v>0</c:v>
                </c:pt>
                <c:pt idx="4">
                  <c:v>1.73480279</c:v>
                </c:pt>
                <c:pt idx="5">
                  <c:v>10.84860078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639,239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周防大島町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575503</c:v>
                </c:pt>
                <c:pt idx="1">
                  <c:v>63700</c:v>
                </c:pt>
                <c:pt idx="2">
                  <c:v>36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2802.2</c:v>
                </c:pt>
                <c:pt idx="1">
                  <c:v>8724.9</c:v>
                </c:pt>
                <c:pt idx="2">
                  <c:v>12611.2</c:v>
                </c:pt>
                <c:pt idx="3">
                  <c:v>13616.4</c:v>
                </c:pt>
                <c:pt idx="4">
                  <c:v>14362</c:v>
                </c:pt>
                <c:pt idx="5">
                  <c:v>15717</c:v>
                </c:pt>
                <c:pt idx="6">
                  <c:v>16096.600000000009</c:v>
                </c:pt>
                <c:pt idx="7">
                  <c:v>16760.500000000011</c:v>
                </c:pt>
                <c:pt idx="8">
                  <c:v>17052.600000000009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439.1</c:v>
                </c:pt>
                <c:pt idx="1">
                  <c:v>590.5</c:v>
                </c:pt>
                <c:pt idx="2">
                  <c:v>667.3</c:v>
                </c:pt>
                <c:pt idx="3">
                  <c:v>770.09999999999991</c:v>
                </c:pt>
                <c:pt idx="4">
                  <c:v>883.8</c:v>
                </c:pt>
                <c:pt idx="5">
                  <c:v>1003.5</c:v>
                </c:pt>
                <c:pt idx="6">
                  <c:v>1078.4000000000001</c:v>
                </c:pt>
                <c:pt idx="7">
                  <c:v>1193.7</c:v>
                </c:pt>
                <c:pt idx="8">
                  <c:v>1342.0000000000002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4.6431483704413669E-2</c:v>
                </c:pt>
                <c:pt idx="1">
                  <c:v>0.14642589390041072</c:v>
                </c:pt>
                <c:pt idx="2">
                  <c:v>0.20773970639292499</c:v>
                </c:pt>
                <c:pt idx="3">
                  <c:v>0.21981775051873229</c:v>
                </c:pt>
                <c:pt idx="4">
                  <c:v>0.24069222047185873</c:v>
                </c:pt>
                <c:pt idx="5">
                  <c:v>0.29035997329841318</c:v>
                </c:pt>
                <c:pt idx="6">
                  <c:v>0.30644274193856846</c:v>
                </c:pt>
                <c:pt idx="7">
                  <c:v>0.31778972321454901</c:v>
                </c:pt>
                <c:pt idx="8">
                  <c:v>0.32538828259940566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12.48266527462569</c:v>
                </c:pt>
                <c:pt idx="2">
                  <c:v>1.9998216622255491</c:v>
                </c:pt>
                <c:pt idx="3">
                  <c:v>0.45167046043624354</c:v>
                </c:pt>
                <c:pt idx="4">
                  <c:v>33.036165065082123</c:v>
                </c:pt>
                <c:pt idx="5">
                  <c:v>50.095564416465301</c:v>
                </c:pt>
                <c:pt idx="7">
                  <c:v>37.466897917164594</c:v>
                </c:pt>
                <c:pt idx="8">
                  <c:v>1.4338748129331047</c:v>
                </c:pt>
                <c:pt idx="9">
                  <c:v>5.7063019433439806</c:v>
                </c:pt>
                <c:pt idx="10">
                  <c:v>1.5298084089600001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14.934157397287484</c:v>
                </c:pt>
                <c:pt idx="4" formatCode="#,##0">
                  <c:v>33.036165065082123</c:v>
                </c:pt>
                <c:pt idx="5" formatCode="#,##0">
                  <c:v>50.095564416465301</c:v>
                </c:pt>
                <c:pt idx="6" formatCode="#,##0">
                  <c:v>44.60707467344168</c:v>
                </c:pt>
                <c:pt idx="10" formatCode="#,##0">
                  <c:v>1.5298084089600001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93</c:v>
                </c:pt>
                <c:pt idx="1">
                  <c:v>123</c:v>
                </c:pt>
                <c:pt idx="2">
                  <c:v>138</c:v>
                </c:pt>
                <c:pt idx="3">
                  <c:v>156</c:v>
                </c:pt>
                <c:pt idx="4">
                  <c:v>177</c:v>
                </c:pt>
                <c:pt idx="5">
                  <c:v>200</c:v>
                </c:pt>
                <c:pt idx="6">
                  <c:v>213</c:v>
                </c:pt>
                <c:pt idx="7">
                  <c:v>232</c:v>
                </c:pt>
                <c:pt idx="8">
                  <c:v>261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74271.445864425099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24167.058216000012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938163.73399999994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783991.24899999995</c:v>
                </c:pt>
                <c:pt idx="1">
                  <c:v>153968.921</c:v>
                </c:pt>
                <c:pt idx="2">
                  <c:v>203.56399999999999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24167.058216000012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0.94</c:v>
                </c:pt>
                <c:pt idx="9">
                  <c:v>0</c:v>
                </c:pt>
                <c:pt idx="10">
                  <c:v>0</c:v>
                </c:pt>
                <c:pt idx="11">
                  <c:v>1</c:v>
                </c:pt>
                <c:pt idx="12">
                  <c:v>1</c:v>
                </c:pt>
                <c:pt idx="13">
                  <c:v>0.91</c:v>
                </c:pt>
                <c:pt idx="14">
                  <c:v>0</c:v>
                </c:pt>
                <c:pt idx="15">
                  <c:v>1</c:v>
                </c:pt>
                <c:pt idx="16">
                  <c:v>1</c:v>
                </c:pt>
                <c:pt idx="17">
                  <c:v>1</c:v>
                </c:pt>
                <c:pt idx="18">
                  <c:v>0</c:v>
                </c:pt>
                <c:pt idx="19">
                  <c:v>1</c:v>
                </c:pt>
                <c:pt idx="20">
                  <c:v>1</c:v>
                </c:pt>
                <c:pt idx="21">
                  <c:v>0.56999999999999995</c:v>
                </c:pt>
                <c:pt idx="22">
                  <c:v>0</c:v>
                </c:pt>
                <c:pt idx="23">
                  <c:v>1</c:v>
                </c:pt>
                <c:pt idx="24">
                  <c:v>0.86</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排出量比較シート!$DQ$21:$DQ$50</c:f>
              <c:numCache>
                <c:formatCode>0.0%;;</c:formatCode>
                <c:ptCount val="30"/>
                <c:pt idx="0">
                  <c:v>1</c:v>
                </c:pt>
                <c:pt idx="1">
                  <c:v>1</c:v>
                </c:pt>
                <c:pt idx="2">
                  <c:v>0</c:v>
                </c:pt>
                <c:pt idx="3">
                  <c:v>0</c:v>
                </c:pt>
                <c:pt idx="4">
                  <c:v>0</c:v>
                </c:pt>
                <c:pt idx="5">
                  <c:v>0</c:v>
                </c:pt>
                <c:pt idx="6">
                  <c:v>0</c:v>
                </c:pt>
                <c:pt idx="7">
                  <c:v>0</c:v>
                </c:pt>
                <c:pt idx="8">
                  <c:v>0.06</c:v>
                </c:pt>
                <c:pt idx="9">
                  <c:v>0</c:v>
                </c:pt>
                <c:pt idx="10">
                  <c:v>0</c:v>
                </c:pt>
                <c:pt idx="11">
                  <c:v>0</c:v>
                </c:pt>
                <c:pt idx="12">
                  <c:v>0</c:v>
                </c:pt>
                <c:pt idx="13">
                  <c:v>0.09</c:v>
                </c:pt>
                <c:pt idx="14">
                  <c:v>0</c:v>
                </c:pt>
                <c:pt idx="15">
                  <c:v>0</c:v>
                </c:pt>
                <c:pt idx="16">
                  <c:v>0</c:v>
                </c:pt>
                <c:pt idx="17">
                  <c:v>0</c:v>
                </c:pt>
                <c:pt idx="18">
                  <c:v>0</c:v>
                </c:pt>
                <c:pt idx="19">
                  <c:v>0</c:v>
                </c:pt>
                <c:pt idx="20">
                  <c:v>0</c:v>
                </c:pt>
                <c:pt idx="21">
                  <c:v>0.43</c:v>
                </c:pt>
                <c:pt idx="22">
                  <c:v>0</c:v>
                </c:pt>
                <c:pt idx="23">
                  <c:v>0</c:v>
                </c:pt>
                <c:pt idx="24">
                  <c:v>0.14000000000000001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排出量比較シート!$DF$21:$DF$50</c:f>
              <c:numCache>
                <c:formatCode>#,##0;;</c:formatCode>
                <c:ptCount val="30"/>
                <c:pt idx="0">
                  <c:v>0</c:v>
                </c:pt>
                <c:pt idx="1">
                  <c:v>0</c:v>
                </c:pt>
                <c:pt idx="2">
                  <c:v>1</c:v>
                </c:pt>
                <c:pt idx="3">
                  <c:v>1</c:v>
                </c:pt>
                <c:pt idx="4">
                  <c:v>1</c:v>
                </c:pt>
                <c:pt idx="5">
                  <c:v>3</c:v>
                </c:pt>
                <c:pt idx="6">
                  <c:v>1</c:v>
                </c:pt>
                <c:pt idx="7">
                  <c:v>0</c:v>
                </c:pt>
                <c:pt idx="8">
                  <c:v>5</c:v>
                </c:pt>
                <c:pt idx="9">
                  <c:v>0</c:v>
                </c:pt>
                <c:pt idx="10">
                  <c:v>0</c:v>
                </c:pt>
                <c:pt idx="11">
                  <c:v>1</c:v>
                </c:pt>
                <c:pt idx="12">
                  <c:v>1</c:v>
                </c:pt>
                <c:pt idx="13">
                  <c:v>2</c:v>
                </c:pt>
                <c:pt idx="14">
                  <c:v>0</c:v>
                </c:pt>
                <c:pt idx="15">
                  <c:v>1</c:v>
                </c:pt>
                <c:pt idx="16">
                  <c:v>1</c:v>
                </c:pt>
                <c:pt idx="17">
                  <c:v>3</c:v>
                </c:pt>
                <c:pt idx="18">
                  <c:v>0</c:v>
                </c:pt>
                <c:pt idx="19">
                  <c:v>1</c:v>
                </c:pt>
                <c:pt idx="20">
                  <c:v>1</c:v>
                </c:pt>
                <c:pt idx="21">
                  <c:v>1</c:v>
                </c:pt>
                <c:pt idx="22">
                  <c:v>0</c:v>
                </c:pt>
                <c:pt idx="23">
                  <c:v>1</c:v>
                </c:pt>
                <c:pt idx="24">
                  <c:v>3</c:v>
                </c:pt>
                <c:pt idx="25">
                  <c:v>0</c:v>
                </c:pt>
                <c:pt idx="26">
                  <c:v>1</c:v>
                </c:pt>
                <c:pt idx="27">
                  <c:v>1</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0</c:v>
                </c:pt>
                <c:pt idx="10">
                  <c:v>0</c:v>
                </c:pt>
                <c:pt idx="11">
                  <c:v>0</c:v>
                </c:pt>
                <c:pt idx="12">
                  <c:v>0</c:v>
                </c:pt>
                <c:pt idx="13">
                  <c:v>2</c:v>
                </c:pt>
                <c:pt idx="14">
                  <c:v>0</c:v>
                </c:pt>
                <c:pt idx="15">
                  <c:v>0</c:v>
                </c:pt>
                <c:pt idx="16">
                  <c:v>0</c:v>
                </c:pt>
                <c:pt idx="17">
                  <c:v>0</c:v>
                </c:pt>
                <c:pt idx="18">
                  <c:v>0</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排出量比較シート!$DL$21:$DL$50</c:f>
              <c:numCache>
                <c:formatCode>#,##0;;</c:formatCode>
                <c:ptCount val="30"/>
                <c:pt idx="0">
                  <c:v>1</c:v>
                </c:pt>
                <c:pt idx="1">
                  <c:v>1</c:v>
                </c:pt>
                <c:pt idx="2">
                  <c:v>1</c:v>
                </c:pt>
                <c:pt idx="3">
                  <c:v>1</c:v>
                </c:pt>
                <c:pt idx="4">
                  <c:v>1</c:v>
                </c:pt>
                <c:pt idx="5">
                  <c:v>3</c:v>
                </c:pt>
                <c:pt idx="6">
                  <c:v>1</c:v>
                </c:pt>
                <c:pt idx="7">
                  <c:v>0</c:v>
                </c:pt>
                <c:pt idx="8">
                  <c:v>6</c:v>
                </c:pt>
                <c:pt idx="9">
                  <c:v>0</c:v>
                </c:pt>
                <c:pt idx="10">
                  <c:v>0</c:v>
                </c:pt>
                <c:pt idx="11">
                  <c:v>1</c:v>
                </c:pt>
                <c:pt idx="12">
                  <c:v>1</c:v>
                </c:pt>
                <c:pt idx="13">
                  <c:v>4</c:v>
                </c:pt>
                <c:pt idx="14">
                  <c:v>0</c:v>
                </c:pt>
                <c:pt idx="15">
                  <c:v>1</c:v>
                </c:pt>
                <c:pt idx="16">
                  <c:v>1</c:v>
                </c:pt>
                <c:pt idx="17">
                  <c:v>3</c:v>
                </c:pt>
                <c:pt idx="18">
                  <c:v>0</c:v>
                </c:pt>
                <c:pt idx="19">
                  <c:v>1</c:v>
                </c:pt>
                <c:pt idx="20">
                  <c:v>1</c:v>
                </c:pt>
                <c:pt idx="21">
                  <c:v>2</c:v>
                </c:pt>
                <c:pt idx="22">
                  <c:v>1</c:v>
                </c:pt>
                <c:pt idx="23">
                  <c:v>1</c:v>
                </c:pt>
                <c:pt idx="24">
                  <c:v>4</c:v>
                </c:pt>
                <c:pt idx="25">
                  <c:v>0</c:v>
                </c:pt>
                <c:pt idx="26">
                  <c:v>1</c:v>
                </c:pt>
                <c:pt idx="27">
                  <c:v>1</c:v>
                </c:pt>
                <c:pt idx="28">
                  <c:v>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排出量比較シート!$CX$21:$CX$50</c:f>
              <c:numCache>
                <c:formatCode>[=0]#;[&lt;1]0.00;#,##0</c:formatCode>
                <c:ptCount val="30"/>
                <c:pt idx="0">
                  <c:v>0</c:v>
                </c:pt>
                <c:pt idx="1">
                  <c:v>0</c:v>
                </c:pt>
                <c:pt idx="2">
                  <c:v>4.4210000000000003</c:v>
                </c:pt>
                <c:pt idx="3">
                  <c:v>7.6239999999999997</c:v>
                </c:pt>
                <c:pt idx="4">
                  <c:v>10.917</c:v>
                </c:pt>
                <c:pt idx="5">
                  <c:v>29.911999999999999</c:v>
                </c:pt>
                <c:pt idx="6">
                  <c:v>1.9239999999999999</c:v>
                </c:pt>
                <c:pt idx="7">
                  <c:v>0</c:v>
                </c:pt>
                <c:pt idx="8">
                  <c:v>69.989000000000004</c:v>
                </c:pt>
                <c:pt idx="9">
                  <c:v>0</c:v>
                </c:pt>
                <c:pt idx="10">
                  <c:v>0</c:v>
                </c:pt>
                <c:pt idx="11">
                  <c:v>7.9569999999999999</c:v>
                </c:pt>
                <c:pt idx="12">
                  <c:v>3.9590000000000001</c:v>
                </c:pt>
                <c:pt idx="13">
                  <c:v>73.959999999999994</c:v>
                </c:pt>
                <c:pt idx="14">
                  <c:v>0</c:v>
                </c:pt>
                <c:pt idx="15">
                  <c:v>1.98</c:v>
                </c:pt>
                <c:pt idx="16">
                  <c:v>4.8120000000000003</c:v>
                </c:pt>
                <c:pt idx="17">
                  <c:v>24.631</c:v>
                </c:pt>
                <c:pt idx="18">
                  <c:v>0</c:v>
                </c:pt>
                <c:pt idx="19">
                  <c:v>4.9589999999999996</c:v>
                </c:pt>
                <c:pt idx="20">
                  <c:v>5.4960000000000004</c:v>
                </c:pt>
                <c:pt idx="21">
                  <c:v>5.6920000000000002</c:v>
                </c:pt>
                <c:pt idx="22">
                  <c:v>0</c:v>
                </c:pt>
                <c:pt idx="23">
                  <c:v>2.472</c:v>
                </c:pt>
                <c:pt idx="24">
                  <c:v>57.012999999999998</c:v>
                </c:pt>
                <c:pt idx="25">
                  <c:v>0</c:v>
                </c:pt>
                <c:pt idx="26">
                  <c:v>3.6150000000000002</c:v>
                </c:pt>
                <c:pt idx="27">
                  <c:v>2.411</c:v>
                </c:pt>
                <c:pt idx="28">
                  <c:v>34.734000000000002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排出量比較シート!$DA$21:$DA$50</c:f>
              <c:numCache>
                <c:formatCode>[=0]#;[&lt;1]0.00;#,##0</c:formatCode>
                <c:ptCount val="30"/>
                <c:pt idx="0">
                  <c:v>10.923999999999999</c:v>
                </c:pt>
                <c:pt idx="1">
                  <c:v>4.1779999999999999</c:v>
                </c:pt>
                <c:pt idx="2">
                  <c:v>0</c:v>
                </c:pt>
                <c:pt idx="3">
                  <c:v>0</c:v>
                </c:pt>
                <c:pt idx="4">
                  <c:v>0</c:v>
                </c:pt>
                <c:pt idx="5">
                  <c:v>0</c:v>
                </c:pt>
                <c:pt idx="6">
                  <c:v>0</c:v>
                </c:pt>
                <c:pt idx="7">
                  <c:v>0</c:v>
                </c:pt>
                <c:pt idx="8">
                  <c:v>4.4329999999999998</c:v>
                </c:pt>
                <c:pt idx="9">
                  <c:v>0</c:v>
                </c:pt>
                <c:pt idx="10">
                  <c:v>0</c:v>
                </c:pt>
                <c:pt idx="11">
                  <c:v>0</c:v>
                </c:pt>
                <c:pt idx="12">
                  <c:v>0</c:v>
                </c:pt>
                <c:pt idx="13">
                  <c:v>7.2540000000000004</c:v>
                </c:pt>
                <c:pt idx="14">
                  <c:v>0</c:v>
                </c:pt>
                <c:pt idx="15">
                  <c:v>0</c:v>
                </c:pt>
                <c:pt idx="16">
                  <c:v>0</c:v>
                </c:pt>
                <c:pt idx="17">
                  <c:v>0</c:v>
                </c:pt>
                <c:pt idx="18">
                  <c:v>0</c:v>
                </c:pt>
                <c:pt idx="19">
                  <c:v>0</c:v>
                </c:pt>
                <c:pt idx="20">
                  <c:v>0</c:v>
                </c:pt>
                <c:pt idx="21">
                  <c:v>4.3369999999999997</c:v>
                </c:pt>
                <c:pt idx="22">
                  <c:v>0</c:v>
                </c:pt>
                <c:pt idx="23">
                  <c:v>0</c:v>
                </c:pt>
                <c:pt idx="24">
                  <c:v>8.9030000000000005</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0.88300000000000001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排出量比較シート!$DD$21:$DD$50</c:f>
              <c:numCache>
                <c:formatCode>[=0]#;[&lt;1]0.00;#,##0</c:formatCode>
                <c:ptCount val="30"/>
                <c:pt idx="0">
                  <c:v>10.923999999999999</c:v>
                </c:pt>
                <c:pt idx="1">
                  <c:v>4.1779999999999999</c:v>
                </c:pt>
                <c:pt idx="2">
                  <c:v>4.4210000000000003</c:v>
                </c:pt>
                <c:pt idx="3">
                  <c:v>7.6239999999999997</c:v>
                </c:pt>
                <c:pt idx="4">
                  <c:v>10.917</c:v>
                </c:pt>
                <c:pt idx="5">
                  <c:v>29.911999999999999</c:v>
                </c:pt>
                <c:pt idx="6">
                  <c:v>1.9239999999999999</c:v>
                </c:pt>
                <c:pt idx="7">
                  <c:v>0</c:v>
                </c:pt>
                <c:pt idx="8">
                  <c:v>74.421999999999997</c:v>
                </c:pt>
                <c:pt idx="9">
                  <c:v>0</c:v>
                </c:pt>
                <c:pt idx="10">
                  <c:v>0</c:v>
                </c:pt>
                <c:pt idx="11">
                  <c:v>7.9569999999999999</c:v>
                </c:pt>
                <c:pt idx="12">
                  <c:v>3.9590000000000001</c:v>
                </c:pt>
                <c:pt idx="13">
                  <c:v>81.213999999999999</c:v>
                </c:pt>
                <c:pt idx="14">
                  <c:v>0</c:v>
                </c:pt>
                <c:pt idx="15">
                  <c:v>1.98</c:v>
                </c:pt>
                <c:pt idx="16">
                  <c:v>4.8120000000000003</c:v>
                </c:pt>
                <c:pt idx="17">
                  <c:v>24.631</c:v>
                </c:pt>
                <c:pt idx="18">
                  <c:v>0</c:v>
                </c:pt>
                <c:pt idx="19">
                  <c:v>4.9589999999999996</c:v>
                </c:pt>
                <c:pt idx="20">
                  <c:v>5.4960000000000004</c:v>
                </c:pt>
                <c:pt idx="21">
                  <c:v>10.029</c:v>
                </c:pt>
                <c:pt idx="22">
                  <c:v>0.88300000000000001</c:v>
                </c:pt>
                <c:pt idx="23">
                  <c:v>2.472</c:v>
                </c:pt>
                <c:pt idx="24">
                  <c:v>65.915999999999997</c:v>
                </c:pt>
                <c:pt idx="25">
                  <c:v>0</c:v>
                </c:pt>
                <c:pt idx="26">
                  <c:v>3.6150000000000002</c:v>
                </c:pt>
                <c:pt idx="27">
                  <c:v>2.411</c:v>
                </c:pt>
                <c:pt idx="28">
                  <c:v>34.734000000000002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排出量比較シート!$CU$21:$CU$50</c:f>
              <c:numCache>
                <c:formatCode>\(0%\);;</c:formatCode>
                <c:ptCount val="30"/>
                <c:pt idx="0">
                  <c:v>0.92199093230154328</c:v>
                </c:pt>
                <c:pt idx="1">
                  <c:v>0.33722147999423996</c:v>
                </c:pt>
                <c:pt idx="2">
                  <c:v>0</c:v>
                </c:pt>
                <c:pt idx="3">
                  <c:v>0</c:v>
                </c:pt>
                <c:pt idx="4">
                  <c:v>0</c:v>
                </c:pt>
                <c:pt idx="5">
                  <c:v>0</c:v>
                </c:pt>
                <c:pt idx="6">
                  <c:v>0</c:v>
                </c:pt>
                <c:pt idx="7">
                  <c:v>0</c:v>
                </c:pt>
                <c:pt idx="8">
                  <c:v>0.16804210171716108</c:v>
                </c:pt>
                <c:pt idx="9">
                  <c:v>0</c:v>
                </c:pt>
                <c:pt idx="10">
                  <c:v>0</c:v>
                </c:pt>
                <c:pt idx="11">
                  <c:v>0</c:v>
                </c:pt>
                <c:pt idx="12">
                  <c:v>0</c:v>
                </c:pt>
                <c:pt idx="13">
                  <c:v>0.386719086908272</c:v>
                </c:pt>
                <c:pt idx="14">
                  <c:v>0</c:v>
                </c:pt>
                <c:pt idx="15">
                  <c:v>0</c:v>
                </c:pt>
                <c:pt idx="16">
                  <c:v>0</c:v>
                </c:pt>
                <c:pt idx="17">
                  <c:v>0</c:v>
                </c:pt>
                <c:pt idx="18">
                  <c:v>0</c:v>
                </c:pt>
                <c:pt idx="19">
                  <c:v>0</c:v>
                </c:pt>
                <c:pt idx="20">
                  <c:v>0</c:v>
                </c:pt>
                <c:pt idx="21">
                  <c:v>0.29370017912710727</c:v>
                </c:pt>
                <c:pt idx="22">
                  <c:v>0</c:v>
                </c:pt>
                <c:pt idx="23">
                  <c:v>0</c:v>
                </c:pt>
                <c:pt idx="24">
                  <c:v>0.4497236701649393</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排出量比較シート!$CM$21:$CM$50</c:f>
              <c:numCache>
                <c:formatCode>\(0%\);;</c:formatCode>
                <c:ptCount val="30"/>
                <c:pt idx="0">
                  <c:v>0</c:v>
                </c:pt>
                <c:pt idx="1">
                  <c:v>0</c:v>
                </c:pt>
                <c:pt idx="2">
                  <c:v>0.36981414811575258</c:v>
                </c:pt>
                <c:pt idx="3">
                  <c:v>0.96477912858813586</c:v>
                </c:pt>
                <c:pt idx="4">
                  <c:v>0.14798466346087244</c:v>
                </c:pt>
                <c:pt idx="5">
                  <c:v>0.87651568424917869</c:v>
                </c:pt>
                <c:pt idx="6">
                  <c:v>0.4945855556230222</c:v>
                </c:pt>
                <c:pt idx="7">
                  <c:v>0</c:v>
                </c:pt>
                <c:pt idx="8">
                  <c:v>0.60099689290865954</c:v>
                </c:pt>
                <c:pt idx="9">
                  <c:v>0</c:v>
                </c:pt>
                <c:pt idx="10">
                  <c:v>0</c:v>
                </c:pt>
                <c:pt idx="11">
                  <c:v>9.6457177342836667E-2</c:v>
                </c:pt>
                <c:pt idx="12">
                  <c:v>0.33902660271268797</c:v>
                </c:pt>
                <c:pt idx="13">
                  <c:v>0.69684740817127067</c:v>
                </c:pt>
                <c:pt idx="14">
                  <c:v>0</c:v>
                </c:pt>
                <c:pt idx="15">
                  <c:v>0.11278074592779733</c:v>
                </c:pt>
                <c:pt idx="16">
                  <c:v>3.3189120847881143E-2</c:v>
                </c:pt>
                <c:pt idx="17">
                  <c:v>0.40742805447099484</c:v>
                </c:pt>
                <c:pt idx="18">
                  <c:v>0</c:v>
                </c:pt>
                <c:pt idx="19">
                  <c:v>0.22194301935964936</c:v>
                </c:pt>
                <c:pt idx="20">
                  <c:v>0.18331211934792219</c:v>
                </c:pt>
                <c:pt idx="21">
                  <c:v>0.21531485737660286</c:v>
                </c:pt>
                <c:pt idx="22">
                  <c:v>0</c:v>
                </c:pt>
                <c:pt idx="23">
                  <c:v>4.1737204544425928E-2</c:v>
                </c:pt>
                <c:pt idx="24">
                  <c:v>0.24785967379664683</c:v>
                </c:pt>
                <c:pt idx="25">
                  <c:v>0</c:v>
                </c:pt>
                <c:pt idx="26">
                  <c:v>0.25608426785159139</c:v>
                </c:pt>
                <c:pt idx="27">
                  <c:v>7.6704361184191272E-2</c:v>
                </c:pt>
                <c:pt idx="28">
                  <c:v>0.41621480389946575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排出量比較シート!$BV$21:$BV$50</c:f>
              <c:numCache>
                <c:formatCode>0%</c:formatCode>
                <c:ptCount val="30"/>
                <c:pt idx="0">
                  <c:v>0.21397704600218062</c:v>
                </c:pt>
                <c:pt idx="1">
                  <c:v>0.12958550166132959</c:v>
                </c:pt>
                <c:pt idx="2">
                  <c:v>0.15851538700474796</c:v>
                </c:pt>
                <c:pt idx="3">
                  <c:v>9.5105671780892839E-2</c:v>
                </c:pt>
                <c:pt idx="4">
                  <c:v>0.53307804203880438</c:v>
                </c:pt>
                <c:pt idx="5">
                  <c:v>0.32445808275257881</c:v>
                </c:pt>
                <c:pt idx="6">
                  <c:v>7.2244809213136918E-2</c:v>
                </c:pt>
                <c:pt idx="7">
                  <c:v>0.20515407441071393</c:v>
                </c:pt>
                <c:pt idx="8">
                  <c:v>0.58237664624408891</c:v>
                </c:pt>
                <c:pt idx="9">
                  <c:v>0.2256817052062853</c:v>
                </c:pt>
                <c:pt idx="10">
                  <c:v>0.31471767211854107</c:v>
                </c:pt>
                <c:pt idx="11">
                  <c:v>0.55695809197124202</c:v>
                </c:pt>
                <c:pt idx="12">
                  <c:v>0.15859275762302186</c:v>
                </c:pt>
                <c:pt idx="13">
                  <c:v>0.56381974221240849</c:v>
                </c:pt>
                <c:pt idx="14">
                  <c:v>0.209234454406166</c:v>
                </c:pt>
                <c:pt idx="15">
                  <c:v>0.22905493484808984</c:v>
                </c:pt>
                <c:pt idx="16">
                  <c:v>0.70350157848764938</c:v>
                </c:pt>
                <c:pt idx="17">
                  <c:v>0.51449665307287396</c:v>
                </c:pt>
                <c:pt idx="18">
                  <c:v>0.22161285090949182</c:v>
                </c:pt>
                <c:pt idx="19">
                  <c:v>0.24303333024496357</c:v>
                </c:pt>
                <c:pt idx="20">
                  <c:v>0.30491474570341764</c:v>
                </c:pt>
                <c:pt idx="21">
                  <c:v>0.26333618478984322</c:v>
                </c:pt>
                <c:pt idx="22">
                  <c:v>0.11570256971308432</c:v>
                </c:pt>
                <c:pt idx="23">
                  <c:v>0.45959587868396828</c:v>
                </c:pt>
                <c:pt idx="24">
                  <c:v>0.70265828462434854</c:v>
                </c:pt>
                <c:pt idx="25">
                  <c:v>0.17487055490685441</c:v>
                </c:pt>
                <c:pt idx="26">
                  <c:v>0.18085340745109166</c:v>
                </c:pt>
                <c:pt idx="27">
                  <c:v>0.38942053045409497</c:v>
                </c:pt>
                <c:pt idx="28">
                  <c:v>0.5725566893695575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排出量比較シート!$BZ$21:$BZ$50</c:f>
              <c:numCache>
                <c:formatCode>0%</c:formatCode>
                <c:ptCount val="30"/>
                <c:pt idx="0">
                  <c:v>0.12050715889084367</c:v>
                </c:pt>
                <c:pt idx="1">
                  <c:v>0.18598337347193067</c:v>
                </c:pt>
                <c:pt idx="2">
                  <c:v>0.16045329095542946</c:v>
                </c:pt>
                <c:pt idx="3">
                  <c:v>0.22514500757204575</c:v>
                </c:pt>
                <c:pt idx="4">
                  <c:v>9.4669973040332936E-2</c:v>
                </c:pt>
                <c:pt idx="5">
                  <c:v>0.13155027304347933</c:v>
                </c:pt>
                <c:pt idx="6">
                  <c:v>0.15867862599573071</c:v>
                </c:pt>
                <c:pt idx="7">
                  <c:v>0.18001874726047645</c:v>
                </c:pt>
                <c:pt idx="8">
                  <c:v>0.13192466988756693</c:v>
                </c:pt>
                <c:pt idx="9">
                  <c:v>0.18083570708450769</c:v>
                </c:pt>
                <c:pt idx="10">
                  <c:v>0.12656495345748062</c:v>
                </c:pt>
                <c:pt idx="11">
                  <c:v>9.1781640523520738E-2</c:v>
                </c:pt>
                <c:pt idx="12">
                  <c:v>0.15989727439267137</c:v>
                </c:pt>
                <c:pt idx="13">
                  <c:v>9.9646720220203627E-2</c:v>
                </c:pt>
                <c:pt idx="14">
                  <c:v>0.14332014082174266</c:v>
                </c:pt>
                <c:pt idx="15">
                  <c:v>0.14561999816564858</c:v>
                </c:pt>
                <c:pt idx="16">
                  <c:v>5.2755686008244915E-2</c:v>
                </c:pt>
                <c:pt idx="17">
                  <c:v>8.8437117312622368E-2</c:v>
                </c:pt>
                <c:pt idx="18">
                  <c:v>0.14852264652827035</c:v>
                </c:pt>
                <c:pt idx="19">
                  <c:v>0.12909304970612606</c:v>
                </c:pt>
                <c:pt idx="20">
                  <c:v>0.14815070620494483</c:v>
                </c:pt>
                <c:pt idx="21">
                  <c:v>0.14709735277434061</c:v>
                </c:pt>
                <c:pt idx="22">
                  <c:v>0.16964359191059558</c:v>
                </c:pt>
                <c:pt idx="23">
                  <c:v>0.14285301813664306</c:v>
                </c:pt>
                <c:pt idx="24">
                  <c:v>6.0473732990497645E-2</c:v>
                </c:pt>
                <c:pt idx="25">
                  <c:v>0.16584669561671597</c:v>
                </c:pt>
                <c:pt idx="26">
                  <c:v>0.18243298134147934</c:v>
                </c:pt>
                <c:pt idx="27">
                  <c:v>0.14617239337584195</c:v>
                </c:pt>
                <c:pt idx="28">
                  <c:v>5.6965597404313839E-2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排出量比較シート!$CA$21:$CA$50</c:f>
              <c:numCache>
                <c:formatCode>0%</c:formatCode>
                <c:ptCount val="30"/>
                <c:pt idx="0">
                  <c:v>0.28381300284671312</c:v>
                </c:pt>
                <c:pt idx="1">
                  <c:v>0.2342365253926636</c:v>
                </c:pt>
                <c:pt idx="2">
                  <c:v>0.25131784916243716</c:v>
                </c:pt>
                <c:pt idx="3">
                  <c:v>0.21340896506611015</c:v>
                </c:pt>
                <c:pt idx="4">
                  <c:v>0.13056539087429928</c:v>
                </c:pt>
                <c:pt idx="5">
                  <c:v>0.17088229167797342</c:v>
                </c:pt>
                <c:pt idx="6">
                  <c:v>0.3341118653892825</c:v>
                </c:pt>
                <c:pt idx="7">
                  <c:v>0.22921454953247358</c:v>
                </c:pt>
                <c:pt idx="8">
                  <c:v>0.12806989166570615</c:v>
                </c:pt>
                <c:pt idx="9">
                  <c:v>0.22618375314112768</c:v>
                </c:pt>
                <c:pt idx="10">
                  <c:v>0.25859860854543781</c:v>
                </c:pt>
                <c:pt idx="11">
                  <c:v>0.11246431876233529</c:v>
                </c:pt>
                <c:pt idx="12">
                  <c:v>0.21117038409402153</c:v>
                </c:pt>
                <c:pt idx="13">
                  <c:v>0.10876129477762757</c:v>
                </c:pt>
                <c:pt idx="14">
                  <c:v>0.31059846748088288</c:v>
                </c:pt>
                <c:pt idx="15">
                  <c:v>0.17487919658784987</c:v>
                </c:pt>
                <c:pt idx="16">
                  <c:v>0.11078249908497279</c:v>
                </c:pt>
                <c:pt idx="17">
                  <c:v>0.1388096356674694</c:v>
                </c:pt>
                <c:pt idx="18">
                  <c:v>0.19808990330099388</c:v>
                </c:pt>
                <c:pt idx="19">
                  <c:v>0.27304066558545592</c:v>
                </c:pt>
                <c:pt idx="20">
                  <c:v>0.23145347587454329</c:v>
                </c:pt>
                <c:pt idx="21">
                  <c:v>0.2102084256882096</c:v>
                </c:pt>
                <c:pt idx="22">
                  <c:v>0.15864201849645423</c:v>
                </c:pt>
                <c:pt idx="23">
                  <c:v>0.12035038923121096</c:v>
                </c:pt>
                <c:pt idx="24">
                  <c:v>9.209741336462976E-2</c:v>
                </c:pt>
                <c:pt idx="25">
                  <c:v>0.29328085116715058</c:v>
                </c:pt>
                <c:pt idx="26">
                  <c:v>0.22861856024075713</c:v>
                </c:pt>
                <c:pt idx="27">
                  <c:v>0.1413100164747334</c:v>
                </c:pt>
                <c:pt idx="28">
                  <c:v>0.1490521273938859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排出量比較シート!$CB$21:$CB$50</c:f>
              <c:numCache>
                <c:formatCode>0%</c:formatCode>
                <c:ptCount val="30"/>
                <c:pt idx="0">
                  <c:v>0.36973748554562724</c:v>
                </c:pt>
                <c:pt idx="1">
                  <c:v>0.42204671661717313</c:v>
                </c:pt>
                <c:pt idx="2">
                  <c:v>0.39952126487587236</c:v>
                </c:pt>
                <c:pt idx="3">
                  <c:v>0.44955450456062257</c:v>
                </c:pt>
                <c:pt idx="4">
                  <c:v>0.22249075147068467</c:v>
                </c:pt>
                <c:pt idx="5">
                  <c:v>0.3550289170483083</c:v>
                </c:pt>
                <c:pt idx="6">
                  <c:v>0.38879116798111685</c:v>
                </c:pt>
                <c:pt idx="7">
                  <c:v>0.36728975506096923</c:v>
                </c:pt>
                <c:pt idx="8">
                  <c:v>0.14900146408911541</c:v>
                </c:pt>
                <c:pt idx="9">
                  <c:v>0.34664079011043625</c:v>
                </c:pt>
                <c:pt idx="10">
                  <c:v>0.27927457134238604</c:v>
                </c:pt>
                <c:pt idx="11">
                  <c:v>0.22155671020999518</c:v>
                </c:pt>
                <c:pt idx="12">
                  <c:v>0.42756650153712739</c:v>
                </c:pt>
                <c:pt idx="13">
                  <c:v>0.21302028256510205</c:v>
                </c:pt>
                <c:pt idx="14">
                  <c:v>0.31948853340466848</c:v>
                </c:pt>
                <c:pt idx="15">
                  <c:v>0.4303134501523635</c:v>
                </c:pt>
                <c:pt idx="16">
                  <c:v>0.12574795363503477</c:v>
                </c:pt>
                <c:pt idx="17">
                  <c:v>0.24218472070405403</c:v>
                </c:pt>
                <c:pt idx="18">
                  <c:v>0.40669876126900889</c:v>
                </c:pt>
                <c:pt idx="19">
                  <c:v>0.31547549889964771</c:v>
                </c:pt>
                <c:pt idx="20">
                  <c:v>0.31548107221709421</c:v>
                </c:pt>
                <c:pt idx="21">
                  <c:v>0.36328724680805491</c:v>
                </c:pt>
                <c:pt idx="22">
                  <c:v>0.53905799547976374</c:v>
                </c:pt>
                <c:pt idx="23">
                  <c:v>0.26012834220372505</c:v>
                </c:pt>
                <c:pt idx="24">
                  <c:v>0.1400960869719437</c:v>
                </c:pt>
                <c:pt idx="25">
                  <c:v>0.35702044934187915</c:v>
                </c:pt>
                <c:pt idx="26">
                  <c:v>0.38509584664935209</c:v>
                </c:pt>
                <c:pt idx="27">
                  <c:v>0.3123043873753466</c:v>
                </c:pt>
                <c:pt idx="28">
                  <c:v>0.20452629626305191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排出量比較シート!$CH$21:$CH$50</c:f>
              <c:numCache>
                <c:formatCode>0%</c:formatCode>
                <c:ptCount val="30"/>
                <c:pt idx="0">
                  <c:v>1.1965306714635235E-2</c:v>
                </c:pt>
                <c:pt idx="1">
                  <c:v>2.8147882856903016E-2</c:v>
                </c:pt>
                <c:pt idx="2">
                  <c:v>3.0192208001513055E-2</c:v>
                </c:pt>
                <c:pt idx="3">
                  <c:v>1.6785851020328767E-2</c:v>
                </c:pt>
                <c:pt idx="4">
                  <c:v>1.9195842575878842E-2</c:v>
                </c:pt>
                <c:pt idx="5">
                  <c:v>1.8080435477659987E-2</c:v>
                </c:pt>
                <c:pt idx="6">
                  <c:v>4.6173531420733001E-2</c:v>
                </c:pt>
                <c:pt idx="7">
                  <c:v>1.832287373536691E-2</c:v>
                </c:pt>
                <c:pt idx="8">
                  <c:v>8.6273281135225265E-3</c:v>
                </c:pt>
                <c:pt idx="9">
                  <c:v>2.0658044457643167E-2</c:v>
                </c:pt>
                <c:pt idx="10">
                  <c:v>2.0844194536154402E-2</c:v>
                </c:pt>
                <c:pt idx="11">
                  <c:v>1.7239238532906809E-2</c:v>
                </c:pt>
                <c:pt idx="12">
                  <c:v>4.2773082353157771E-2</c:v>
                </c:pt>
                <c:pt idx="13">
                  <c:v>1.4751960224658347E-2</c:v>
                </c:pt>
                <c:pt idx="14">
                  <c:v>1.7358403886539992E-2</c:v>
                </c:pt>
                <c:pt idx="15">
                  <c:v>2.0132420246048228E-2</c:v>
                </c:pt>
                <c:pt idx="16">
                  <c:v>7.2122827840981393E-3</c:v>
                </c:pt>
                <c:pt idx="17">
                  <c:v>1.6071873242980209E-2</c:v>
                </c:pt>
                <c:pt idx="18">
                  <c:v>2.5075837992235079E-2</c:v>
                </c:pt>
                <c:pt idx="19">
                  <c:v>3.9357455563806591E-2</c:v>
                </c:pt>
                <c:pt idx="20">
                  <c:v>0</c:v>
                </c:pt>
                <c:pt idx="21">
                  <c:v>1.6070789939551636E-2</c:v>
                </c:pt>
                <c:pt idx="22">
                  <c:v>1.6953824400102176E-2</c:v>
                </c:pt>
                <c:pt idx="23">
                  <c:v>1.7072371744452725E-2</c:v>
                </c:pt>
                <c:pt idx="24">
                  <c:v>4.674482048580412E-3</c:v>
                </c:pt>
                <c:pt idx="25">
                  <c:v>8.9814489673998923E-3</c:v>
                </c:pt>
                <c:pt idx="26">
                  <c:v>2.2999204317319749E-2</c:v>
                </c:pt>
                <c:pt idx="27">
                  <c:v>1.0792672319982977E-2</c:v>
                </c:pt>
                <c:pt idx="28">
                  <c:v>1.6899289569190953E-2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c:ext uri="{02D57815-91ED-43cb-92C2-25804820EDAC}">
                        <c15:formulaRef>
                          <c15:sqref>排出量比較シート!$BW$21:$BW$50</c15:sqref>
                        </c15:formulaRef>
                      </c:ext>
                    </c:extLst>
                    <c:numCache>
                      <c:formatCode>0%</c:formatCode>
                      <c:ptCount val="30"/>
                      <c:pt idx="0">
                        <c:v>0.10611158760329713</c:v>
                      </c:pt>
                      <c:pt idx="1">
                        <c:v>9.4202461112723637E-2</c:v>
                      </c:pt>
                      <c:pt idx="2">
                        <c:v>0.14390405760950287</c:v>
                      </c:pt>
                      <c:pt idx="3">
                        <c:v>4.9401382380370576E-2</c:v>
                      </c:pt>
                      <c:pt idx="4">
                        <c:v>0.44040703505541623</c:v>
                      </c:pt>
                      <c:pt idx="5">
                        <c:v>0.2641693034259211</c:v>
                      </c:pt>
                      <c:pt idx="6">
                        <c:v>4.1356690615665284E-2</c:v>
                      </c:pt>
                      <c:pt idx="7">
                        <c:v>0.1247538833912432</c:v>
                      </c:pt>
                      <c:pt idx="8">
                        <c:v>0.56924968043265578</c:v>
                      </c:pt>
                      <c:pt idx="9">
                        <c:v>4.2682728613730722E-2</c:v>
                      </c:pt>
                      <c:pt idx="10">
                        <c:v>0.15349030732063046</c:v>
                      </c:pt>
                      <c:pt idx="11">
                        <c:v>0.49695961948306488</c:v>
                      </c:pt>
                      <c:pt idx="12">
                        <c:v>0.13081559602288551</c:v>
                      </c:pt>
                      <c:pt idx="13">
                        <c:v>0.50951107372966775</c:v>
                      </c:pt>
                      <c:pt idx="14">
                        <c:v>0.13329456354111224</c:v>
                      </c:pt>
                      <c:pt idx="15">
                        <c:v>0.1451630927820021</c:v>
                      </c:pt>
                      <c:pt idx="16">
                        <c:v>0.68844179998933452</c:v>
                      </c:pt>
                      <c:pt idx="17">
                        <c:v>0.49985478030512159</c:v>
                      </c:pt>
                      <c:pt idx="18">
                        <c:v>6.7141407726132626E-2</c:v>
                      </c:pt>
                      <c:pt idx="19">
                        <c:v>0.17418974952451596</c:v>
                      </c:pt>
                      <c:pt idx="20">
                        <c:v>0.20242591005093347</c:v>
                      </c:pt>
                      <c:pt idx="21">
                        <c:v>0.1468852207507032</c:v>
                      </c:pt>
                      <c:pt idx="22">
                        <c:v>1.2604473682938128E-2</c:v>
                      </c:pt>
                      <c:pt idx="23">
                        <c:v>0.38689175554789162</c:v>
                      </c:pt>
                      <c:pt idx="24">
                        <c:v>0.53957891383240597</c:v>
                      </c:pt>
                      <c:pt idx="25">
                        <c:v>0.15556937247066838</c:v>
                      </c:pt>
                      <c:pt idx="26">
                        <c:v>0.14807750399206662</c:v>
                      </c:pt>
                      <c:pt idx="27">
                        <c:v>0.23489711471236788</c:v>
                      </c:pt>
                      <c:pt idx="28">
                        <c:v>0.56494340072240268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2.8240475616735088E-2</c:v>
                      </c:pt>
                      <c:pt idx="1">
                        <c:v>7.3748616493903071E-3</c:v>
                      </c:pt>
                      <c:pt idx="2">
                        <c:v>1.327589039105324E-2</c:v>
                      </c:pt>
                      <c:pt idx="3">
                        <c:v>1.0443204450636829E-2</c:v>
                      </c:pt>
                      <c:pt idx="4">
                        <c:v>8.6316210329141253E-3</c:v>
                      </c:pt>
                      <c:pt idx="5">
                        <c:v>1.2040568453366861E-2</c:v>
                      </c:pt>
                      <c:pt idx="6">
                        <c:v>7.7879203639456222E-3</c:v>
                      </c:pt>
                      <c:pt idx="7">
                        <c:v>1.5606612722994403E-2</c:v>
                      </c:pt>
                      <c:pt idx="8">
                        <c:v>4.9957703362069729E-3</c:v>
                      </c:pt>
                      <c:pt idx="9">
                        <c:v>8.3443421538192536E-3</c:v>
                      </c:pt>
                      <c:pt idx="10">
                        <c:v>1.4245492653924453E-2</c:v>
                      </c:pt>
                      <c:pt idx="11">
                        <c:v>6.9046118756303006E-3</c:v>
                      </c:pt>
                      <c:pt idx="12">
                        <c:v>1.3705025926814293E-2</c:v>
                      </c:pt>
                      <c:pt idx="13">
                        <c:v>4.6705788284018262E-3</c:v>
                      </c:pt>
                      <c:pt idx="14">
                        <c:v>1.6553968426785047E-2</c:v>
                      </c:pt>
                      <c:pt idx="15">
                        <c:v>1.3840163176449745E-2</c:v>
                      </c:pt>
                      <c:pt idx="16">
                        <c:v>5.8859209031662755E-3</c:v>
                      </c:pt>
                      <c:pt idx="17">
                        <c:v>9.7097967013523891E-3</c:v>
                      </c:pt>
                      <c:pt idx="18">
                        <c:v>1.0874119025623231E-2</c:v>
                      </c:pt>
                      <c:pt idx="19">
                        <c:v>1.9808024686575266E-2</c:v>
                      </c:pt>
                      <c:pt idx="20">
                        <c:v>1.285739283244742E-2</c:v>
                      </c:pt>
                      <c:pt idx="21">
                        <c:v>1.7648973497380753E-2</c:v>
                      </c:pt>
                      <c:pt idx="22">
                        <c:v>1.272627189777222E-2</c:v>
                      </c:pt>
                      <c:pt idx="23">
                        <c:v>1.1277395843847958E-2</c:v>
                      </c:pt>
                      <c:pt idx="24">
                        <c:v>4.7111977187994031E-3</c:v>
                      </c:pt>
                      <c:pt idx="25">
                        <c:v>1.1675394016815143E-2</c:v>
                      </c:pt>
                      <c:pt idx="26">
                        <c:v>1.7937445947297511E-2</c:v>
                      </c:pt>
                      <c:pt idx="27">
                        <c:v>1.2528014990894131E-2</c:v>
                      </c:pt>
                      <c:pt idx="28">
                        <c:v>3.9511834627344814E-3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7.9624982782148399E-2</c:v>
                      </c:pt>
                      <c:pt idx="1">
                        <c:v>2.8008178899215665E-2</c:v>
                      </c:pt>
                      <c:pt idx="2">
                        <c:v>1.3354390041918516E-3</c:v>
                      </c:pt>
                      <c:pt idx="3">
                        <c:v>3.5261084949885446E-2</c:v>
                      </c:pt>
                      <c:pt idx="4">
                        <c:v>8.4039385950474027E-2</c:v>
                      </c:pt>
                      <c:pt idx="5">
                        <c:v>4.824821087329087E-2</c:v>
                      </c:pt>
                      <c:pt idx="6">
                        <c:v>2.3100198233526006E-2</c:v>
                      </c:pt>
                      <c:pt idx="7">
                        <c:v>6.479357829647632E-2</c:v>
                      </c:pt>
                      <c:pt idx="8">
                        <c:v>8.1311954752261752E-3</c:v>
                      </c:pt>
                      <c:pt idx="9">
                        <c:v>0.17465463443873533</c:v>
                      </c:pt>
                      <c:pt idx="10">
                        <c:v>0.14698187214398617</c:v>
                      </c:pt>
                      <c:pt idx="11">
                        <c:v>5.3093860612546902E-2</c:v>
                      </c:pt>
                      <c:pt idx="12">
                        <c:v>1.4072135673322052E-2</c:v>
                      </c:pt>
                      <c:pt idx="13">
                        <c:v>4.9638089654338892E-2</c:v>
                      </c:pt>
                      <c:pt idx="14">
                        <c:v>5.93859224382687E-2</c:v>
                      </c:pt>
                      <c:pt idx="15">
                        <c:v>7.0051678889637994E-2</c:v>
                      </c:pt>
                      <c:pt idx="16">
                        <c:v>9.1738575951484953E-3</c:v>
                      </c:pt>
                      <c:pt idx="17">
                        <c:v>4.9320760663999199E-3</c:v>
                      </c:pt>
                      <c:pt idx="18">
                        <c:v>0.14359732415773593</c:v>
                      </c:pt>
                      <c:pt idx="19">
                        <c:v>4.9035556033872343E-2</c:v>
                      </c:pt>
                      <c:pt idx="20">
                        <c:v>8.963144282003678E-2</c:v>
                      </c:pt>
                      <c:pt idx="21">
                        <c:v>9.8801990541759255E-2</c:v>
                      </c:pt>
                      <c:pt idx="22">
                        <c:v>9.0371824132373962E-2</c:v>
                      </c:pt>
                      <c:pt idx="23">
                        <c:v>6.14267272922287E-2</c:v>
                      </c:pt>
                      <c:pt idx="24">
                        <c:v>0.15836817307314324</c:v>
                      </c:pt>
                      <c:pt idx="25">
                        <c:v>7.6257884193708736E-3</c:v>
                      </c:pt>
                      <c:pt idx="26">
                        <c:v>1.4838457511727521E-2</c:v>
                      </c:pt>
                      <c:pt idx="27">
                        <c:v>0.14199540075083292</c:v>
                      </c:pt>
                      <c:pt idx="28">
                        <c:v>3.6621051844203949E-3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0.36025372953585783</c:v>
                      </c:pt>
                      <c:pt idx="1">
                        <c:v>0.40846367782008886</c:v>
                      </c:pt>
                      <c:pt idx="2">
                        <c:v>0.38740359985540307</c:v>
                      </c:pt>
                      <c:pt idx="3">
                        <c:v>0.43851762169236214</c:v>
                      </c:pt>
                      <c:pt idx="4">
                        <c:v>0.21586615305068402</c:v>
                      </c:pt>
                      <c:pt idx="5">
                        <c:v>0.34622860658382787</c:v>
                      </c:pt>
                      <c:pt idx="6">
                        <c:v>0.37187535457288129</c:v>
                      </c:pt>
                      <c:pt idx="7">
                        <c:v>0.35691135777231986</c:v>
                      </c:pt>
                      <c:pt idx="8">
                        <c:v>0.14241574162434883</c:v>
                      </c:pt>
                      <c:pt idx="9">
                        <c:v>0.32524728203529535</c:v>
                      </c:pt>
                      <c:pt idx="10">
                        <c:v>0.27183504498177846</c:v>
                      </c:pt>
                      <c:pt idx="11">
                        <c:v>0.2154514997341592</c:v>
                      </c:pt>
                      <c:pt idx="12">
                        <c:v>0.41588474331810105</c:v>
                      </c:pt>
                      <c:pt idx="13">
                        <c:v>0.20833061869819719</c:v>
                      </c:pt>
                      <c:pt idx="14">
                        <c:v>0.30973145883470699</c:v>
                      </c:pt>
                      <c:pt idx="15">
                        <c:v>0.41869870518376351</c:v>
                      </c:pt>
                      <c:pt idx="16">
                        <c:v>0.12145589942037927</c:v>
                      </c:pt>
                      <c:pt idx="17">
                        <c:v>0.23477109993932069</c:v>
                      </c:pt>
                      <c:pt idx="18">
                        <c:v>0.39669255707609125</c:v>
                      </c:pt>
                      <c:pt idx="19">
                        <c:v>0.30580845366540049</c:v>
                      </c:pt>
                      <c:pt idx="20">
                        <c:v>0.29967281666902917</c:v>
                      </c:pt>
                      <c:pt idx="21">
                        <c:v>0.35427135154202621</c:v>
                      </c:pt>
                      <c:pt idx="22">
                        <c:v>0.34525482875953706</c:v>
                      </c:pt>
                      <c:pt idx="23">
                        <c:v>0.25327434911446206</c:v>
                      </c:pt>
                      <c:pt idx="24">
                        <c:v>0.13742547820456477</c:v>
                      </c:pt>
                      <c:pt idx="25">
                        <c:v>0.29934380375430497</c:v>
                      </c:pt>
                      <c:pt idx="26">
                        <c:v>0.37400417706025757</c:v>
                      </c:pt>
                      <c:pt idx="27">
                        <c:v>0.30166459846258487</c:v>
                      </c:pt>
                      <c:pt idx="28">
                        <c:v>0.19858804569986585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0.13745242977632313</c:v>
                      </c:pt>
                      <c:pt idx="1">
                        <c:v>0.19274333639334459</c:v>
                      </c:pt>
                      <c:pt idx="2">
                        <c:v>0.19697305243882635</c:v>
                      </c:pt>
                      <c:pt idx="3">
                        <c:v>0.19776338621182474</c:v>
                      </c:pt>
                      <c:pt idx="4">
                        <c:v>0.10593807244047718</c:v>
                      </c:pt>
                      <c:pt idx="5">
                        <c:v>0.15873243001997547</c:v>
                      </c:pt>
                      <c:pt idx="6">
                        <c:v>0.21464602963308657</c:v>
                      </c:pt>
                      <c:pt idx="7">
                        <c:v>0.16267038668780615</c:v>
                      </c:pt>
                      <c:pt idx="8">
                        <c:v>7.5449752519059082E-2</c:v>
                      </c:pt>
                      <c:pt idx="9">
                        <c:v>0.15241757322353147</c:v>
                      </c:pt>
                      <c:pt idx="10">
                        <c:v>0.10899927780864917</c:v>
                      </c:pt>
                      <c:pt idx="11">
                        <c:v>0.10732482587891662</c:v>
                      </c:pt>
                      <c:pt idx="12">
                        <c:v>0.21987701469113402</c:v>
                      </c:pt>
                      <c:pt idx="13">
                        <c:v>0.11404785440856921</c:v>
                      </c:pt>
                      <c:pt idx="14">
                        <c:v>0.13962962199326584</c:v>
                      </c:pt>
                      <c:pt idx="15">
                        <c:v>0.16932804759734824</c:v>
                      </c:pt>
                      <c:pt idx="16">
                        <c:v>6.6762018683203819E-2</c:v>
                      </c:pt>
                      <c:pt idx="17">
                        <c:v>0.12741085129015847</c:v>
                      </c:pt>
                      <c:pt idx="18">
                        <c:v>0.15199463458386667</c:v>
                      </c:pt>
                      <c:pt idx="19">
                        <c:v>0.13267308425868399</c:v>
                      </c:pt>
                      <c:pt idx="20">
                        <c:v>0.13977547505072502</c:v>
                      </c:pt>
                      <c:pt idx="21">
                        <c:v>0.13919386676517728</c:v>
                      </c:pt>
                      <c:pt idx="22">
                        <c:v>0.11208536568820181</c:v>
                      </c:pt>
                      <c:pt idx="23">
                        <c:v>0.1067473048550424</c:v>
                      </c:pt>
                      <c:pt idx="24">
                        <c:v>4.9114617306355877E-2</c:v>
                      </c:pt>
                      <c:pt idx="25">
                        <c:v>0.12031363628533594</c:v>
                      </c:pt>
                      <c:pt idx="26">
                        <c:v>0.19103244370450256</c:v>
                      </c:pt>
                      <c:pt idx="27">
                        <c:v>0.16151897686823183</c:v>
                      </c:pt>
                      <c:pt idx="28">
                        <c:v>9.8807788357750254E-2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0.22280129975953478</c:v>
                      </c:pt>
                      <c:pt idx="1">
                        <c:v>0.21572034142674426</c:v>
                      </c:pt>
                      <c:pt idx="2">
                        <c:v>0.1904305474165767</c:v>
                      </c:pt>
                      <c:pt idx="3">
                        <c:v>0.24075423548053737</c:v>
                      </c:pt>
                      <c:pt idx="4">
                        <c:v>0.10992808061020683</c:v>
                      </c:pt>
                      <c:pt idx="5">
                        <c:v>0.18749617656385242</c:v>
                      </c:pt>
                      <c:pt idx="6">
                        <c:v>0.15722932493979472</c:v>
                      </c:pt>
                      <c:pt idx="7">
                        <c:v>0.19424097108451371</c:v>
                      </c:pt>
                      <c:pt idx="8">
                        <c:v>6.6965989105289739E-2</c:v>
                      </c:pt>
                      <c:pt idx="9">
                        <c:v>0.17282970881176393</c:v>
                      </c:pt>
                      <c:pt idx="10">
                        <c:v>0.16283576717312928</c:v>
                      </c:pt>
                      <c:pt idx="11">
                        <c:v>0.10812667385524258</c:v>
                      </c:pt>
                      <c:pt idx="12">
                        <c:v>0.19600772862696703</c:v>
                      </c:pt>
                      <c:pt idx="13">
                        <c:v>9.4282764289627952E-2</c:v>
                      </c:pt>
                      <c:pt idx="14">
                        <c:v>0.17010183684144109</c:v>
                      </c:pt>
                      <c:pt idx="15">
                        <c:v>0.2493706575864153</c:v>
                      </c:pt>
                      <c:pt idx="16">
                        <c:v>5.4693880737175439E-2</c:v>
                      </c:pt>
                      <c:pt idx="17">
                        <c:v>0.10736024864916223</c:v>
                      </c:pt>
                      <c:pt idx="18">
                        <c:v>0.24469792249222455</c:v>
                      </c:pt>
                      <c:pt idx="19">
                        <c:v>0.17313536940671653</c:v>
                      </c:pt>
                      <c:pt idx="20">
                        <c:v>0.15989734161830413</c:v>
                      </c:pt>
                      <c:pt idx="21">
                        <c:v>0.2150774847768489</c:v>
                      </c:pt>
                      <c:pt idx="22">
                        <c:v>0.23316946307133529</c:v>
                      </c:pt>
                      <c:pt idx="23">
                        <c:v>0.14652704425941968</c:v>
                      </c:pt>
                      <c:pt idx="24">
                        <c:v>8.8310860898208901E-2</c:v>
                      </c:pt>
                      <c:pt idx="25">
                        <c:v>0.17903016746896902</c:v>
                      </c:pt>
                      <c:pt idx="26">
                        <c:v>0.18297173335575503</c:v>
                      </c:pt>
                      <c:pt idx="27">
                        <c:v>0.14014562159435301</c:v>
                      </c:pt>
                      <c:pt idx="28">
                        <c:v>9.9780257342115611E-2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9.4837560097693688E-3</c:v>
                      </c:pt>
                      <c:pt idx="1">
                        <c:v>1.3583038797084286E-2</c:v>
                      </c:pt>
                      <c:pt idx="2">
                        <c:v>1.2117665020469296E-2</c:v>
                      </c:pt>
                      <c:pt idx="3">
                        <c:v>1.1036882868260415E-2</c:v>
                      </c:pt>
                      <c:pt idx="4">
                        <c:v>6.6245984200006616E-3</c:v>
                      </c:pt>
                      <c:pt idx="5">
                        <c:v>8.8003104644803973E-3</c:v>
                      </c:pt>
                      <c:pt idx="6">
                        <c:v>1.6886373017185458E-2</c:v>
                      </c:pt>
                      <c:pt idx="7">
                        <c:v>1.0378397288649366E-2</c:v>
                      </c:pt>
                      <c:pt idx="8">
                        <c:v>4.4082723094617015E-3</c:v>
                      </c:pt>
                      <c:pt idx="9">
                        <c:v>1.1412446942206247E-2</c:v>
                      </c:pt>
                      <c:pt idx="10">
                        <c:v>7.4395263606076055E-3</c:v>
                      </c:pt>
                      <c:pt idx="11">
                        <c:v>6.1052104758359807E-3</c:v>
                      </c:pt>
                      <c:pt idx="12">
                        <c:v>1.1681758219026344E-2</c:v>
                      </c:pt>
                      <c:pt idx="13">
                        <c:v>4.6896638669048684E-3</c:v>
                      </c:pt>
                      <c:pt idx="14">
                        <c:v>9.7570745699615095E-3</c:v>
                      </c:pt>
                      <c:pt idx="15">
                        <c:v>1.1614744968599927E-2</c:v>
                      </c:pt>
                      <c:pt idx="16">
                        <c:v>4.2920542146555078E-3</c:v>
                      </c:pt>
                      <c:pt idx="17">
                        <c:v>7.4136207647333479E-3</c:v>
                      </c:pt>
                      <c:pt idx="18">
                        <c:v>1.0006204192917681E-2</c:v>
                      </c:pt>
                      <c:pt idx="19">
                        <c:v>9.6670452342472388E-3</c:v>
                      </c:pt>
                      <c:pt idx="20">
                        <c:v>9.1585783595143043E-3</c:v>
                      </c:pt>
                      <c:pt idx="21">
                        <c:v>9.0158952660287627E-3</c:v>
                      </c:pt>
                      <c:pt idx="22">
                        <c:v>8.6962984623895519E-3</c:v>
                      </c:pt>
                      <c:pt idx="23">
                        <c:v>6.8539930892629764E-3</c:v>
                      </c:pt>
                      <c:pt idx="24">
                        <c:v>2.6706087673789322E-3</c:v>
                      </c:pt>
                      <c:pt idx="25">
                        <c:v>9.2433826666868148E-3</c:v>
                      </c:pt>
                      <c:pt idx="26">
                        <c:v>1.1091669589094482E-2</c:v>
                      </c:pt>
                      <c:pt idx="27">
                        <c:v>1.0639788912761719E-2</c:v>
                      </c:pt>
                      <c:pt idx="28">
                        <c:v>5.9382505631860654E-3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2.9440391050161686E-5</c:v>
                      </c:pt>
                      <c:pt idx="7">
                        <c:v>0</c:v>
                      </c:pt>
                      <c:pt idx="8">
                        <c:v>2.1774501553048688E-3</c:v>
                      </c:pt>
                      <c:pt idx="9">
                        <c:v>9.9810611329346384E-3</c:v>
                      </c:pt>
                      <c:pt idx="10">
                        <c:v>0</c:v>
                      </c:pt>
                      <c:pt idx="11">
                        <c:v>0</c:v>
                      </c:pt>
                      <c:pt idx="12">
                        <c:v>0</c:v>
                      </c:pt>
                      <c:pt idx="13">
                        <c:v>0</c:v>
                      </c:pt>
                      <c:pt idx="14">
                        <c:v>0</c:v>
                      </c:pt>
                      <c:pt idx="15">
                        <c:v>0</c:v>
                      </c:pt>
                      <c:pt idx="16">
                        <c:v>0</c:v>
                      </c:pt>
                      <c:pt idx="17">
                        <c:v>0</c:v>
                      </c:pt>
                      <c:pt idx="18">
                        <c:v>0</c:v>
                      </c:pt>
                      <c:pt idx="19">
                        <c:v>0</c:v>
                      </c:pt>
                      <c:pt idx="20">
                        <c:v>6.6496771885507146E-3</c:v>
                      </c:pt>
                      <c:pt idx="21">
                        <c:v>0</c:v>
                      </c:pt>
                      <c:pt idx="22">
                        <c:v>0.18510686825783712</c:v>
                      </c:pt>
                      <c:pt idx="23">
                        <c:v>0</c:v>
                      </c:pt>
                      <c:pt idx="24">
                        <c:v>0</c:v>
                      </c:pt>
                      <c:pt idx="25">
                        <c:v>4.8433262920887385E-2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排出量比較シート!$BE$21:$BE$50</c:f>
              <c:numCache>
                <c:formatCode>#,##0_);[Red]\(#,##0\)</c:formatCode>
                <c:ptCount val="30"/>
                <c:pt idx="0">
                  <c:v>21.038238869554526</c:v>
                </c:pt>
                <c:pt idx="1">
                  <c:v>8.6324783727346937</c:v>
                </c:pt>
                <c:pt idx="2">
                  <c:v>11.954653499671457</c:v>
                </c:pt>
                <c:pt idx="3">
                  <c:v>7.9023268373943907</c:v>
                </c:pt>
                <c:pt idx="4">
                  <c:v>73.771158069271721</c:v>
                </c:pt>
                <c:pt idx="5">
                  <c:v>34.126029388307579</c:v>
                </c:pt>
                <c:pt idx="6">
                  <c:v>3.890125738865069</c:v>
                </c:pt>
                <c:pt idx="7">
                  <c:v>17.97743401810607</c:v>
                </c:pt>
                <c:pt idx="8">
                  <c:v>116.45484498475942</c:v>
                </c:pt>
                <c:pt idx="9">
                  <c:v>18.035682379065243</c:v>
                </c:pt>
                <c:pt idx="10">
                  <c:v>37.771879676191872</c:v>
                </c:pt>
                <c:pt idx="11">
                  <c:v>82.49256529370048</c:v>
                </c:pt>
                <c:pt idx="12">
                  <c:v>11.677549691742334</c:v>
                </c:pt>
                <c:pt idx="13">
                  <c:v>106.13514398237118</c:v>
                </c:pt>
                <c:pt idx="14">
                  <c:v>18.728720653433676</c:v>
                </c:pt>
                <c:pt idx="15">
                  <c:v>17.556188192509417</c:v>
                </c:pt>
                <c:pt idx="16">
                  <c:v>144.98726923365334</c:v>
                </c:pt>
                <c:pt idx="17">
                  <c:v>60.454845290368937</c:v>
                </c:pt>
                <c:pt idx="18">
                  <c:v>19.237057407663809</c:v>
                </c:pt>
                <c:pt idx="19">
                  <c:v>22.343572752626873</c:v>
                </c:pt>
                <c:pt idx="20">
                  <c:v>29.981651074409974</c:v>
                </c:pt>
                <c:pt idx="21">
                  <c:v>26.435704759770655</c:v>
                </c:pt>
                <c:pt idx="22">
                  <c:v>11.734455134184367</c:v>
                </c:pt>
                <c:pt idx="23">
                  <c:v>59.22773283411334</c:v>
                </c:pt>
                <c:pt idx="24">
                  <c:v>230.02128231144027</c:v>
                </c:pt>
                <c:pt idx="25">
                  <c:v>17.002334049373534</c:v>
                </c:pt>
                <c:pt idx="26">
                  <c:v>14.116447020849412</c:v>
                </c:pt>
                <c:pt idx="27">
                  <c:v>31.432371807522543</c:v>
                </c:pt>
                <c:pt idx="28">
                  <c:v>83.452101353871583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排出量比較シート!$BI$21:$BI$50</c:f>
              <c:numCache>
                <c:formatCode>#,##0_);[Red]\(#,##0\)</c:formatCode>
                <c:ptCount val="30"/>
                <c:pt idx="0">
                  <c:v>11.848272707770224</c:v>
                </c:pt>
                <c:pt idx="1">
                  <c:v>12.389483611991039</c:v>
                </c:pt>
                <c:pt idx="2">
                  <c:v>12.100803161756614</c:v>
                </c:pt>
                <c:pt idx="3">
                  <c:v>18.707290557190341</c:v>
                </c:pt>
                <c:pt idx="4">
                  <c:v>13.101109021226039</c:v>
                </c:pt>
                <c:pt idx="5">
                  <c:v>13.836266447228709</c:v>
                </c:pt>
                <c:pt idx="6">
                  <c:v>8.5442790134947213</c:v>
                </c:pt>
                <c:pt idx="7">
                  <c:v>15.774851950628953</c:v>
                </c:pt>
                <c:pt idx="8">
                  <c:v>26.380293716281731</c:v>
                </c:pt>
                <c:pt idx="9">
                  <c:v>14.451749080806863</c:v>
                </c:pt>
                <c:pt idx="10">
                  <c:v>15.190110428302006</c:v>
                </c:pt>
                <c:pt idx="11">
                  <c:v>13.594026342004232</c:v>
                </c:pt>
                <c:pt idx="12">
                  <c:v>11.773604263398777</c:v>
                </c:pt>
                <c:pt idx="13">
                  <c:v>18.75780184007472</c:v>
                </c:pt>
                <c:pt idx="14">
                  <c:v>12.828684879262854</c:v>
                </c:pt>
                <c:pt idx="15">
                  <c:v>11.161218133477478</c:v>
                </c:pt>
                <c:pt idx="16">
                  <c:v>10.872616472768536</c:v>
                </c:pt>
                <c:pt idx="17">
                  <c:v>10.391617152664967</c:v>
                </c:pt>
                <c:pt idx="18">
                  <c:v>12.892477425730927</c:v>
                </c:pt>
                <c:pt idx="19">
                  <c:v>11.868330755538741</c:v>
                </c:pt>
                <c:pt idx="20">
                  <c:v>14.567359704487702</c:v>
                </c:pt>
                <c:pt idx="21">
                  <c:v>14.766759805492107</c:v>
                </c:pt>
                <c:pt idx="22">
                  <c:v>17.205107224612046</c:v>
                </c:pt>
                <c:pt idx="23">
                  <c:v>18.409347831775882</c:v>
                </c:pt>
                <c:pt idx="24">
                  <c:v>19.796600869895869</c:v>
                </c:pt>
                <c:pt idx="25">
                  <c:v>16.124961239827641</c:v>
                </c:pt>
                <c:pt idx="26">
                  <c:v>14.239740087059428</c:v>
                </c:pt>
                <c:pt idx="27">
                  <c:v>11.798414971155498</c:v>
                </c:pt>
                <c:pt idx="28">
                  <c:v>8.3029312145547767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排出量比較シート!$BJ$21:$BJ$50</c:f>
              <c:numCache>
                <c:formatCode>#,##0_);[Red]\(#,##0\)</c:formatCode>
                <c:ptCount val="30"/>
                <c:pt idx="0">
                  <c:v>27.904515272698269</c:v>
                </c:pt>
                <c:pt idx="1">
                  <c:v>15.603919525204871</c:v>
                </c:pt>
                <c:pt idx="2">
                  <c:v>18.953477399198114</c:v>
                </c:pt>
                <c:pt idx="3">
                  <c:v>17.732143208742837</c:v>
                </c:pt>
                <c:pt idx="4">
                  <c:v>18.068574071679809</c:v>
                </c:pt>
                <c:pt idx="5">
                  <c:v>17.973150979230827</c:v>
                </c:pt>
                <c:pt idx="6">
                  <c:v>17.990734301430287</c:v>
                </c:pt>
                <c:pt idx="7">
                  <c:v>20.085827941980913</c:v>
                </c:pt>
                <c:pt idx="8">
                  <c:v>25.609473658210106</c:v>
                </c:pt>
                <c:pt idx="9">
                  <c:v>18.07580427146058</c:v>
                </c:pt>
                <c:pt idx="10">
                  <c:v>31.036565124089417</c:v>
                </c:pt>
                <c:pt idx="11">
                  <c:v>16.657393603669053</c:v>
                </c:pt>
                <c:pt idx="12">
                  <c:v>15.548961318548164</c:v>
                </c:pt>
                <c:pt idx="13">
                  <c:v>20.47355709049269</c:v>
                </c:pt>
                <c:pt idx="14">
                  <c:v>27.801883534639469</c:v>
                </c:pt>
                <c:pt idx="15">
                  <c:v>13.403824232328024</c:v>
                </c:pt>
                <c:pt idx="16">
                  <c:v>22.831579220816046</c:v>
                </c:pt>
                <c:pt idx="17">
                  <c:v>16.310533798362197</c:v>
                </c:pt>
                <c:pt idx="18">
                  <c:v>17.195152835410678</c:v>
                </c:pt>
                <c:pt idx="19">
                  <c:v>25.102334604826186</c:v>
                </c:pt>
                <c:pt idx="20">
                  <c:v>22.758352790125965</c:v>
                </c:pt>
                <c:pt idx="21">
                  <c:v>21.102333065030532</c:v>
                </c:pt>
                <c:pt idx="22">
                  <c:v>16.089337108582566</c:v>
                </c:pt>
                <c:pt idx="23">
                  <c:v>15.509453044441228</c:v>
                </c:pt>
                <c:pt idx="24">
                  <c:v>30.148886853336379</c:v>
                </c:pt>
                <c:pt idx="25">
                  <c:v>28.515143698632148</c:v>
                </c:pt>
                <c:pt idx="26">
                  <c:v>17.84473867042994</c:v>
                </c:pt>
                <c:pt idx="27">
                  <c:v>11.405944552490785</c:v>
                </c:pt>
                <c:pt idx="28">
                  <c:v>21.724858818750366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排出量比較シート!$BK$21:$BK$50</c:f>
              <c:numCache>
                <c:formatCode>#,##0_);[Red]\(#,##0\)</c:formatCode>
                <c:ptCount val="30"/>
                <c:pt idx="0">
                  <c:v>36.352616718795616</c:v>
                </c:pt>
                <c:pt idx="1">
                  <c:v>28.115098577950384</c:v>
                </c:pt>
                <c:pt idx="2">
                  <c:v>30.130439559148012</c:v>
                </c:pt>
                <c:pt idx="3">
                  <c:v>37.353467566533347</c:v>
                </c:pt>
                <c:pt idx="4">
                  <c:v>30.78986396235797</c:v>
                </c:pt>
                <c:pt idx="5">
                  <c:v>37.341425290146468</c:v>
                </c:pt>
                <c:pt idx="6">
                  <c:v>20.935020053063326</c:v>
                </c:pt>
                <c:pt idx="7">
                  <c:v>32.185211802891125</c:v>
                </c:pt>
                <c:pt idx="8">
                  <c:v>29.795051904824305</c:v>
                </c:pt>
                <c:pt idx="9">
                  <c:v>27.702303934408285</c:v>
                </c:pt>
                <c:pt idx="10">
                  <c:v>33.518059009382227</c:v>
                </c:pt>
                <c:pt idx="11">
                  <c:v>32.815361957608843</c:v>
                </c:pt>
                <c:pt idx="12">
                  <c:v>31.482705408859353</c:v>
                </c:pt>
                <c:pt idx="13">
                  <c:v>40.099586212600208</c:v>
                </c:pt>
                <c:pt idx="14">
                  <c:v>28.597639480999916</c:v>
                </c:pt>
                <c:pt idx="15">
                  <c:v>32.981886714875614</c:v>
                </c:pt>
                <c:pt idx="16">
                  <c:v>25.915865673617418</c:v>
                </c:pt>
                <c:pt idx="17">
                  <c:v>28.457405377486477</c:v>
                </c:pt>
                <c:pt idx="18">
                  <c:v>35.303401341797318</c:v>
                </c:pt>
                <c:pt idx="19">
                  <c:v>29.003634004565154</c:v>
                </c:pt>
                <c:pt idx="20">
                  <c:v>31.020616618501684</c:v>
                </c:pt>
                <c:pt idx="21">
                  <c:v>36.469558512332817</c:v>
                </c:pt>
                <c:pt idx="22">
                  <c:v>54.67079839597821</c:v>
                </c:pt>
                <c:pt idx="23">
                  <c:v>33.522519824894289</c:v>
                </c:pt>
                <c:pt idx="24">
                  <c:v>45.861668861315074</c:v>
                </c:pt>
                <c:pt idx="25">
                  <c:v>34.712424543979864</c:v>
                </c:pt>
                <c:pt idx="26">
                  <c:v>30.05851641830326</c:v>
                </c:pt>
                <c:pt idx="27">
                  <c:v>25.207884159717182</c:v>
                </c:pt>
                <c:pt idx="28">
                  <c:v>29.810409208684511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排出量比較シート!$BQ$21:$BQ$50</c:f>
              <c:numCache>
                <c:formatCode>#,##0_);[Red]\(#,##0\)</c:formatCode>
                <c:ptCount val="30"/>
                <c:pt idx="0">
                  <c:v>1.176429834475869</c:v>
                </c:pt>
                <c:pt idx="1">
                  <c:v>1.8751016655823609</c:v>
                </c:pt>
                <c:pt idx="2">
                  <c:v>2.2769864293192281</c:v>
                </c:pt>
                <c:pt idx="3">
                  <c:v>1.3947357557396221</c:v>
                </c:pt>
                <c:pt idx="4">
                  <c:v>2.6564582017334941</c:v>
                </c:pt>
                <c:pt idx="5">
                  <c:v>1.9016739149461661</c:v>
                </c:pt>
                <c:pt idx="6">
                  <c:v>2.48628026</c:v>
                </c:pt>
                <c:pt idx="7">
                  <c:v>1.605613997897986</c:v>
                </c:pt>
                <c:pt idx="8">
                  <c:v>1.7251621688000001</c:v>
                </c:pt>
                <c:pt idx="9">
                  <c:v>1.650917729773892</c:v>
                </c:pt>
                <c:pt idx="10">
                  <c:v>2.5016847724719051</c:v>
                </c:pt>
                <c:pt idx="11">
                  <c:v>2.553350118778634</c:v>
                </c:pt>
                <c:pt idx="12">
                  <c:v>3.1494804815442601</c:v>
                </c:pt>
                <c:pt idx="13">
                  <c:v>2.7769538830310729</c:v>
                </c:pt>
                <c:pt idx="14">
                  <c:v>1.5537627313969971</c:v>
                </c:pt>
                <c:pt idx="15">
                  <c:v>1.543073319266044</c:v>
                </c:pt>
                <c:pt idx="16">
                  <c:v>1.486406310637209</c:v>
                </c:pt>
                <c:pt idx="17">
                  <c:v>1.888491605587115</c:v>
                </c:pt>
                <c:pt idx="18">
                  <c:v>2.1767028988716581</c:v>
                </c:pt>
                <c:pt idx="19">
                  <c:v>3.6183768327653718</c:v>
                </c:pt>
                <c:pt idx="20">
                  <c:v>0</c:v>
                </c:pt>
                <c:pt idx="21">
                  <c:v>1.6133090803200001</c:v>
                </c:pt>
                <c:pt idx="22">
                  <c:v>1.7194422930205799</c:v>
                </c:pt>
                <c:pt idx="23">
                  <c:v>2.2001021319436451</c:v>
                </c:pt>
                <c:pt idx="24">
                  <c:v>1.530232231633202</c:v>
                </c:pt>
                <c:pt idx="25">
                  <c:v>0.87324933389999992</c:v>
                </c:pt>
                <c:pt idx="26">
                  <c:v>1.795194538178305</c:v>
                </c:pt>
                <c:pt idx="27">
                  <c:v>0.87113868589024346</c:v>
                </c:pt>
                <c:pt idx="28">
                  <c:v>2.4631294195329541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排出量比較シート!$BR$21:$BR$50</c:f>
              <c:numCache>
                <c:formatCode>#,##0_);[Red]\(#,##0\)</c:formatCode>
                <c:ptCount val="30"/>
                <c:pt idx="0">
                  <c:v>98.320073403294515</c:v>
                </c:pt>
                <c:pt idx="1">
                  <c:v>66.616081753463348</c:v>
                </c:pt>
                <c:pt idx="2">
                  <c:v>75.416360049093427</c:v>
                </c:pt>
                <c:pt idx="3">
                  <c:v>83.089963925600529</c:v>
                </c:pt>
                <c:pt idx="4">
                  <c:v>138.38716332626902</c:v>
                </c:pt>
                <c:pt idx="5">
                  <c:v>105.17854601985977</c:v>
                </c:pt>
                <c:pt idx="6">
                  <c:v>53.846439366853403</c:v>
                </c:pt>
                <c:pt idx="7">
                  <c:v>87.628939711505041</c:v>
                </c:pt>
                <c:pt idx="8">
                  <c:v>199.96482643287558</c:v>
                </c:pt>
                <c:pt idx="9">
                  <c:v>79.916457395514854</c:v>
                </c:pt>
                <c:pt idx="10">
                  <c:v>120.01829901043743</c:v>
                </c:pt>
                <c:pt idx="11">
                  <c:v>148.11269731576124</c:v>
                </c:pt>
                <c:pt idx="12">
                  <c:v>73.632301164092894</c:v>
                </c:pt>
                <c:pt idx="13">
                  <c:v>188.24304300856986</c:v>
                </c:pt>
                <c:pt idx="14">
                  <c:v>89.51069127973291</c:v>
                </c:pt>
                <c:pt idx="15">
                  <c:v>76.646190592456577</c:v>
                </c:pt>
                <c:pt idx="16">
                  <c:v>206.09373691149256</c:v>
                </c:pt>
                <c:pt idx="17">
                  <c:v>117.5028932244697</c:v>
                </c:pt>
                <c:pt idx="18">
                  <c:v>86.804791909474389</c:v>
                </c:pt>
                <c:pt idx="19">
                  <c:v>91.936248950322337</c:v>
                </c:pt>
                <c:pt idx="20">
                  <c:v>98.327980187525327</c:v>
                </c:pt>
                <c:pt idx="21">
                  <c:v>100.38766522294611</c:v>
                </c:pt>
                <c:pt idx="22">
                  <c:v>101.41914015637776</c:v>
                </c:pt>
                <c:pt idx="23">
                  <c:v>128.86915566716837</c:v>
                </c:pt>
                <c:pt idx="24">
                  <c:v>327.35867112762077</c:v>
                </c:pt>
                <c:pt idx="25">
                  <c:v>97.228112865713186</c:v>
                </c:pt>
                <c:pt idx="26">
                  <c:v>78.054636734820349</c:v>
                </c:pt>
                <c:pt idx="27">
                  <c:v>80.715754176776258</c:v>
                </c:pt>
                <c:pt idx="28">
                  <c:v>145.75343001539417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c:ext uri="{02D57815-91ED-43cb-92C2-25804820EDAC}">
                        <c15:formulaRef>
                          <c15:sqref>排出量比較シート!$BF$21:$BF$68</c15:sqref>
                        </c15:formulaRef>
                      </c:ext>
                    </c:extLst>
                    <c:numCache>
                      <c:formatCode>#,##0_);[Red]\(#,##0\)</c:formatCode>
                      <c:ptCount val="48"/>
                      <c:pt idx="0">
                        <c:v>10.43289908209629</c:v>
                      </c:pt>
                      <c:pt idx="1">
                        <c:v>6.2753988508626497</c:v>
                      </c:pt>
                      <c:pt idx="2">
                        <c:v>10.85272022120375</c:v>
                      </c:pt>
                      <c:pt idx="3">
                        <c:v>4.1047590798597886</c:v>
                      </c:pt>
                      <c:pt idx="4">
                        <c:v>60.94668029025177</c:v>
                      </c:pt>
                      <c:pt idx="5">
                        <c:v>27.78494323741754</c:v>
                      </c:pt>
                      <c:pt idx="6">
                        <c:v>2.2269105336501358</c:v>
                      </c:pt>
                      <c:pt idx="7">
                        <c:v>10.93205052646738</c:v>
                      </c:pt>
                      <c:pt idx="8">
                        <c:v>113.82991354468589</c:v>
                      </c:pt>
                      <c:pt idx="9">
                        <c:v>3.4110524627835339</c:v>
                      </c:pt>
                      <c:pt idx="10">
                        <c:v>18.421645599211359</c:v>
                      </c:pt>
                      <c:pt idx="11">
                        <c:v>73.606029698651071</c:v>
                      </c:pt>
                      <c:pt idx="12">
                        <c:v>9.6322533633174174</c:v>
                      </c:pt>
                      <c:pt idx="13">
                        <c:v>95.911914965436452</c:v>
                      </c:pt>
                      <c:pt idx="14">
                        <c:v>11.931288526395241</c:v>
                      </c:pt>
                      <c:pt idx="15">
                        <c:v>11.12619807635979</c:v>
                      </c:pt>
                      <c:pt idx="16">
                        <c:v>141.88354320587629</c:v>
                      </c:pt>
                      <c:pt idx="17">
                        <c:v>58.734382877933463</c:v>
                      </c:pt>
                      <c:pt idx="18">
                        <c:v>5.8281959261761189</c:v>
                      </c:pt>
                      <c:pt idx="19">
                        <c:v>16.014352176880191</c:v>
                      </c:pt>
                      <c:pt idx="20">
                        <c:v>19.904130872929969</c:v>
                      </c:pt>
                      <c:pt idx="21">
                        <c:v>14.74546436692013</c:v>
                      </c:pt>
                      <c:pt idx="22">
                        <c:v>1.2783348830472769</c:v>
                      </c:pt>
                      <c:pt idx="23">
                        <c:v>49.858413872045297</c:v>
                      </c:pt>
                      <c:pt idx="24">
                        <c:v>176.6358362006614</c:v>
                      </c:pt>
                      <c:pt idx="25">
                        <c:v>15.12571650502632</c:v>
                      </c:pt>
                      <c:pt idx="26">
                        <c:v>11.55813578269967</c:v>
                      </c:pt>
                      <c:pt idx="27">
                        <c:v>18.9598977679575</c:v>
                      </c:pt>
                      <c:pt idx="28">
                        <c:v>82.342438419851504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2.7766056355813427</c:v>
                      </c:pt>
                      <c:pt idx="1">
                        <c:v>0.49128438655626622</c:v>
                      </c:pt>
                      <c:pt idx="2">
                        <c:v>1.0012193297039709</c:v>
                      </c:pt>
                      <c:pt idx="3">
                        <c:v>0.86772548107108505</c:v>
                      </c:pt>
                      <c:pt idx="4">
                        <c:v>1.194505549652346</c:v>
                      </c:pt>
                      <c:pt idx="5">
                        <c:v>1.2664094831777182</c:v>
                      </c:pt>
                      <c:pt idx="6">
                        <c:v>0.41935178167108084</c:v>
                      </c:pt>
                      <c:pt idx="7">
                        <c:v>1.3675909254040841</c:v>
                      </c:pt>
                      <c:pt idx="8">
                        <c:v>0.99897834817813591</c:v>
                      </c:pt>
                      <c:pt idx="9">
                        <c:v>0.66685026422929505</c:v>
                      </c:pt>
                      <c:pt idx="10">
                        <c:v>1.7097197968896949</c:v>
                      </c:pt>
                      <c:pt idx="11">
                        <c:v>1.0226606888180412</c:v>
                      </c:pt>
                      <c:pt idx="12">
                        <c:v>1.0091325965048914</c:v>
                      </c:pt>
                      <c:pt idx="13">
                        <c:v>0.8792039712697608</c:v>
                      </c:pt>
                      <c:pt idx="14">
                        <c:v>1.4817571573044024</c:v>
                      </c:pt>
                      <c:pt idx="15">
                        <c:v>1.0607957846528664</c:v>
                      </c:pt>
                      <c:pt idx="16">
                        <c:v>1.2130514340990051</c:v>
                      </c:pt>
                      <c:pt idx="17">
                        <c:v>1.1409292050303179</c:v>
                      </c:pt>
                      <c:pt idx="18">
                        <c:v>0.94392563921808093</c:v>
                      </c:pt>
                      <c:pt idx="19">
                        <c:v>1.8210754887991141</c:v>
                      </c:pt>
                      <c:pt idx="20">
                        <c:v>1.2642414676921201</c:v>
                      </c:pt>
                      <c:pt idx="21">
                        <c:v>1.7717392429837073</c:v>
                      </c:pt>
                      <c:pt idx="22">
                        <c:v>1.2906875532683324</c:v>
                      </c:pt>
                      <c:pt idx="23">
                        <c:v>1.45330848052112</c:v>
                      </c:pt>
                      <c:pt idx="24">
                        <c:v>1.5422514246456509</c:v>
                      </c:pt>
                      <c:pt idx="25">
                        <c:v>1.1351765272185752</c:v>
                      </c:pt>
                      <c:pt idx="26">
                        <c:v>1.4001008273667828</c:v>
                      </c:pt>
                      <c:pt idx="27">
                        <c:v>1.0112081783279785</c:v>
                      </c:pt>
                      <c:pt idx="28">
                        <c:v>0.57589854231365301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7.8287341518768923</c:v>
                      </c:pt>
                      <c:pt idx="1">
                        <c:v>1.8657951353157778</c:v>
                      </c:pt>
                      <c:pt idx="2">
                        <c:v>0.10071394876373546</c:v>
                      </c:pt>
                      <c:pt idx="3">
                        <c:v>2.9298422764635172</c:v>
                      </c:pt>
                      <c:pt idx="4">
                        <c:v>11.629972229367606</c:v>
                      </c:pt>
                      <c:pt idx="5">
                        <c:v>5.0746766677123221</c:v>
                      </c:pt>
                      <c:pt idx="6">
                        <c:v>1.2438634235438522</c:v>
                      </c:pt>
                      <c:pt idx="7">
                        <c:v>5.6777925662346052</c:v>
                      </c:pt>
                      <c:pt idx="8">
                        <c:v>1.6259530918953853</c:v>
                      </c:pt>
                      <c:pt idx="9">
                        <c:v>13.957779652052412</c:v>
                      </c:pt>
                      <c:pt idx="10">
                        <c:v>17.640514280090816</c:v>
                      </c:pt>
                      <c:pt idx="11">
                        <c:v>7.8638749062313771</c:v>
                      </c:pt>
                      <c:pt idx="12">
                        <c:v>1.0361637319200245</c:v>
                      </c:pt>
                      <c:pt idx="13">
                        <c:v>9.3440250456649618</c:v>
                      </c:pt>
                      <c:pt idx="14">
                        <c:v>5.3156749697340331</c:v>
                      </c:pt>
                      <c:pt idx="15">
                        <c:v>5.369194331496761</c:v>
                      </c:pt>
                      <c:pt idx="16">
                        <c:v>1.8906745936780318</c:v>
                      </c:pt>
                      <c:pt idx="17">
                        <c:v>0.57953320740515235</c:v>
                      </c:pt>
                      <c:pt idx="18">
                        <c:v>12.464935842269607</c:v>
                      </c:pt>
                      <c:pt idx="19">
                        <c:v>4.5081450869475681</c:v>
                      </c:pt>
                      <c:pt idx="20">
                        <c:v>8.813278733787886</c:v>
                      </c:pt>
                      <c:pt idx="21">
                        <c:v>9.9185011498668167</c:v>
                      </c:pt>
                      <c:pt idx="22">
                        <c:v>9.1654326978687575</c:v>
                      </c:pt>
                      <c:pt idx="23">
                        <c:v>7.9160104815469206</c:v>
                      </c:pt>
                      <c:pt idx="24">
                        <c:v>51.843194686133224</c:v>
                      </c:pt>
                      <c:pt idx="25">
                        <c:v>0.74144101712863986</c:v>
                      </c:pt>
                      <c:pt idx="26">
                        <c:v>1.1582104107829578</c:v>
                      </c:pt>
                      <c:pt idx="27">
                        <c:v>11.461265861237061</c:v>
                      </c:pt>
                      <c:pt idx="28">
                        <c:v>0.5337643917064302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35.420173131776153</c:v>
                      </c:pt>
                      <c:pt idx="1">
                        <c:v>27.210249754983352</c:v>
                      </c:pt>
                      <c:pt idx="2">
                        <c:v>29.216569371009996</c:v>
                      </c:pt>
                      <c:pt idx="3">
                        <c:v>36.436413367158508</c:v>
                      </c:pt>
                      <c:pt idx="4">
                        <c:v>29.873104578838394</c:v>
                      </c:pt>
                      <c:pt idx="5">
                        <c:v>36.415821430969061</c:v>
                      </c:pt>
                      <c:pt idx="6">
                        <c:v>20.024163732035763</c:v>
                      </c:pt>
                      <c:pt idx="7">
                        <c:v>31.275763852582024</c:v>
                      </c:pt>
                      <c:pt idx="8">
                        <c:v>28.478139055222169</c:v>
                      </c:pt>
                      <c:pt idx="9">
                        <c:v>25.992610557780687</c:v>
                      </c:pt>
                      <c:pt idx="10">
                        <c:v>32.625179710138795</c:v>
                      </c:pt>
                      <c:pt idx="11">
                        <c:v>31.911102766352336</c:v>
                      </c:pt>
                      <c:pt idx="12">
                        <c:v>30.622550669549888</c:v>
                      </c:pt>
                      <c:pt idx="13">
                        <c:v>39.2167896156067</c:v>
                      </c:pt>
                      <c:pt idx="14">
                        <c:v>27.724276991374758</c:v>
                      </c:pt>
                      <c:pt idx="15">
                        <c:v>32.091660758329525</c:v>
                      </c:pt>
                      <c:pt idx="16">
                        <c:v>25.031300181492345</c:v>
                      </c:pt>
                      <c:pt idx="17">
                        <c:v>27.586283488361303</c:v>
                      </c:pt>
                      <c:pt idx="18">
                        <c:v>34.434814869027392</c:v>
                      </c:pt>
                      <c:pt idx="19">
                        <c:v>28.114882127295374</c:v>
                      </c:pt>
                      <c:pt idx="20">
                        <c:v>29.46622278017221</c:v>
                      </c:pt>
                      <c:pt idx="21">
                        <c:v>35.564473836681579</c:v>
                      </c:pt>
                      <c:pt idx="22">
                        <c:v>35.015447867629696</c:v>
                      </c:pt>
                      <c:pt idx="23">
                        <c:v>32.639251522532362</c:v>
                      </c:pt>
                      <c:pt idx="24">
                        <c:v>44.987421924124135</c:v>
                      </c:pt>
                      <c:pt idx="25">
                        <c:v>29.10463313707546</c:v>
                      </c:pt>
                      <c:pt idx="26">
                        <c:v>29.192760177743835</c:v>
                      </c:pt>
                      <c:pt idx="27">
                        <c:v>24.349085573341917</c:v>
                      </c:pt>
                      <c:pt idx="28">
                        <c:v>28.944888820809297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9.6435608097034144</c:v>
                </c:pt>
                <c:pt idx="2">
                  <c:v>1.316983535251419</c:v>
                </c:pt>
                <c:pt idx="3">
                  <c:v>0.66932540627769521</c:v>
                </c:pt>
                <c:pt idx="4">
                  <c:v>17.313368650613768</c:v>
                </c:pt>
                <c:pt idx="5">
                  <c:v>28.47957091733479</c:v>
                </c:pt>
                <c:pt idx="7">
                  <c:v>28.637152565008776</c:v>
                </c:pt>
                <c:pt idx="8">
                  <c:v>0.88360486460063881</c:v>
                </c:pt>
                <c:pt idx="9">
                  <c:v>4.664753433082744</c:v>
                </c:pt>
                <c:pt idx="10">
                  <c:v>0.97510959580000012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11.629869751232528</c:v>
                </c:pt>
                <c:pt idx="4">
                  <c:v>17.313368650613768</c:v>
                </c:pt>
                <c:pt idx="5">
                  <c:v>28.47957091733479</c:v>
                </c:pt>
                <c:pt idx="6">
                  <c:v>34.185510862692155</c:v>
                </c:pt>
                <c:pt idx="10">
                  <c:v>0.97510959580000012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再エネ比較シート!$BL$72:$BL$161</c:f>
              <c:numCache>
                <c:formatCode>#,##0_);[Red]\(#,##0\)</c:formatCode>
                <c:ptCount val="90"/>
                <c:pt idx="0">
                  <c:v>0</c:v>
                </c:pt>
                <c:pt idx="1">
                  <c:v>0</c:v>
                </c:pt>
                <c:pt idx="2">
                  <c:v>0</c:v>
                </c:pt>
                <c:pt idx="3">
                  <c:v>0</c:v>
                </c:pt>
                <c:pt idx="4">
                  <c:v>-65047.769485348428</c:v>
                </c:pt>
                <c:pt idx="5">
                  <c:v>0</c:v>
                </c:pt>
                <c:pt idx="6">
                  <c:v>0</c:v>
                </c:pt>
                <c:pt idx="7">
                  <c:v>0</c:v>
                </c:pt>
                <c:pt idx="8">
                  <c:v>0</c:v>
                </c:pt>
                <c:pt idx="9">
                  <c:v>0</c:v>
                </c:pt>
                <c:pt idx="10">
                  <c:v>0</c:v>
                </c:pt>
                <c:pt idx="11">
                  <c:v>0</c:v>
                </c:pt>
                <c:pt idx="12">
                  <c:v>-186196.28802070697</c:v>
                </c:pt>
                <c:pt idx="13">
                  <c:v>0</c:v>
                </c:pt>
                <c:pt idx="14">
                  <c:v>0</c:v>
                </c:pt>
                <c:pt idx="15">
                  <c:v>0</c:v>
                </c:pt>
                <c:pt idx="16">
                  <c:v>0</c:v>
                </c:pt>
                <c:pt idx="17">
                  <c:v>0</c:v>
                </c:pt>
                <c:pt idx="18">
                  <c:v>-474159.10825787397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再エネ比較シート!$BM$72:$BM$161</c:f>
              <c:numCache>
                <c:formatCode>#,##0_);[Red]\(#,##0\)</c:formatCode>
                <c:ptCount val="90"/>
                <c:pt idx="0">
                  <c:v>635882.13151649875</c:v>
                </c:pt>
                <c:pt idx="1">
                  <c:v>2332610.9395559966</c:v>
                </c:pt>
                <c:pt idx="2">
                  <c:v>1085007.7663263369</c:v>
                </c:pt>
                <c:pt idx="3">
                  <c:v>204474.85058658078</c:v>
                </c:pt>
                <c:pt idx="4">
                  <c:v>0</c:v>
                </c:pt>
                <c:pt idx="5">
                  <c:v>87604.104571871459</c:v>
                </c:pt>
                <c:pt idx="6">
                  <c:v>3634692.4539638972</c:v>
                </c:pt>
                <c:pt idx="7">
                  <c:v>1237404.5596615067</c:v>
                </c:pt>
                <c:pt idx="8">
                  <c:v>863892.2881355749</c:v>
                </c:pt>
                <c:pt idx="9">
                  <c:v>351782.75420439354</c:v>
                </c:pt>
                <c:pt idx="10">
                  <c:v>2341685.6492717708</c:v>
                </c:pt>
                <c:pt idx="11">
                  <c:v>3726907.6575127584</c:v>
                </c:pt>
                <c:pt idx="12">
                  <c:v>0</c:v>
                </c:pt>
                <c:pt idx="13">
                  <c:v>204861.72291887685</c:v>
                </c:pt>
                <c:pt idx="14">
                  <c:v>452744.69613362453</c:v>
                </c:pt>
                <c:pt idx="15">
                  <c:v>2654319.1795109524</c:v>
                </c:pt>
                <c:pt idx="16">
                  <c:v>921895.0573664587</c:v>
                </c:pt>
                <c:pt idx="17">
                  <c:v>6481229.5261562606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再エネ比較シート!$BK$72:$BK$161</c:f>
              <c:numCache>
                <c:formatCode>#,##0_);[Red]\(#,##0\)</c:formatCode>
                <c:ptCount val="90"/>
                <c:pt idx="0">
                  <c:v>635882.13151649875</c:v>
                </c:pt>
                <c:pt idx="1">
                  <c:v>2332610.9395559966</c:v>
                </c:pt>
                <c:pt idx="2">
                  <c:v>1085007.7663263369</c:v>
                </c:pt>
                <c:pt idx="3">
                  <c:v>204474.85058658078</c:v>
                </c:pt>
                <c:pt idx="4">
                  <c:v>-65047.769485348428</c:v>
                </c:pt>
                <c:pt idx="5">
                  <c:v>87604.104571871459</c:v>
                </c:pt>
                <c:pt idx="6">
                  <c:v>3634692.4539638972</c:v>
                </c:pt>
                <c:pt idx="7">
                  <c:v>1237404.5596615067</c:v>
                </c:pt>
                <c:pt idx="8">
                  <c:v>863892.2881355749</c:v>
                </c:pt>
                <c:pt idx="9">
                  <c:v>351782.75420439354</c:v>
                </c:pt>
                <c:pt idx="10">
                  <c:v>2341685.6492717708</c:v>
                </c:pt>
                <c:pt idx="11">
                  <c:v>3726907.6575127584</c:v>
                </c:pt>
                <c:pt idx="12">
                  <c:v>-186196.28802070697</c:v>
                </c:pt>
                <c:pt idx="13">
                  <c:v>204861.72291887685</c:v>
                </c:pt>
                <c:pt idx="14">
                  <c:v>452744.69613362453</c:v>
                </c:pt>
                <c:pt idx="15">
                  <c:v>2654319.1795109524</c:v>
                </c:pt>
                <c:pt idx="16">
                  <c:v>921895.0573664587</c:v>
                </c:pt>
                <c:pt idx="17">
                  <c:v>6481229.5261562606</c:v>
                </c:pt>
                <c:pt idx="18">
                  <c:v>-474159.10825787397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16633.469483501191</c:v>
                </c:pt>
                <c:pt idx="1">
                  <c:v>945779.31744400307</c:v>
                </c:pt>
                <c:pt idx="2">
                  <c:v>1192912.9956736632</c:v>
                </c:pt>
                <c:pt idx="3">
                  <c:v>13121.084413419194</c:v>
                </c:pt>
                <c:pt idx="4">
                  <c:v>586502.32848534838</c:v>
                </c:pt>
                <c:pt idx="5">
                  <c:v>1032280.4094281285</c:v>
                </c:pt>
                <c:pt idx="6">
                  <c:v>1891857.0780361027</c:v>
                </c:pt>
                <c:pt idx="7">
                  <c:v>2030923.6443384932</c:v>
                </c:pt>
                <c:pt idx="8">
                  <c:v>74271.445864425099</c:v>
                </c:pt>
                <c:pt idx="9">
                  <c:v>98970.965795606491</c:v>
                </c:pt>
                <c:pt idx="10">
                  <c:v>204124.13172822868</c:v>
                </c:pt>
                <c:pt idx="11">
                  <c:v>246058.61448724184</c:v>
                </c:pt>
                <c:pt idx="12">
                  <c:v>861799.00702070689</c:v>
                </c:pt>
                <c:pt idx="13">
                  <c:v>77913.840081123111</c:v>
                </c:pt>
                <c:pt idx="14">
                  <c:v>1293547.4988663755</c:v>
                </c:pt>
                <c:pt idx="15">
                  <c:v>180361.73948904741</c:v>
                </c:pt>
                <c:pt idx="16">
                  <c:v>183534.2676335412</c:v>
                </c:pt>
                <c:pt idx="17">
                  <c:v>1335960.9728437392</c:v>
                </c:pt>
                <c:pt idx="18">
                  <c:v>516776.57725787396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再エネ比較シート!$BJ$72:$BJ$161</c:f>
              <c:numCache>
                <c:formatCode>#,##0_);[Red]\(#,##0\)</c:formatCode>
                <c:ptCount val="90"/>
                <c:pt idx="0">
                  <c:v>16633.469483501191</c:v>
                </c:pt>
                <c:pt idx="1">
                  <c:v>945779.31744400307</c:v>
                </c:pt>
                <c:pt idx="2">
                  <c:v>1192912.9956736632</c:v>
                </c:pt>
                <c:pt idx="3">
                  <c:v>13121.084413419194</c:v>
                </c:pt>
                <c:pt idx="4">
                  <c:v>586502.32848534838</c:v>
                </c:pt>
                <c:pt idx="5">
                  <c:v>1032280.4094281285</c:v>
                </c:pt>
                <c:pt idx="6">
                  <c:v>1891857.0780361027</c:v>
                </c:pt>
                <c:pt idx="7">
                  <c:v>2030923.6443384932</c:v>
                </c:pt>
                <c:pt idx="8">
                  <c:v>74271.445864425099</c:v>
                </c:pt>
                <c:pt idx="9">
                  <c:v>98970.965795606491</c:v>
                </c:pt>
                <c:pt idx="10">
                  <c:v>204124.13172822868</c:v>
                </c:pt>
                <c:pt idx="11">
                  <c:v>246058.61448724184</c:v>
                </c:pt>
                <c:pt idx="12">
                  <c:v>861799.00702070689</c:v>
                </c:pt>
                <c:pt idx="13">
                  <c:v>77913.840081123111</c:v>
                </c:pt>
                <c:pt idx="14">
                  <c:v>1293547.4988663755</c:v>
                </c:pt>
                <c:pt idx="15">
                  <c:v>180361.73948904741</c:v>
                </c:pt>
                <c:pt idx="16">
                  <c:v>183534.2676335412</c:v>
                </c:pt>
                <c:pt idx="17">
                  <c:v>1335960.9728437392</c:v>
                </c:pt>
                <c:pt idx="18">
                  <c:v>516776.57725787396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再エネ比較シート!$BE$72:$BE$161</c:f>
              <c:numCache>
                <c:formatCode>#,##0_);[Red]\(#,##0\)</c:formatCode>
                <c:ptCount val="90"/>
                <c:pt idx="0">
                  <c:v>324435.48200000002</c:v>
                </c:pt>
                <c:pt idx="1">
                  <c:v>1904836.095</c:v>
                </c:pt>
                <c:pt idx="2">
                  <c:v>2079893.8020000001</c:v>
                </c:pt>
                <c:pt idx="3">
                  <c:v>57658.056000000004</c:v>
                </c:pt>
                <c:pt idx="4">
                  <c:v>456175.83499999996</c:v>
                </c:pt>
                <c:pt idx="5">
                  <c:v>1075313.9099999999</c:v>
                </c:pt>
                <c:pt idx="6">
                  <c:v>4494574.608</c:v>
                </c:pt>
                <c:pt idx="7">
                  <c:v>1829368.969</c:v>
                </c:pt>
                <c:pt idx="8">
                  <c:v>783991.24899999995</c:v>
                </c:pt>
                <c:pt idx="9">
                  <c:v>440147.44</c:v>
                </c:pt>
                <c:pt idx="10">
                  <c:v>1435887.6629999999</c:v>
                </c:pt>
                <c:pt idx="11">
                  <c:v>2209985.0950000002</c:v>
                </c:pt>
                <c:pt idx="12">
                  <c:v>658037.96899999992</c:v>
                </c:pt>
                <c:pt idx="13">
                  <c:v>269769.27399999998</c:v>
                </c:pt>
                <c:pt idx="14">
                  <c:v>1469676.2820000001</c:v>
                </c:pt>
                <c:pt idx="15">
                  <c:v>1880109.2989999999</c:v>
                </c:pt>
                <c:pt idx="16">
                  <c:v>947753.02599999995</c:v>
                </c:pt>
                <c:pt idx="17">
                  <c:v>5057957.1040000003</c:v>
                </c:pt>
                <c:pt idx="18">
                  <c:v>41970.286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再エネ比較シート!$BF$72:$BF$161</c:f>
              <c:numCache>
                <c:formatCode>#,##0_);[Red]\(#,##0\)</c:formatCode>
                <c:ptCount val="90"/>
                <c:pt idx="0">
                  <c:v>327591.51899999991</c:v>
                </c:pt>
                <c:pt idx="1">
                  <c:v>1328279.3359999997</c:v>
                </c:pt>
                <c:pt idx="2">
                  <c:v>197265.24799999999</c:v>
                </c:pt>
                <c:pt idx="3">
                  <c:v>159937.87899999996</c:v>
                </c:pt>
                <c:pt idx="4">
                  <c:v>60499.32</c:v>
                </c:pt>
                <c:pt idx="5">
                  <c:v>44386.311000000002</c:v>
                </c:pt>
                <c:pt idx="6">
                  <c:v>1027696.05</c:v>
                </c:pt>
                <c:pt idx="7">
                  <c:v>1408508.274</c:v>
                </c:pt>
                <c:pt idx="8">
                  <c:v>153968.921</c:v>
                </c:pt>
                <c:pt idx="9">
                  <c:v>10606.28</c:v>
                </c:pt>
                <c:pt idx="10">
                  <c:v>1106751.216</c:v>
                </c:pt>
                <c:pt idx="11">
                  <c:v>1758870.368</c:v>
                </c:pt>
                <c:pt idx="12">
                  <c:v>17564.75</c:v>
                </c:pt>
                <c:pt idx="13">
                  <c:v>13006.289000000001</c:v>
                </c:pt>
                <c:pt idx="14">
                  <c:v>276615.913</c:v>
                </c:pt>
                <c:pt idx="15">
                  <c:v>951863.14899999998</c:v>
                </c:pt>
                <c:pt idx="16">
                  <c:v>157676.299</c:v>
                </c:pt>
                <c:pt idx="17">
                  <c:v>2733418.7859999994</c:v>
                </c:pt>
                <c:pt idx="18">
                  <c:v>647.18299999999999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再エネ比較シート!$BG$72:$BG$161</c:f>
              <c:numCache>
                <c:formatCode>#,##0_);[Red]\(#,##0\)</c:formatCode>
                <c:ptCount val="90"/>
                <c:pt idx="0">
                  <c:v>488.60000000000008</c:v>
                </c:pt>
                <c:pt idx="1">
                  <c:v>45274.826000000008</c:v>
                </c:pt>
                <c:pt idx="2">
                  <c:v>761.71199999999999</c:v>
                </c:pt>
                <c:pt idx="3">
                  <c:v>0</c:v>
                </c:pt>
                <c:pt idx="4">
                  <c:v>4779.4040000000005</c:v>
                </c:pt>
                <c:pt idx="5">
                  <c:v>184.29300000000001</c:v>
                </c:pt>
                <c:pt idx="6">
                  <c:v>4278.8739999999998</c:v>
                </c:pt>
                <c:pt idx="7">
                  <c:v>30450.960999999999</c:v>
                </c:pt>
                <c:pt idx="8">
                  <c:v>203.56399999999999</c:v>
                </c:pt>
                <c:pt idx="9">
                  <c:v>0</c:v>
                </c:pt>
                <c:pt idx="10">
                  <c:v>3153.7319999999995</c:v>
                </c:pt>
                <c:pt idx="11">
                  <c:v>4105.9030000000002</c:v>
                </c:pt>
                <c:pt idx="12">
                  <c:v>0</c:v>
                </c:pt>
                <c:pt idx="13">
                  <c:v>0</c:v>
                </c:pt>
                <c:pt idx="14">
                  <c:v>0</c:v>
                </c:pt>
                <c:pt idx="15">
                  <c:v>2708.471</c:v>
                </c:pt>
                <c:pt idx="16">
                  <c:v>0</c:v>
                </c:pt>
                <c:pt idx="17">
                  <c:v>25814.609</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17.170000000000002</c:v>
                </c:pt>
                <c:pt idx="11">
                  <c:v>4.9059999999999997</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阿武町</c:v>
                </c:pt>
                <c:pt idx="1">
                  <c:v>岩国市</c:v>
                </c:pt>
                <c:pt idx="2">
                  <c:v>宇部市</c:v>
                </c:pt>
                <c:pt idx="3">
                  <c:v>上関町</c:v>
                </c:pt>
                <c:pt idx="4">
                  <c:v>下松市</c:v>
                </c:pt>
                <c:pt idx="5">
                  <c:v>山陽小野田市</c:v>
                </c:pt>
                <c:pt idx="6">
                  <c:v>下関市</c:v>
                </c:pt>
                <c:pt idx="7">
                  <c:v>周南市</c:v>
                </c:pt>
                <c:pt idx="8">
                  <c:v>周防大島町</c:v>
                </c:pt>
                <c:pt idx="9">
                  <c:v>田布施町</c:v>
                </c:pt>
                <c:pt idx="10">
                  <c:v>長門市</c:v>
                </c:pt>
                <c:pt idx="11">
                  <c:v>萩市</c:v>
                </c:pt>
                <c:pt idx="12">
                  <c:v>光市</c:v>
                </c:pt>
                <c:pt idx="13">
                  <c:v>平生町</c:v>
                </c:pt>
                <c:pt idx="14">
                  <c:v>防府市</c:v>
                </c:pt>
                <c:pt idx="15">
                  <c:v>美祢市</c:v>
                </c:pt>
                <c:pt idx="16">
                  <c:v>柳井市</c:v>
                </c:pt>
                <c:pt idx="17">
                  <c:v>山口市</c:v>
                </c:pt>
                <c:pt idx="18">
                  <c:v>和木町</c:v>
                </c:pt>
              </c:strCache>
            </c:strRef>
          </c:cat>
          <c:val>
            <c:numRef>
              <c:f>再エネ比較シート!$BI$72:$BI$161</c:f>
              <c:numCache>
                <c:formatCode>#,##0_);[Red]\(#,##0\)</c:formatCode>
                <c:ptCount val="90"/>
                <c:pt idx="0">
                  <c:v>652515.60099999991</c:v>
                </c:pt>
                <c:pt idx="1">
                  <c:v>3278390.2569999998</c:v>
                </c:pt>
                <c:pt idx="2">
                  <c:v>2277920.7620000001</c:v>
                </c:pt>
                <c:pt idx="3">
                  <c:v>217595.93499999997</c:v>
                </c:pt>
                <c:pt idx="4">
                  <c:v>521454.55899999995</c:v>
                </c:pt>
                <c:pt idx="5">
                  <c:v>1119884.514</c:v>
                </c:pt>
                <c:pt idx="6">
                  <c:v>5526549.5319999997</c:v>
                </c:pt>
                <c:pt idx="7">
                  <c:v>3268328.2039999999</c:v>
                </c:pt>
                <c:pt idx="8">
                  <c:v>938163.73399999994</c:v>
                </c:pt>
                <c:pt idx="9">
                  <c:v>450753.72000000003</c:v>
                </c:pt>
                <c:pt idx="10">
                  <c:v>2545809.7809999995</c:v>
                </c:pt>
                <c:pt idx="11">
                  <c:v>3972966.2720000003</c:v>
                </c:pt>
                <c:pt idx="12">
                  <c:v>675602.71899999992</c:v>
                </c:pt>
                <c:pt idx="13">
                  <c:v>282775.56299999997</c:v>
                </c:pt>
                <c:pt idx="14">
                  <c:v>1746292.1950000001</c:v>
                </c:pt>
                <c:pt idx="15">
                  <c:v>2834680.9189999998</c:v>
                </c:pt>
                <c:pt idx="16">
                  <c:v>1105429.325</c:v>
                </c:pt>
                <c:pt idx="17">
                  <c:v>7817190.4989999998</c:v>
                </c:pt>
                <c:pt idx="18">
                  <c:v>42617.468999999997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再エネ比較シート!$CO$13:$CO$42</c:f>
              <c:numCache>
                <c:formatCode>0.0%</c:formatCode>
                <c:ptCount val="30"/>
                <c:pt idx="0">
                  <c:v>1.6107580907344467E-2</c:v>
                </c:pt>
                <c:pt idx="1">
                  <c:v>9.0950022512381809E-2</c:v>
                </c:pt>
                <c:pt idx="2">
                  <c:v>6.1411411411411411E-2</c:v>
                </c:pt>
                <c:pt idx="3">
                  <c:v>4.7619047619047616E-2</c:v>
                </c:pt>
                <c:pt idx="4">
                  <c:v>7.2279054167365422E-2</c:v>
                </c:pt>
                <c:pt idx="5">
                  <c:v>5.6594323873121868E-2</c:v>
                </c:pt>
                <c:pt idx="6">
                  <c:v>6.2802582033351262E-2</c:v>
                </c:pt>
                <c:pt idx="7">
                  <c:v>5.0893617021276594E-2</c:v>
                </c:pt>
                <c:pt idx="8">
                  <c:v>9.2020023557126032E-2</c:v>
                </c:pt>
                <c:pt idx="9">
                  <c:v>4.4729583882959591E-2</c:v>
                </c:pt>
                <c:pt idx="10">
                  <c:v>3.5203038270522936E-2</c:v>
                </c:pt>
                <c:pt idx="11">
                  <c:v>2.745767534499929E-2</c:v>
                </c:pt>
                <c:pt idx="12">
                  <c:v>9.7815292949354524E-2</c:v>
                </c:pt>
                <c:pt idx="13">
                  <c:v>4.429530201342282E-2</c:v>
                </c:pt>
                <c:pt idx="14">
                  <c:v>2.1714285714285714E-2</c:v>
                </c:pt>
                <c:pt idx="15">
                  <c:v>0.1230379746835443</c:v>
                </c:pt>
                <c:pt idx="16">
                  <c:v>5.3428571428571429E-2</c:v>
                </c:pt>
                <c:pt idx="17">
                  <c:v>0.1285272164573093</c:v>
                </c:pt>
                <c:pt idx="18">
                  <c:v>6.0633815717164315E-2</c:v>
                </c:pt>
                <c:pt idx="19">
                  <c:v>9.591993841416474E-2</c:v>
                </c:pt>
                <c:pt idx="20">
                  <c:v>3.5463707105498149E-2</c:v>
                </c:pt>
                <c:pt idx="21">
                  <c:v>1.6729323308270677E-2</c:v>
                </c:pt>
                <c:pt idx="22">
                  <c:v>2.9430419890904478E-2</c:v>
                </c:pt>
                <c:pt idx="23">
                  <c:v>9.0758579169175194E-2</c:v>
                </c:pt>
                <c:pt idx="24">
                  <c:v>7.6979905437352239E-2</c:v>
                </c:pt>
                <c:pt idx="25">
                  <c:v>3.0472854640980734E-2</c:v>
                </c:pt>
                <c:pt idx="26">
                  <c:v>6.8185438903934997E-2</c:v>
                </c:pt>
                <c:pt idx="27">
                  <c:v>0.12740294006784772</c:v>
                </c:pt>
                <c:pt idx="28">
                  <c:v>0.12035830618892508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再エネ比較シート!$CC$13:$CC$42</c:f>
              <c:numCache>
                <c:formatCode>0.0%</c:formatCode>
                <c:ptCount val="30"/>
                <c:pt idx="0">
                  <c:v>1.023065816266793E-2</c:v>
                </c:pt>
                <c:pt idx="1">
                  <c:v>4.7702285888618932E-2</c:v>
                </c:pt>
                <c:pt idx="2">
                  <c:v>3.7900258742728343E-2</c:v>
                </c:pt>
                <c:pt idx="3">
                  <c:v>2.8888168180710654E-2</c:v>
                </c:pt>
                <c:pt idx="4">
                  <c:v>2.6431829375571772E-2</c:v>
                </c:pt>
                <c:pt idx="5">
                  <c:v>2.402455484542124E-2</c:v>
                </c:pt>
                <c:pt idx="6">
                  <c:v>4.4242227598546707E-2</c:v>
                </c:pt>
                <c:pt idx="7">
                  <c:v>2.2824314633437273E-2</c:v>
                </c:pt>
                <c:pt idx="8">
                  <c:v>1.5884170368289985E-2</c:v>
                </c:pt>
                <c:pt idx="9">
                  <c:v>2.648622573578116E-2</c:v>
                </c:pt>
                <c:pt idx="10">
                  <c:v>1.9846618697901847E-2</c:v>
                </c:pt>
                <c:pt idx="11">
                  <c:v>1.4377352301038121E-2</c:v>
                </c:pt>
                <c:pt idx="12">
                  <c:v>5.911942788042783E-2</c:v>
                </c:pt>
                <c:pt idx="13">
                  <c:v>1.4446642608828799E-2</c:v>
                </c:pt>
                <c:pt idx="14">
                  <c:v>1.3503110157312502E-2</c:v>
                </c:pt>
                <c:pt idx="15">
                  <c:v>7.0243980400928316E-2</c:v>
                </c:pt>
                <c:pt idx="16">
                  <c:v>2.2316654487957419E-2</c:v>
                </c:pt>
                <c:pt idx="17">
                  <c:v>3.9540633712539117E-2</c:v>
                </c:pt>
                <c:pt idx="18">
                  <c:v>3.3319084556091338E-2</c:v>
                </c:pt>
                <c:pt idx="19">
                  <c:v>5.31001190945437E-2</c:v>
                </c:pt>
                <c:pt idx="20">
                  <c:v>1.8433342899440514E-2</c:v>
                </c:pt>
                <c:pt idx="21">
                  <c:v>6.3025847938230966E-3</c:v>
                </c:pt>
                <c:pt idx="22">
                  <c:v>1.8910322756150118E-2</c:v>
                </c:pt>
                <c:pt idx="23">
                  <c:v>4.2157493960200507E-2</c:v>
                </c:pt>
                <c:pt idx="24">
                  <c:v>4.0402000752723398E-2</c:v>
                </c:pt>
                <c:pt idx="25">
                  <c:v>2.168479448939117E-2</c:v>
                </c:pt>
                <c:pt idx="26">
                  <c:v>3.7954958883249602E-2</c:v>
                </c:pt>
                <c:pt idx="27">
                  <c:v>4.4999414014017164E-2</c:v>
                </c:pt>
                <c:pt idx="28">
                  <c:v>2.145698847602362E-2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再エネ比較シート!$CD$13:$CD$42</c:f>
              <c:numCache>
                <c:formatCode>0.0%</c:formatCode>
                <c:ptCount val="30"/>
                <c:pt idx="0">
                  <c:v>0.22163947497989156</c:v>
                </c:pt>
                <c:pt idx="1">
                  <c:v>0.14590933830966099</c:v>
                </c:pt>
                <c:pt idx="2">
                  <c:v>0.18608114260252243</c:v>
                </c:pt>
                <c:pt idx="3">
                  <c:v>0.64253098053119184</c:v>
                </c:pt>
                <c:pt idx="4">
                  <c:v>0.62902171561662468</c:v>
                </c:pt>
                <c:pt idx="5">
                  <c:v>1.0917359021018731</c:v>
                </c:pt>
                <c:pt idx="6">
                  <c:v>0.77333712078563843</c:v>
                </c:pt>
                <c:pt idx="7">
                  <c:v>0.16500856837587657</c:v>
                </c:pt>
                <c:pt idx="8">
                  <c:v>5.2327591312420506E-2</c:v>
                </c:pt>
                <c:pt idx="9">
                  <c:v>0.21478945881683775</c:v>
                </c:pt>
                <c:pt idx="10">
                  <c:v>2.7329443418960149</c:v>
                </c:pt>
                <c:pt idx="11">
                  <c:v>0.24710149683918803</c:v>
                </c:pt>
                <c:pt idx="12">
                  <c:v>0.33486369118363463</c:v>
                </c:pt>
                <c:pt idx="13">
                  <c:v>0.36190976733493024</c:v>
                </c:pt>
                <c:pt idx="14">
                  <c:v>1.360553516356088E-2</c:v>
                </c:pt>
                <c:pt idx="15">
                  <c:v>0.43530299185162008</c:v>
                </c:pt>
                <c:pt idx="16">
                  <c:v>0.34832072787078316</c:v>
                </c:pt>
                <c:pt idx="17">
                  <c:v>0.15343040087684756</c:v>
                </c:pt>
                <c:pt idx="18">
                  <c:v>0.25471233364984724</c:v>
                </c:pt>
                <c:pt idx="19">
                  <c:v>0.4349045371916041</c:v>
                </c:pt>
                <c:pt idx="20">
                  <c:v>0.54750627721214429</c:v>
                </c:pt>
                <c:pt idx="21">
                  <c:v>6.5607198563438305E-3</c:v>
                </c:pt>
                <c:pt idx="22">
                  <c:v>0.10119249468726435</c:v>
                </c:pt>
                <c:pt idx="23">
                  <c:v>0.62587359335206627</c:v>
                </c:pt>
                <c:pt idx="24">
                  <c:v>0.16110739100716379</c:v>
                </c:pt>
                <c:pt idx="25">
                  <c:v>0.30370348811001446</c:v>
                </c:pt>
                <c:pt idx="26">
                  <c:v>0.10242668359947688</c:v>
                </c:pt>
                <c:pt idx="27">
                  <c:v>0.13196682661202952</c:v>
                </c:pt>
                <c:pt idx="28">
                  <c:v>5.7048730418308866E-2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再エネ比較シート!$CE$13:$CE$42</c:f>
              <c:numCache>
                <c:formatCode>0.0%</c:formatCode>
                <c:ptCount val="30"/>
                <c:pt idx="0">
                  <c:v>1.5230041629858295</c:v>
                </c:pt>
                <c:pt idx="1">
                  <c:v>0</c:v>
                </c:pt>
                <c:pt idx="2">
                  <c:v>0</c:v>
                </c:pt>
                <c:pt idx="3">
                  <c:v>0</c:v>
                </c:pt>
                <c:pt idx="4">
                  <c:v>0</c:v>
                </c:pt>
                <c:pt idx="5">
                  <c:v>0</c:v>
                </c:pt>
                <c:pt idx="6">
                  <c:v>0</c:v>
                </c:pt>
                <c:pt idx="7">
                  <c:v>0</c:v>
                </c:pt>
                <c:pt idx="8">
                  <c:v>0</c:v>
                </c:pt>
                <c:pt idx="9">
                  <c:v>6.498043163899311E-4</c:v>
                </c:pt>
                <c:pt idx="10">
                  <c:v>0.89450215302207459</c:v>
                </c:pt>
                <c:pt idx="11">
                  <c:v>0</c:v>
                </c:pt>
                <c:pt idx="12">
                  <c:v>0</c:v>
                </c:pt>
                <c:pt idx="13">
                  <c:v>0</c:v>
                </c:pt>
                <c:pt idx="14">
                  <c:v>0</c:v>
                </c:pt>
                <c:pt idx="15">
                  <c:v>0</c:v>
                </c:pt>
                <c:pt idx="16">
                  <c:v>0</c:v>
                </c:pt>
                <c:pt idx="17">
                  <c:v>0</c:v>
                </c:pt>
                <c:pt idx="18">
                  <c:v>0.48908212320826899</c:v>
                </c:pt>
                <c:pt idx="19">
                  <c:v>6.4446645662221693E-4</c:v>
                </c:pt>
                <c:pt idx="20">
                  <c:v>0</c:v>
                </c:pt>
                <c:pt idx="21">
                  <c:v>0</c:v>
                </c:pt>
                <c:pt idx="22">
                  <c:v>0</c:v>
                </c:pt>
                <c:pt idx="23">
                  <c:v>0.28523086426322652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再エネ比較シート!$CF$13:$CF$42</c:f>
              <c:numCache>
                <c:formatCode>0.0%</c:formatCode>
                <c:ptCount val="30"/>
                <c:pt idx="0">
                  <c:v>0</c:v>
                </c:pt>
                <c:pt idx="1">
                  <c:v>0</c:v>
                </c:pt>
                <c:pt idx="2">
                  <c:v>4.8639321969941189E-2</c:v>
                </c:pt>
                <c:pt idx="3">
                  <c:v>0.30672279972451322</c:v>
                </c:pt>
                <c:pt idx="4">
                  <c:v>0</c:v>
                </c:pt>
                <c:pt idx="5">
                  <c:v>0</c:v>
                </c:pt>
                <c:pt idx="6">
                  <c:v>0</c:v>
                </c:pt>
                <c:pt idx="7">
                  <c:v>0</c:v>
                </c:pt>
                <c:pt idx="8">
                  <c:v>0</c:v>
                </c:pt>
                <c:pt idx="9">
                  <c:v>0</c:v>
                </c:pt>
                <c:pt idx="10">
                  <c:v>4.9668284541151686E-4</c:v>
                </c:pt>
                <c:pt idx="11">
                  <c:v>0</c:v>
                </c:pt>
                <c:pt idx="12">
                  <c:v>0</c:v>
                </c:pt>
                <c:pt idx="13">
                  <c:v>0</c:v>
                </c:pt>
                <c:pt idx="14">
                  <c:v>0</c:v>
                </c:pt>
                <c:pt idx="15">
                  <c:v>0</c:v>
                </c:pt>
                <c:pt idx="16">
                  <c:v>0</c:v>
                </c:pt>
                <c:pt idx="17">
                  <c:v>0</c:v>
                </c:pt>
                <c:pt idx="18">
                  <c:v>0</c:v>
                </c:pt>
                <c:pt idx="19">
                  <c:v>0</c:v>
                </c:pt>
                <c:pt idx="20">
                  <c:v>0</c:v>
                </c:pt>
                <c:pt idx="21">
                  <c:v>0.25646057764948416</c:v>
                </c:pt>
                <c:pt idx="22">
                  <c:v>0</c:v>
                </c:pt>
                <c:pt idx="23">
                  <c:v>3.1304296466425964E-3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再エネ比較シート!$CH$13:$CH$42</c:f>
              <c:numCache>
                <c:formatCode>0.0%</c:formatCode>
                <c:ptCount val="30"/>
                <c:pt idx="0">
                  <c:v>0</c:v>
                </c:pt>
                <c:pt idx="1">
                  <c:v>0</c:v>
                </c:pt>
                <c:pt idx="2">
                  <c:v>0</c:v>
                </c:pt>
                <c:pt idx="3">
                  <c:v>0</c:v>
                </c:pt>
                <c:pt idx="4">
                  <c:v>0</c:v>
                </c:pt>
                <c:pt idx="5">
                  <c:v>0.15282984539040417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0.17143070638437846</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再エネ比較シート!$CI$13:$CI$42</c:f>
              <c:numCache>
                <c:formatCode>0.0%</c:formatCode>
                <c:ptCount val="30"/>
                <c:pt idx="0">
                  <c:v>1.754874296128389</c:v>
                </c:pt>
                <c:pt idx="1">
                  <c:v>0.19361162419827993</c:v>
                </c:pt>
                <c:pt idx="2">
                  <c:v>0.27262072331519194</c:v>
                </c:pt>
                <c:pt idx="3">
                  <c:v>0.97814194843641578</c:v>
                </c:pt>
                <c:pt idx="4">
                  <c:v>0.65545354499219632</c:v>
                </c:pt>
                <c:pt idx="5">
                  <c:v>1.2685903023376985</c:v>
                </c:pt>
                <c:pt idx="6">
                  <c:v>0.81757934838418511</c:v>
                </c:pt>
                <c:pt idx="7">
                  <c:v>0.18783288300931383</c:v>
                </c:pt>
                <c:pt idx="8">
                  <c:v>6.8211761680710484E-2</c:v>
                </c:pt>
                <c:pt idx="9">
                  <c:v>0.24192548886900886</c:v>
                </c:pt>
                <c:pt idx="10">
                  <c:v>3.647789796461403</c:v>
                </c:pt>
                <c:pt idx="11">
                  <c:v>0.26147884914022618</c:v>
                </c:pt>
                <c:pt idx="12">
                  <c:v>0.39398311906406253</c:v>
                </c:pt>
                <c:pt idx="13">
                  <c:v>0.37635640994375902</c:v>
                </c:pt>
                <c:pt idx="14">
                  <c:v>2.7108645320873384E-2</c:v>
                </c:pt>
                <c:pt idx="15">
                  <c:v>0.50554697225254841</c:v>
                </c:pt>
                <c:pt idx="16">
                  <c:v>0.37063738235874055</c:v>
                </c:pt>
                <c:pt idx="17">
                  <c:v>0.19297103458938664</c:v>
                </c:pt>
                <c:pt idx="18">
                  <c:v>0.77711354141420763</c:v>
                </c:pt>
                <c:pt idx="19">
                  <c:v>0.48864912274277006</c:v>
                </c:pt>
                <c:pt idx="20">
                  <c:v>0.56593962011158483</c:v>
                </c:pt>
                <c:pt idx="21">
                  <c:v>0.2693238822996511</c:v>
                </c:pt>
                <c:pt idx="22">
                  <c:v>0.12010281744341446</c:v>
                </c:pt>
                <c:pt idx="23">
                  <c:v>0.95639238122213588</c:v>
                </c:pt>
                <c:pt idx="24">
                  <c:v>0.37294009814426565</c:v>
                </c:pt>
                <c:pt idx="25">
                  <c:v>0.32538828259940566</c:v>
                </c:pt>
                <c:pt idx="26">
                  <c:v>0.14038164248272647</c:v>
                </c:pt>
                <c:pt idx="27">
                  <c:v>0.17696624062604668</c:v>
                </c:pt>
                <c:pt idx="28">
                  <c:v>7.8505718894332485E-2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再エネ比較シート!$BE$13:$BE$42</c:f>
              <c:numCache>
                <c:formatCode>#,##0_);[Red]\(#,##0\)</c:formatCode>
                <c:ptCount val="30"/>
                <c:pt idx="0">
                  <c:v>628.69999999999982</c:v>
                </c:pt>
                <c:pt idx="1">
                  <c:v>2552.0000000000005</c:v>
                </c:pt>
                <c:pt idx="2">
                  <c:v>2139.7000000000016</c:v>
                </c:pt>
                <c:pt idx="3">
                  <c:v>1685.4000000000019</c:v>
                </c:pt>
                <c:pt idx="4">
                  <c:v>2033.0999999999995</c:v>
                </c:pt>
                <c:pt idx="5">
                  <c:v>1831.300000000002</c:v>
                </c:pt>
                <c:pt idx="6">
                  <c:v>1957.9999999999998</c:v>
                </c:pt>
                <c:pt idx="7">
                  <c:v>1414.9999999999995</c:v>
                </c:pt>
                <c:pt idx="8">
                  <c:v>3143.5410000000015</c:v>
                </c:pt>
                <c:pt idx="9">
                  <c:v>1682.3000000000002</c:v>
                </c:pt>
                <c:pt idx="10">
                  <c:v>1224.9999999999993</c:v>
                </c:pt>
                <c:pt idx="11">
                  <c:v>962.79999999999984</c:v>
                </c:pt>
                <c:pt idx="12">
                  <c:v>3071.2000000000044</c:v>
                </c:pt>
                <c:pt idx="13">
                  <c:v>1557.300000000002</c:v>
                </c:pt>
                <c:pt idx="14">
                  <c:v>696.69999999999982</c:v>
                </c:pt>
                <c:pt idx="15">
                  <c:v>3936.3750000000023</c:v>
                </c:pt>
                <c:pt idx="16">
                  <c:v>1840.4000000000015</c:v>
                </c:pt>
                <c:pt idx="17">
                  <c:v>3230.0000000000018</c:v>
                </c:pt>
                <c:pt idx="18">
                  <c:v>1664.8540000000003</c:v>
                </c:pt>
                <c:pt idx="19">
                  <c:v>2863.7000000000044</c:v>
                </c:pt>
                <c:pt idx="20">
                  <c:v>1328.2999999999995</c:v>
                </c:pt>
                <c:pt idx="21">
                  <c:v>417.6</c:v>
                </c:pt>
                <c:pt idx="22">
                  <c:v>1120.979</c:v>
                </c:pt>
                <c:pt idx="23">
                  <c:v>2943.0800000000017</c:v>
                </c:pt>
                <c:pt idx="24">
                  <c:v>4293.7650000000103</c:v>
                </c:pt>
                <c:pt idx="25">
                  <c:v>1342.0000000000002</c:v>
                </c:pt>
                <c:pt idx="26">
                  <c:v>2239.8000000000015</c:v>
                </c:pt>
                <c:pt idx="27">
                  <c:v>3540.0000000000036</c:v>
                </c:pt>
                <c:pt idx="28">
                  <c:v>3538.7000000000021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再エネ比較シート!$BF$13:$BF$42</c:f>
              <c:numCache>
                <c:formatCode>#,##0_);[Red]\(#,##0\)</c:formatCode>
                <c:ptCount val="30"/>
                <c:pt idx="0">
                  <c:v>12357.500000000002</c:v>
                </c:pt>
                <c:pt idx="1">
                  <c:v>7082.1999999999989</c:v>
                </c:pt>
                <c:pt idx="2">
                  <c:v>9531.4000000000051</c:v>
                </c:pt>
                <c:pt idx="3">
                  <c:v>34011.10000000002</c:v>
                </c:pt>
                <c:pt idx="4">
                  <c:v>43897.599999999955</c:v>
                </c:pt>
                <c:pt idx="5">
                  <c:v>75503.199999999735</c:v>
                </c:pt>
                <c:pt idx="6">
                  <c:v>31051.90000000002</c:v>
                </c:pt>
                <c:pt idx="7">
                  <c:v>9281.3000000000047</c:v>
                </c:pt>
                <c:pt idx="8">
                  <c:v>9395.6959999999999</c:v>
                </c:pt>
                <c:pt idx="9">
                  <c:v>12377.700000000006</c:v>
                </c:pt>
                <c:pt idx="10">
                  <c:v>153046.70000000004</c:v>
                </c:pt>
                <c:pt idx="11">
                  <c:v>15013.3</c:v>
                </c:pt>
                <c:pt idx="12">
                  <c:v>15783.000000000004</c:v>
                </c:pt>
                <c:pt idx="13">
                  <c:v>35395.600000000028</c:v>
                </c:pt>
                <c:pt idx="14">
                  <c:v>636.9</c:v>
                </c:pt>
                <c:pt idx="15">
                  <c:v>22132.100000000009</c:v>
                </c:pt>
                <c:pt idx="16">
                  <c:v>26061.900000000027</c:v>
                </c:pt>
                <c:pt idx="17">
                  <c:v>11371.399999999998</c:v>
                </c:pt>
                <c:pt idx="18">
                  <c:v>11547.199999999993</c:v>
                </c:pt>
                <c:pt idx="19">
                  <c:v>21279.899999999998</c:v>
                </c:pt>
                <c:pt idx="20">
                  <c:v>35795.200000000012</c:v>
                </c:pt>
                <c:pt idx="21">
                  <c:v>394.4</c:v>
                </c:pt>
                <c:pt idx="22">
                  <c:v>5442.3999999999987</c:v>
                </c:pt>
                <c:pt idx="23">
                  <c:v>39642.179999999978</c:v>
                </c:pt>
                <c:pt idx="24">
                  <c:v>15534.399999999998</c:v>
                </c:pt>
                <c:pt idx="25">
                  <c:v>17052.600000000009</c:v>
                </c:pt>
                <c:pt idx="26">
                  <c:v>5483.9999999999991</c:v>
                </c:pt>
                <c:pt idx="27">
                  <c:v>9418.9999999999964</c:v>
                </c:pt>
                <c:pt idx="28">
                  <c:v>8536.1999999999971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再エネ比較シート!$BG$13:$BG$42</c:f>
              <c:numCache>
                <c:formatCode>#,##0_);[Red]\(#,##0\)</c:formatCode>
                <c:ptCount val="30"/>
                <c:pt idx="0">
                  <c:v>51702.3</c:v>
                </c:pt>
                <c:pt idx="1">
                  <c:v>0</c:v>
                </c:pt>
                <c:pt idx="2">
                  <c:v>0</c:v>
                </c:pt>
                <c:pt idx="3">
                  <c:v>0</c:v>
                </c:pt>
                <c:pt idx="4">
                  <c:v>0</c:v>
                </c:pt>
                <c:pt idx="5">
                  <c:v>0</c:v>
                </c:pt>
                <c:pt idx="6">
                  <c:v>0</c:v>
                </c:pt>
                <c:pt idx="7">
                  <c:v>0</c:v>
                </c:pt>
                <c:pt idx="8">
                  <c:v>0</c:v>
                </c:pt>
                <c:pt idx="9">
                  <c:v>22.8</c:v>
                </c:pt>
                <c:pt idx="10">
                  <c:v>30500</c:v>
                </c:pt>
                <c:pt idx="11">
                  <c:v>0</c:v>
                </c:pt>
                <c:pt idx="12">
                  <c:v>0</c:v>
                </c:pt>
                <c:pt idx="13">
                  <c:v>0</c:v>
                </c:pt>
                <c:pt idx="14">
                  <c:v>0</c:v>
                </c:pt>
                <c:pt idx="15">
                  <c:v>0</c:v>
                </c:pt>
                <c:pt idx="16">
                  <c:v>0</c:v>
                </c:pt>
                <c:pt idx="17">
                  <c:v>0</c:v>
                </c:pt>
                <c:pt idx="18">
                  <c:v>13500</c:v>
                </c:pt>
                <c:pt idx="19">
                  <c:v>19.2</c:v>
                </c:pt>
                <c:pt idx="20">
                  <c:v>0</c:v>
                </c:pt>
                <c:pt idx="21">
                  <c:v>0</c:v>
                </c:pt>
                <c:pt idx="22">
                  <c:v>0</c:v>
                </c:pt>
                <c:pt idx="23">
                  <c:v>11000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再エネ比較シート!$BH$13:$BH$42</c:f>
              <c:numCache>
                <c:formatCode>#,##0_);[Red]\(#,##0\)</c:formatCode>
                <c:ptCount val="30"/>
                <c:pt idx="0">
                  <c:v>0</c:v>
                </c:pt>
                <c:pt idx="1">
                  <c:v>0</c:v>
                </c:pt>
                <c:pt idx="2">
                  <c:v>627</c:v>
                </c:pt>
                <c:pt idx="3">
                  <c:v>4086</c:v>
                </c:pt>
                <c:pt idx="4">
                  <c:v>0</c:v>
                </c:pt>
                <c:pt idx="5">
                  <c:v>0</c:v>
                </c:pt>
                <c:pt idx="6">
                  <c:v>0</c:v>
                </c:pt>
                <c:pt idx="7">
                  <c:v>0</c:v>
                </c:pt>
                <c:pt idx="8">
                  <c:v>0</c:v>
                </c:pt>
                <c:pt idx="9">
                  <c:v>0</c:v>
                </c:pt>
                <c:pt idx="10">
                  <c:v>7</c:v>
                </c:pt>
                <c:pt idx="11">
                  <c:v>0</c:v>
                </c:pt>
                <c:pt idx="12">
                  <c:v>0</c:v>
                </c:pt>
                <c:pt idx="13">
                  <c:v>0</c:v>
                </c:pt>
                <c:pt idx="14">
                  <c:v>0</c:v>
                </c:pt>
                <c:pt idx="15">
                  <c:v>0</c:v>
                </c:pt>
                <c:pt idx="16">
                  <c:v>0</c:v>
                </c:pt>
                <c:pt idx="17">
                  <c:v>0</c:v>
                </c:pt>
                <c:pt idx="18">
                  <c:v>0</c:v>
                </c:pt>
                <c:pt idx="19">
                  <c:v>0</c:v>
                </c:pt>
                <c:pt idx="20">
                  <c:v>0</c:v>
                </c:pt>
                <c:pt idx="21">
                  <c:v>3880</c:v>
                </c:pt>
                <c:pt idx="22">
                  <c:v>0</c:v>
                </c:pt>
                <c:pt idx="23">
                  <c:v>49.9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再エネ比較シート!$BJ$13:$BJ$42</c:f>
              <c:numCache>
                <c:formatCode>#,##0_);[Red]\(#,##0\)</c:formatCode>
                <c:ptCount val="30"/>
                <c:pt idx="0">
                  <c:v>0</c:v>
                </c:pt>
                <c:pt idx="1">
                  <c:v>0</c:v>
                </c:pt>
                <c:pt idx="2">
                  <c:v>0</c:v>
                </c:pt>
                <c:pt idx="3">
                  <c:v>0</c:v>
                </c:pt>
                <c:pt idx="4">
                  <c:v>0</c:v>
                </c:pt>
                <c:pt idx="5">
                  <c:v>1995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3120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再エネ比較シート!$BK$13:$BK$42</c:f>
              <c:numCache>
                <c:formatCode>#,##0_);[Red]\(#,##0\)</c:formatCode>
                <c:ptCount val="30"/>
                <c:pt idx="0">
                  <c:v>64688.5</c:v>
                </c:pt>
                <c:pt idx="1">
                  <c:v>9634.1999999999989</c:v>
                </c:pt>
                <c:pt idx="2">
                  <c:v>12298.100000000006</c:v>
                </c:pt>
                <c:pt idx="3">
                  <c:v>39782.500000000022</c:v>
                </c:pt>
                <c:pt idx="4">
                  <c:v>45930.699999999953</c:v>
                </c:pt>
                <c:pt idx="5">
                  <c:v>79329.499999999738</c:v>
                </c:pt>
                <c:pt idx="6">
                  <c:v>33009.900000000016</c:v>
                </c:pt>
                <c:pt idx="7">
                  <c:v>10696.300000000005</c:v>
                </c:pt>
                <c:pt idx="8">
                  <c:v>12539.237000000001</c:v>
                </c:pt>
                <c:pt idx="9">
                  <c:v>14082.800000000007</c:v>
                </c:pt>
                <c:pt idx="10">
                  <c:v>184778.70000000004</c:v>
                </c:pt>
                <c:pt idx="11">
                  <c:v>15976.099999999999</c:v>
                </c:pt>
                <c:pt idx="12">
                  <c:v>18854.200000000008</c:v>
                </c:pt>
                <c:pt idx="13">
                  <c:v>36952.900000000031</c:v>
                </c:pt>
                <c:pt idx="14">
                  <c:v>1333.6</c:v>
                </c:pt>
                <c:pt idx="15">
                  <c:v>26068.475000000013</c:v>
                </c:pt>
                <c:pt idx="16">
                  <c:v>27902.300000000028</c:v>
                </c:pt>
                <c:pt idx="17">
                  <c:v>14601.4</c:v>
                </c:pt>
                <c:pt idx="18">
                  <c:v>26712.053999999993</c:v>
                </c:pt>
                <c:pt idx="19">
                  <c:v>24162.800000000003</c:v>
                </c:pt>
                <c:pt idx="20">
                  <c:v>37123.500000000015</c:v>
                </c:pt>
                <c:pt idx="21">
                  <c:v>4692</c:v>
                </c:pt>
                <c:pt idx="22">
                  <c:v>6563.378999999999</c:v>
                </c:pt>
                <c:pt idx="23">
                  <c:v>53635.159999999982</c:v>
                </c:pt>
                <c:pt idx="24">
                  <c:v>22948.165000000008</c:v>
                </c:pt>
                <c:pt idx="25">
                  <c:v>18394.600000000009</c:v>
                </c:pt>
                <c:pt idx="26">
                  <c:v>7723.8000000000011</c:v>
                </c:pt>
                <c:pt idx="27">
                  <c:v>12959</c:v>
                </c:pt>
                <c:pt idx="28">
                  <c:v>12074.9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再エネ比較シート!$BO$13:$BO$42</c:f>
              <c:numCache>
                <c:formatCode>#,##0_);[Red]\(#,##0\)</c:formatCode>
                <c:ptCount val="30"/>
                <c:pt idx="0">
                  <c:v>754.51544399999977</c:v>
                </c:pt>
                <c:pt idx="1">
                  <c:v>3062.7062400000004</c:v>
                </c:pt>
                <c:pt idx="2">
                  <c:v>2567.8967640000019</c:v>
                </c:pt>
                <c:pt idx="3">
                  <c:v>2022.6822480000023</c:v>
                </c:pt>
                <c:pt idx="4">
                  <c:v>2439.9639719999996</c:v>
                </c:pt>
                <c:pt idx="5">
                  <c:v>2197.7797560000022</c:v>
                </c:pt>
                <c:pt idx="6">
                  <c:v>2349.8349599999997</c:v>
                </c:pt>
                <c:pt idx="7">
                  <c:v>1698.1697999999994</c:v>
                </c:pt>
                <c:pt idx="8">
                  <c:v>3772.6264249200017</c:v>
                </c:pt>
                <c:pt idx="9">
                  <c:v>2018.9618760000001</c:v>
                </c:pt>
                <c:pt idx="10">
                  <c:v>1470.146999999999</c:v>
                </c:pt>
                <c:pt idx="11">
                  <c:v>1155.4755359999999</c:v>
                </c:pt>
                <c:pt idx="12">
                  <c:v>3685.8085440000054</c:v>
                </c:pt>
                <c:pt idx="13">
                  <c:v>1868.9468760000025</c:v>
                </c:pt>
                <c:pt idx="14">
                  <c:v>836.12360399999977</c:v>
                </c:pt>
                <c:pt idx="15">
                  <c:v>4724.1223650000029</c:v>
                </c:pt>
                <c:pt idx="16">
                  <c:v>2208.7008480000018</c:v>
                </c:pt>
                <c:pt idx="17">
                  <c:v>3876.3876000000018</c:v>
                </c:pt>
                <c:pt idx="18">
                  <c:v>1998.0245824800002</c:v>
                </c:pt>
                <c:pt idx="19">
                  <c:v>3436.7836440000051</c:v>
                </c:pt>
                <c:pt idx="20">
                  <c:v>1594.1193959999991</c:v>
                </c:pt>
                <c:pt idx="21">
                  <c:v>501.17011199999996</c:v>
                </c:pt>
                <c:pt idx="22">
                  <c:v>1345.3093174799999</c:v>
                </c:pt>
                <c:pt idx="23">
                  <c:v>3532.0491696000026</c:v>
                </c:pt>
                <c:pt idx="24">
                  <c:v>5153.0332518000123</c:v>
                </c:pt>
                <c:pt idx="25">
                  <c:v>1610.56104</c:v>
                </c:pt>
                <c:pt idx="26">
                  <c:v>2688.0287760000019</c:v>
                </c:pt>
                <c:pt idx="27">
                  <c:v>4248.4248000000043</c:v>
                </c:pt>
                <c:pt idx="28">
                  <c:v>4246.864644000002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再エネ比較シート!$BP$13:$BP$42</c:f>
              <c:numCache>
                <c:formatCode>#,##0_);[Red]\(#,##0\)</c:formatCode>
                <c:ptCount val="30"/>
                <c:pt idx="0">
                  <c:v>16346.006700000004</c:v>
                </c:pt>
                <c:pt idx="1">
                  <c:v>9368.050871999998</c:v>
                </c:pt>
                <c:pt idx="2">
                  <c:v>12607.754664000006</c:v>
                </c:pt>
                <c:pt idx="3">
                  <c:v>44988.522636000023</c:v>
                </c:pt>
                <c:pt idx="4">
                  <c:v>58065.98937599994</c:v>
                </c:pt>
                <c:pt idx="5">
                  <c:v>99872.61283199965</c:v>
                </c:pt>
                <c:pt idx="6">
                  <c:v>41074.211244000027</c:v>
                </c:pt>
                <c:pt idx="7">
                  <c:v>12276.932388000007</c:v>
                </c:pt>
                <c:pt idx="8">
                  <c:v>12428.25084096</c:v>
                </c:pt>
                <c:pt idx="9">
                  <c:v>16372.726452000004</c:v>
                </c:pt>
                <c:pt idx="10">
                  <c:v>202444.05289200001</c:v>
                </c:pt>
                <c:pt idx="11">
                  <c:v>19858.992708000002</c:v>
                </c:pt>
                <c:pt idx="12">
                  <c:v>20877.121080000004</c:v>
                </c:pt>
                <c:pt idx="13">
                  <c:v>46819.883856000029</c:v>
                </c:pt>
                <c:pt idx="14">
                  <c:v>842.46584399999995</c:v>
                </c:pt>
                <c:pt idx="15">
                  <c:v>29275.456596000011</c:v>
                </c:pt>
                <c:pt idx="16">
                  <c:v>34473.638844000037</c:v>
                </c:pt>
                <c:pt idx="17">
                  <c:v>15041.633063999996</c:v>
                </c:pt>
                <c:pt idx="18">
                  <c:v>15274.174271999989</c:v>
                </c:pt>
                <c:pt idx="19">
                  <c:v>28148.200523999993</c:v>
                </c:pt>
                <c:pt idx="20">
                  <c:v>47348.458752000013</c:v>
                </c:pt>
                <c:pt idx="21">
                  <c:v>521.6965439999999</c:v>
                </c:pt>
                <c:pt idx="22">
                  <c:v>7198.9890239999986</c:v>
                </c:pt>
                <c:pt idx="23">
                  <c:v>52437.090016799979</c:v>
                </c:pt>
                <c:pt idx="24">
                  <c:v>20548.282943999999</c:v>
                </c:pt>
                <c:pt idx="25">
                  <c:v>22556.497176000012</c:v>
                </c:pt>
                <c:pt idx="26">
                  <c:v>7254.0158399999991</c:v>
                </c:pt>
                <c:pt idx="27">
                  <c:v>12459.076439999993</c:v>
                </c:pt>
                <c:pt idx="28">
                  <c:v>11291.343911999997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再エネ比較シート!$BQ$13:$BQ$42</c:f>
              <c:numCache>
                <c:formatCode>#,##0_);[Red]\(#,##0\)</c:formatCode>
                <c:ptCount val="30"/>
                <c:pt idx="0">
                  <c:v>112322.21270400001</c:v>
                </c:pt>
                <c:pt idx="1">
                  <c:v>0</c:v>
                </c:pt>
                <c:pt idx="2">
                  <c:v>0</c:v>
                </c:pt>
                <c:pt idx="3">
                  <c:v>0</c:v>
                </c:pt>
                <c:pt idx="4">
                  <c:v>0</c:v>
                </c:pt>
                <c:pt idx="5">
                  <c:v>0</c:v>
                </c:pt>
                <c:pt idx="6">
                  <c:v>0</c:v>
                </c:pt>
                <c:pt idx="7">
                  <c:v>0</c:v>
                </c:pt>
                <c:pt idx="8">
                  <c:v>0</c:v>
                </c:pt>
                <c:pt idx="9">
                  <c:v>49.532544000000009</c:v>
                </c:pt>
                <c:pt idx="10">
                  <c:v>66260.639999999999</c:v>
                </c:pt>
                <c:pt idx="11">
                  <c:v>0</c:v>
                </c:pt>
                <c:pt idx="12">
                  <c:v>0</c:v>
                </c:pt>
                <c:pt idx="13">
                  <c:v>0</c:v>
                </c:pt>
                <c:pt idx="14">
                  <c:v>0</c:v>
                </c:pt>
                <c:pt idx="15">
                  <c:v>0</c:v>
                </c:pt>
                <c:pt idx="16">
                  <c:v>0</c:v>
                </c:pt>
                <c:pt idx="17">
                  <c:v>0</c:v>
                </c:pt>
                <c:pt idx="18">
                  <c:v>29328.48</c:v>
                </c:pt>
                <c:pt idx="19">
                  <c:v>41.711615999999992</c:v>
                </c:pt>
                <c:pt idx="20">
                  <c:v>0</c:v>
                </c:pt>
                <c:pt idx="21">
                  <c:v>0</c:v>
                </c:pt>
                <c:pt idx="22">
                  <c:v>0</c:v>
                </c:pt>
                <c:pt idx="23">
                  <c:v>23897.279999999999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再エネ比較シート!$BR$13:$BR$42</c:f>
              <c:numCache>
                <c:formatCode>#,##0_);[Red]\(#,##0\)</c:formatCode>
                <c:ptCount val="30"/>
                <c:pt idx="0">
                  <c:v>0</c:v>
                </c:pt>
                <c:pt idx="1">
                  <c:v>0</c:v>
                </c:pt>
                <c:pt idx="2">
                  <c:v>3295.5120000000002</c:v>
                </c:pt>
                <c:pt idx="3">
                  <c:v>21476.016</c:v>
                </c:pt>
                <c:pt idx="4">
                  <c:v>0</c:v>
                </c:pt>
                <c:pt idx="5">
                  <c:v>0</c:v>
                </c:pt>
                <c:pt idx="6">
                  <c:v>0</c:v>
                </c:pt>
                <c:pt idx="7">
                  <c:v>0</c:v>
                </c:pt>
                <c:pt idx="8">
                  <c:v>0</c:v>
                </c:pt>
                <c:pt idx="9">
                  <c:v>0</c:v>
                </c:pt>
                <c:pt idx="10">
                  <c:v>36.792000000000002</c:v>
                </c:pt>
                <c:pt idx="11">
                  <c:v>0</c:v>
                </c:pt>
                <c:pt idx="12">
                  <c:v>0</c:v>
                </c:pt>
                <c:pt idx="13">
                  <c:v>0</c:v>
                </c:pt>
                <c:pt idx="14">
                  <c:v>0</c:v>
                </c:pt>
                <c:pt idx="15">
                  <c:v>0</c:v>
                </c:pt>
                <c:pt idx="16">
                  <c:v>0</c:v>
                </c:pt>
                <c:pt idx="17">
                  <c:v>0</c:v>
                </c:pt>
                <c:pt idx="18">
                  <c:v>0</c:v>
                </c:pt>
                <c:pt idx="19">
                  <c:v>0</c:v>
                </c:pt>
                <c:pt idx="20">
                  <c:v>0</c:v>
                </c:pt>
                <c:pt idx="21">
                  <c:v>20393.28</c:v>
                </c:pt>
                <c:pt idx="22">
                  <c:v>0</c:v>
                </c:pt>
                <c:pt idx="23">
                  <c:v>262.27440000000001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再エネ比較シート!$BT$13:$BT$42</c:f>
              <c:numCache>
                <c:formatCode>#,##0_);[Red]\(#,##0\)</c:formatCode>
                <c:ptCount val="30"/>
                <c:pt idx="0">
                  <c:v>0</c:v>
                </c:pt>
                <c:pt idx="1">
                  <c:v>0</c:v>
                </c:pt>
                <c:pt idx="2">
                  <c:v>0</c:v>
                </c:pt>
                <c:pt idx="3">
                  <c:v>0</c:v>
                </c:pt>
                <c:pt idx="4">
                  <c:v>0</c:v>
                </c:pt>
                <c:pt idx="5">
                  <c:v>13980.96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21864.959999999999</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三種町</c:v>
                </c:pt>
                <c:pt idx="1">
                  <c:v>河南町</c:v>
                </c:pt>
                <c:pt idx="2">
                  <c:v>市川三郷町</c:v>
                </c:pt>
                <c:pt idx="3">
                  <c:v>中之条町</c:v>
                </c:pt>
                <c:pt idx="4">
                  <c:v>涌谷町</c:v>
                </c:pt>
                <c:pt idx="5">
                  <c:v>那珂川町</c:v>
                </c:pt>
                <c:pt idx="6">
                  <c:v>岬町</c:v>
                </c:pt>
                <c:pt idx="7">
                  <c:v>会津坂下町</c:v>
                </c:pt>
                <c:pt idx="8">
                  <c:v>松茂町</c:v>
                </c:pt>
                <c:pt idx="9">
                  <c:v>串本町</c:v>
                </c:pt>
                <c:pt idx="10">
                  <c:v>七戸町</c:v>
                </c:pt>
                <c:pt idx="11">
                  <c:v>九十九里町</c:v>
                </c:pt>
                <c:pt idx="12">
                  <c:v>榛東村</c:v>
                </c:pt>
                <c:pt idx="13">
                  <c:v>美浦村</c:v>
                </c:pt>
                <c:pt idx="14">
                  <c:v>藤崎町</c:v>
                </c:pt>
                <c:pt idx="15">
                  <c:v>あさぎり町</c:v>
                </c:pt>
                <c:pt idx="16">
                  <c:v>田布施町</c:v>
                </c:pt>
                <c:pt idx="17">
                  <c:v>安八町</c:v>
                </c:pt>
                <c:pt idx="18">
                  <c:v>北栄町</c:v>
                </c:pt>
                <c:pt idx="19">
                  <c:v>山田町</c:v>
                </c:pt>
                <c:pt idx="20">
                  <c:v>紀北町</c:v>
                </c:pt>
                <c:pt idx="21">
                  <c:v>尾花沢市</c:v>
                </c:pt>
                <c:pt idx="22">
                  <c:v>西之表市</c:v>
                </c:pt>
                <c:pt idx="23">
                  <c:v>玖珠町</c:v>
                </c:pt>
                <c:pt idx="24">
                  <c:v>別海町</c:v>
                </c:pt>
                <c:pt idx="25">
                  <c:v>周防大島町</c:v>
                </c:pt>
                <c:pt idx="26">
                  <c:v>富士川町</c:v>
                </c:pt>
                <c:pt idx="27">
                  <c:v>波佐見町</c:v>
                </c:pt>
                <c:pt idx="28">
                  <c:v>坂城町</c:v>
                </c:pt>
              </c:strCache>
            </c:strRef>
          </c:cat>
          <c:val>
            <c:numRef>
              <c:f>再エネ比較シート!$BU$13:$BU$42</c:f>
              <c:numCache>
                <c:formatCode>#,##0_);[Red]\(#,##0\)</c:formatCode>
                <c:ptCount val="30"/>
                <c:pt idx="0">
                  <c:v>129422.73484800001</c:v>
                </c:pt>
                <c:pt idx="1">
                  <c:v>12430.757111999999</c:v>
                </c:pt>
                <c:pt idx="2">
                  <c:v>18471.163428000007</c:v>
                </c:pt>
                <c:pt idx="3">
                  <c:v>68487.220884000024</c:v>
                </c:pt>
                <c:pt idx="4">
                  <c:v>60505.953347999937</c:v>
                </c:pt>
                <c:pt idx="5">
                  <c:v>116051.35258799966</c:v>
                </c:pt>
                <c:pt idx="6">
                  <c:v>43424.046204000028</c:v>
                </c:pt>
                <c:pt idx="7">
                  <c:v>13975.102188000006</c:v>
                </c:pt>
                <c:pt idx="8">
                  <c:v>16200.877265880001</c:v>
                </c:pt>
                <c:pt idx="9">
                  <c:v>18441.220872000005</c:v>
                </c:pt>
                <c:pt idx="10">
                  <c:v>270211.63189200003</c:v>
                </c:pt>
                <c:pt idx="11">
                  <c:v>21014.468244000003</c:v>
                </c:pt>
                <c:pt idx="12">
                  <c:v>24562.929624000011</c:v>
                </c:pt>
                <c:pt idx="13">
                  <c:v>48688.830732000031</c:v>
                </c:pt>
                <c:pt idx="14">
                  <c:v>1678.5894479999997</c:v>
                </c:pt>
                <c:pt idx="15">
                  <c:v>33999.578961000014</c:v>
                </c:pt>
                <c:pt idx="16">
                  <c:v>36682.339692000038</c:v>
                </c:pt>
                <c:pt idx="17">
                  <c:v>18918.020663999996</c:v>
                </c:pt>
                <c:pt idx="18">
                  <c:v>46600.678854479993</c:v>
                </c:pt>
                <c:pt idx="19">
                  <c:v>31626.695784</c:v>
                </c:pt>
                <c:pt idx="20">
                  <c:v>48942.578148000015</c:v>
                </c:pt>
                <c:pt idx="21">
                  <c:v>21416.146655999997</c:v>
                </c:pt>
                <c:pt idx="22">
                  <c:v>8544.2983414799983</c:v>
                </c:pt>
                <c:pt idx="23">
                  <c:v>80128.693586399982</c:v>
                </c:pt>
                <c:pt idx="24">
                  <c:v>47566.276195800012</c:v>
                </c:pt>
                <c:pt idx="25">
                  <c:v>24167.058216000012</c:v>
                </c:pt>
                <c:pt idx="26">
                  <c:v>9942.044616000001</c:v>
                </c:pt>
                <c:pt idx="27">
                  <c:v>16707.501239999998</c:v>
                </c:pt>
                <c:pt idx="28">
                  <c:v>15538.208555999998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①CO2排出量の現状把握!$AX$43:$AX$45</c:f>
              <c:numCache>
                <c:formatCode>0%</c:formatCode>
                <c:ptCount val="3"/>
                <c:pt idx="0">
                  <c:v>0.44203583680298503</c:v>
                </c:pt>
                <c:pt idx="1">
                  <c:v>0.74964088846025723</c:v>
                </c:pt>
                <c:pt idx="2">
                  <c:v>0.12561502397524166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①CO2排出量の現状把握!$AY$43:$AY$45</c:f>
              <c:numCache>
                <c:formatCode>0%</c:formatCode>
                <c:ptCount val="3"/>
                <c:pt idx="0">
                  <c:v>0.19220740382343474</c:v>
                </c:pt>
                <c:pt idx="1">
                  <c:v>7.152231858173537E-2</c:v>
                </c:pt>
                <c:pt idx="2">
                  <c:v>0.18700288693332612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①CO2排出量の現状把握!$AZ$43:$AZ$45</c:f>
              <c:numCache>
                <c:formatCode>0%</c:formatCode>
                <c:ptCount val="3"/>
                <c:pt idx="0">
                  <c:v>0.1618007278049024</c:v>
                </c:pt>
                <c:pt idx="1">
                  <c:v>8.1135753830206422E-2</c:v>
                </c:pt>
                <c:pt idx="2">
                  <c:v>0.30760980648183678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①CO2排出量の現状把握!$BA$43:$BA$45</c:f>
              <c:numCache>
                <c:formatCode>0%</c:formatCode>
                <c:ptCount val="3"/>
                <c:pt idx="0">
                  <c:v>0.18830241870300451</c:v>
                </c:pt>
                <c:pt idx="1">
                  <c:v>9.2392561367744749E-2</c:v>
                </c:pt>
                <c:pt idx="2">
                  <c:v>0.36924005672272131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山口県</c:v>
                </c:pt>
                <c:pt idx="2">
                  <c:v>周防大島町</c:v>
                </c:pt>
              </c:strCache>
            </c:strRef>
          </c:cat>
          <c:val>
            <c:numRef>
              <c:f>①CO2排出量の現状把握!$BB$43:$BB$45</c:f>
              <c:numCache>
                <c:formatCode>0%</c:formatCode>
                <c:ptCount val="3"/>
                <c:pt idx="0">
                  <c:v>1.5653612865673284E-2</c:v>
                </c:pt>
                <c:pt idx="1">
                  <c:v>5.30847776005624E-3</c:v>
                </c:pt>
                <c:pt idx="2">
                  <c:v>1.0532225886874096E-2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5567</c:v>
                </c:pt>
                <c:pt idx="1">
                  <c:v>5545</c:v>
                </c:pt>
                <c:pt idx="2">
                  <c:v>5545</c:v>
                </c:pt>
                <c:pt idx="3">
                  <c:v>5545</c:v>
                </c:pt>
                <c:pt idx="4">
                  <c:v>5545</c:v>
                </c:pt>
                <c:pt idx="5">
                  <c:v>5545</c:v>
                </c:pt>
                <c:pt idx="6">
                  <c:v>4872</c:v>
                </c:pt>
                <c:pt idx="7">
                  <c:v>4872</c:v>
                </c:pt>
                <c:pt idx="8">
                  <c:v>4872</c:v>
                </c:pt>
                <c:pt idx="9">
                  <c:v>4872</c:v>
                </c:pt>
                <c:pt idx="10">
                  <c:v>4872</c:v>
                </c:pt>
                <c:pt idx="11">
                  <c:v>4872</c:v>
                </c:pt>
                <c:pt idx="12">
                  <c:v>4295</c:v>
                </c:pt>
                <c:pt idx="13">
                  <c:v>4295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1.5609919919999999</c:v>
                </c:pt>
                <c:pt idx="1">
                  <c:v>1.2428408097999999</c:v>
                </c:pt>
                <c:pt idx="2">
                  <c:v>1.2499067648</c:v>
                </c:pt>
                <c:pt idx="3">
                  <c:v>1.4256600511999999</c:v>
                </c:pt>
                <c:pt idx="4">
                  <c:v>1.1967566447099998</c:v>
                </c:pt>
                <c:pt idx="5">
                  <c:v>1.5298084089600001</c:v>
                </c:pt>
                <c:pt idx="6">
                  <c:v>1.3867066700000001</c:v>
                </c:pt>
                <c:pt idx="7">
                  <c:v>0.92838520360999999</c:v>
                </c:pt>
                <c:pt idx="8">
                  <c:v>1.1434547579400001</c:v>
                </c:pt>
                <c:pt idx="9">
                  <c:v>1.0617947512000001</c:v>
                </c:pt>
                <c:pt idx="10">
                  <c:v>0.95161558275000013</c:v>
                </c:pt>
                <c:pt idx="11">
                  <c:v>0.87804067568000033</c:v>
                </c:pt>
                <c:pt idx="12">
                  <c:v>0.87324933389999992</c:v>
                </c:pt>
                <c:pt idx="13">
                  <c:v>0.97510959580000012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1011405</c:v>
                </c:pt>
                <c:pt idx="1">
                  <c:v>963388</c:v>
                </c:pt>
                <c:pt idx="2">
                  <c:v>914904</c:v>
                </c:pt>
                <c:pt idx="3">
                  <c:v>951408</c:v>
                </c:pt>
                <c:pt idx="4">
                  <c:v>949024</c:v>
                </c:pt>
                <c:pt idx="5">
                  <c:v>945944</c:v>
                </c:pt>
                <c:pt idx="6">
                  <c:v>902511</c:v>
                </c:pt>
                <c:pt idx="7">
                  <c:v>904143</c:v>
                </c:pt>
                <c:pt idx="8">
                  <c:v>931973.15743672766</c:v>
                </c:pt>
                <c:pt idx="9">
                  <c:v>813777.99999999977</c:v>
                </c:pt>
                <c:pt idx="10">
                  <c:v>950749.99999999988</c:v>
                </c:pt>
                <c:pt idx="11">
                  <c:v>904050</c:v>
                </c:pt>
                <c:pt idx="12">
                  <c:v>834721.00000000012</c:v>
                </c:pt>
                <c:pt idx="13">
                  <c:v>801450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20266</c:v>
                </c:pt>
                <c:pt idx="1">
                  <c:v>19889</c:v>
                </c:pt>
                <c:pt idx="2">
                  <c:v>19464</c:v>
                </c:pt>
                <c:pt idx="3">
                  <c:v>19110</c:v>
                </c:pt>
                <c:pt idx="4">
                  <c:v>18748</c:v>
                </c:pt>
                <c:pt idx="5">
                  <c:v>18536</c:v>
                </c:pt>
                <c:pt idx="6">
                  <c:v>18078</c:v>
                </c:pt>
                <c:pt idx="7">
                  <c:v>17649</c:v>
                </c:pt>
                <c:pt idx="8">
                  <c:v>17237</c:v>
                </c:pt>
                <c:pt idx="9">
                  <c:v>16756</c:v>
                </c:pt>
                <c:pt idx="10">
                  <c:v>16320</c:v>
                </c:pt>
                <c:pt idx="11">
                  <c:v>15775</c:v>
                </c:pt>
                <c:pt idx="12">
                  <c:v>15242</c:v>
                </c:pt>
                <c:pt idx="13">
                  <c:v>14808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周防大島町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1710</v>
      </c>
      <c r="B9" s="80">
        <v>137</v>
      </c>
      <c r="C9" s="80">
        <v>1</v>
      </c>
      <c r="D9" s="80">
        <v>9</v>
      </c>
      <c r="E9" s="80">
        <v>1990</v>
      </c>
      <c r="F9" s="80" t="s">
        <v>562</v>
      </c>
      <c r="G9" s="80" t="s">
        <v>1711</v>
      </c>
      <c r="H9" s="80" t="s">
        <v>1712</v>
      </c>
      <c r="I9" s="177"/>
      <c r="J9" s="81">
        <v>17.661327655281056</v>
      </c>
      <c r="K9" s="81">
        <v>6.2359247056943659</v>
      </c>
      <c r="L9" s="81">
        <v>11.746348709031702</v>
      </c>
      <c r="M9" s="81">
        <v>8.8663252660340586</v>
      </c>
      <c r="N9" s="81">
        <v>27.150817240785944</v>
      </c>
      <c r="O9" s="81">
        <v>14.886520595356121</v>
      </c>
      <c r="P9" s="81">
        <v>30.253971911462326</v>
      </c>
      <c r="Q9" s="81">
        <v>1.4874416590417647</v>
      </c>
      <c r="R9" s="81">
        <v>0</v>
      </c>
      <c r="S9" s="81">
        <v>1.6025922818820377</v>
      </c>
      <c r="T9" s="82"/>
      <c r="U9" s="81">
        <v>1323085</v>
      </c>
      <c r="V9" s="81">
        <v>1516</v>
      </c>
      <c r="W9" s="81">
        <v>217</v>
      </c>
      <c r="X9" s="81">
        <v>3523</v>
      </c>
      <c r="Y9" s="81">
        <v>6285</v>
      </c>
      <c r="Z9" s="81">
        <v>6123</v>
      </c>
      <c r="AA9" s="81">
        <v>7346</v>
      </c>
      <c r="AB9" s="81">
        <v>24151</v>
      </c>
      <c r="AC9" s="81">
        <v>0</v>
      </c>
      <c r="AD9" s="81">
        <v>1.6025922818820377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1713</v>
      </c>
      <c r="B10" s="80">
        <v>138</v>
      </c>
      <c r="C10" s="80">
        <v>2</v>
      </c>
      <c r="D10" s="80">
        <v>9</v>
      </c>
      <c r="E10" s="80">
        <v>2005</v>
      </c>
      <c r="F10" s="80" t="s">
        <v>565</v>
      </c>
      <c r="G10" s="80" t="s">
        <v>1711</v>
      </c>
      <c r="H10" s="80" t="s">
        <v>1712</v>
      </c>
      <c r="I10" s="177"/>
      <c r="J10" s="81">
        <v>15.486031969550776</v>
      </c>
      <c r="K10" s="81">
        <v>6.2803102991491686</v>
      </c>
      <c r="L10" s="81">
        <v>9.6573129094079011</v>
      </c>
      <c r="M10" s="81">
        <v>18.688396260993091</v>
      </c>
      <c r="N10" s="81">
        <v>39.965005566667116</v>
      </c>
      <c r="O10" s="81">
        <v>21.327151176232881</v>
      </c>
      <c r="P10" s="81">
        <v>30.9614812189667</v>
      </c>
      <c r="Q10" s="81">
        <v>1.2489938213435883</v>
      </c>
      <c r="R10" s="81">
        <v>0</v>
      </c>
      <c r="S10" s="81">
        <v>1.5911416449202502</v>
      </c>
      <c r="T10" s="82"/>
      <c r="U10" s="81">
        <v>882195</v>
      </c>
      <c r="V10" s="81">
        <v>1571</v>
      </c>
      <c r="W10" s="81">
        <v>102</v>
      </c>
      <c r="X10" s="81">
        <v>3058</v>
      </c>
      <c r="Y10" s="81">
        <v>6915</v>
      </c>
      <c r="Z10" s="81">
        <v>10151</v>
      </c>
      <c r="AA10" s="81">
        <v>6157</v>
      </c>
      <c r="AB10" s="81">
        <v>21200</v>
      </c>
      <c r="AC10" s="81">
        <v>0</v>
      </c>
      <c r="AD10" s="81">
        <v>1.5911416449202502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1714</v>
      </c>
      <c r="B11" s="80">
        <v>139</v>
      </c>
      <c r="C11" s="80">
        <v>3</v>
      </c>
      <c r="D11" s="80">
        <v>9</v>
      </c>
      <c r="E11" s="80">
        <v>2006</v>
      </c>
      <c r="F11" s="80" t="s">
        <v>566</v>
      </c>
      <c r="G11" s="80" t="s">
        <v>1711</v>
      </c>
      <c r="H11" s="80" t="s">
        <v>1712</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1715</v>
      </c>
      <c r="B12" s="80">
        <v>140</v>
      </c>
      <c r="C12" s="80">
        <v>4</v>
      </c>
      <c r="D12" s="80">
        <v>9</v>
      </c>
      <c r="E12" s="80">
        <v>2007</v>
      </c>
      <c r="F12" s="80" t="s">
        <v>567</v>
      </c>
      <c r="G12" s="80" t="s">
        <v>1711</v>
      </c>
      <c r="H12" s="80" t="s">
        <v>1712</v>
      </c>
      <c r="I12" s="177"/>
      <c r="J12" s="81">
        <v>10.62646981199965</v>
      </c>
      <c r="K12" s="81">
        <v>4.105105867110721</v>
      </c>
      <c r="L12" s="81">
        <v>14.345966818410689</v>
      </c>
      <c r="M12" s="81">
        <v>17.596086453356353</v>
      </c>
      <c r="N12" s="81">
        <v>40.171951620840879</v>
      </c>
      <c r="O12" s="81">
        <v>20.143847323919367</v>
      </c>
      <c r="P12" s="81">
        <v>29.995589284617843</v>
      </c>
      <c r="Q12" s="81">
        <v>1.270900275329758</v>
      </c>
      <c r="R12" s="81">
        <v>0</v>
      </c>
      <c r="S12" s="81">
        <v>1.5520314567932496</v>
      </c>
      <c r="T12" s="82"/>
      <c r="U12" s="81">
        <v>840409</v>
      </c>
      <c r="V12" s="81">
        <v>1371</v>
      </c>
      <c r="W12" s="81">
        <v>166</v>
      </c>
      <c r="X12" s="81">
        <v>3681</v>
      </c>
      <c r="Y12" s="81">
        <v>6900</v>
      </c>
      <c r="Z12" s="81">
        <v>9967</v>
      </c>
      <c r="AA12" s="81">
        <v>5874</v>
      </c>
      <c r="AB12" s="81">
        <v>20431</v>
      </c>
      <c r="AC12" s="81">
        <v>0</v>
      </c>
      <c r="AD12" s="81">
        <v>1.5520314567932496</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1716</v>
      </c>
      <c r="B13" s="80">
        <v>141</v>
      </c>
      <c r="C13" s="80">
        <v>5</v>
      </c>
      <c r="D13" s="80">
        <v>9</v>
      </c>
      <c r="E13" s="80">
        <v>2008</v>
      </c>
      <c r="F13" s="80" t="s">
        <v>84</v>
      </c>
      <c r="G13" s="80" t="s">
        <v>1711</v>
      </c>
      <c r="H13" s="80" t="s">
        <v>1712</v>
      </c>
      <c r="I13" s="177"/>
      <c r="J13" s="81">
        <v>10.319583461454647</v>
      </c>
      <c r="K13" s="81">
        <v>3.1053918873822672</v>
      </c>
      <c r="L13" s="81">
        <v>12.926611004740437</v>
      </c>
      <c r="M13" s="81">
        <v>18.393885775895804</v>
      </c>
      <c r="N13" s="81">
        <v>33.258836469860363</v>
      </c>
      <c r="O13" s="81">
        <v>19.519382820630828</v>
      </c>
      <c r="P13" s="81">
        <v>29.124893056082708</v>
      </c>
      <c r="Q13" s="81">
        <v>1.2310154032388725</v>
      </c>
      <c r="R13" s="81">
        <v>0</v>
      </c>
      <c r="S13" s="81">
        <v>1.4870923924706752</v>
      </c>
      <c r="T13" s="82"/>
      <c r="U13" s="81">
        <v>841844</v>
      </c>
      <c r="V13" s="81">
        <v>1371</v>
      </c>
      <c r="W13" s="81">
        <v>166</v>
      </c>
      <c r="X13" s="81">
        <v>3681</v>
      </c>
      <c r="Y13" s="81">
        <v>6964</v>
      </c>
      <c r="Z13" s="81">
        <v>9997</v>
      </c>
      <c r="AA13" s="81">
        <v>5710</v>
      </c>
      <c r="AB13" s="81">
        <v>20115</v>
      </c>
      <c r="AC13" s="81">
        <v>0</v>
      </c>
      <c r="AD13" s="81">
        <v>1.4870923924706752</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1717</v>
      </c>
      <c r="B14" s="80">
        <v>142</v>
      </c>
      <c r="C14" s="80">
        <v>6</v>
      </c>
      <c r="D14" s="80">
        <v>9</v>
      </c>
      <c r="E14" s="80">
        <v>2009</v>
      </c>
      <c r="F14" s="80" t="s">
        <v>85</v>
      </c>
      <c r="G14" s="80" t="s">
        <v>1711</v>
      </c>
      <c r="H14" s="80" t="s">
        <v>1712</v>
      </c>
      <c r="I14" s="177"/>
      <c r="J14" s="81">
        <v>12.612169339390492</v>
      </c>
      <c r="K14" s="81">
        <v>3.0626542210067003</v>
      </c>
      <c r="L14" s="81">
        <v>12.574786247185058</v>
      </c>
      <c r="M14" s="81">
        <v>18.445978417789313</v>
      </c>
      <c r="N14" s="81">
        <v>33.158780277792374</v>
      </c>
      <c r="O14" s="81">
        <v>19.795284902514695</v>
      </c>
      <c r="P14" s="81">
        <v>27.967443768395235</v>
      </c>
      <c r="Q14" s="81">
        <v>1.1522642720053164</v>
      </c>
      <c r="R14" s="81">
        <v>0</v>
      </c>
      <c r="S14" s="81">
        <v>1.4350523110310724</v>
      </c>
      <c r="T14" s="82"/>
      <c r="U14" s="81">
        <v>757035</v>
      </c>
      <c r="V14" s="81">
        <v>1175</v>
      </c>
      <c r="W14" s="81">
        <v>268</v>
      </c>
      <c r="X14" s="81">
        <v>3538</v>
      </c>
      <c r="Y14" s="81">
        <v>7007</v>
      </c>
      <c r="Z14" s="81">
        <v>10007</v>
      </c>
      <c r="AA14" s="81">
        <v>5629</v>
      </c>
      <c r="AB14" s="81">
        <v>19765</v>
      </c>
      <c r="AC14" s="81">
        <v>0</v>
      </c>
      <c r="AD14" s="81">
        <v>1.4350523110310724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0</v>
      </c>
      <c r="BL14" s="81">
        <v>0</v>
      </c>
      <c r="BM14" s="82"/>
      <c r="BN14" s="81">
        <v>0</v>
      </c>
      <c r="BO14" s="81">
        <v>0</v>
      </c>
      <c r="BP14" s="81">
        <v>0</v>
      </c>
      <c r="BQ14" s="81">
        <v>0</v>
      </c>
      <c r="BR14" s="81">
        <v>0</v>
      </c>
      <c r="BS14" s="81">
        <v>0</v>
      </c>
      <c r="BT14"/>
      <c r="BU14" s="80"/>
      <c r="BV14" s="80"/>
      <c r="BW14" s="80"/>
      <c r="BX14" s="80"/>
      <c r="BY14" s="80"/>
      <c r="BZ14" s="80"/>
      <c r="CA14" s="80"/>
      <c r="CB14" s="80"/>
      <c r="CC14" s="80"/>
    </row>
    <row r="15" spans="1:81">
      <c r="A15" s="80" t="s">
        <v>1718</v>
      </c>
      <c r="B15" s="80">
        <v>143</v>
      </c>
      <c r="C15" s="80">
        <v>7</v>
      </c>
      <c r="D15" s="80">
        <v>9</v>
      </c>
      <c r="E15" s="80">
        <v>2010</v>
      </c>
      <c r="F15" s="80" t="s">
        <v>86</v>
      </c>
      <c r="G15" s="80" t="s">
        <v>1711</v>
      </c>
      <c r="H15" s="80" t="s">
        <v>1712</v>
      </c>
      <c r="I15" s="177"/>
      <c r="J15" s="81">
        <v>11.211719766192541</v>
      </c>
      <c r="K15" s="81">
        <v>3.035826809163976</v>
      </c>
      <c r="L15" s="81">
        <v>12.113893399882897</v>
      </c>
      <c r="M15" s="81">
        <v>17.324973744318921</v>
      </c>
      <c r="N15" s="81">
        <v>38.786026115975893</v>
      </c>
      <c r="O15" s="81">
        <v>19.577710006266944</v>
      </c>
      <c r="P15" s="81">
        <v>28.006053487654302</v>
      </c>
      <c r="Q15" s="81">
        <v>1.182145945669173</v>
      </c>
      <c r="R15" s="81">
        <v>0</v>
      </c>
      <c r="S15" s="81">
        <v>1.4714950226162333</v>
      </c>
      <c r="T15" s="82"/>
      <c r="U15" s="81">
        <v>787184</v>
      </c>
      <c r="V15" s="81">
        <v>1175</v>
      </c>
      <c r="W15" s="81">
        <v>268</v>
      </c>
      <c r="X15" s="81">
        <v>3538</v>
      </c>
      <c r="Y15" s="81">
        <v>7006</v>
      </c>
      <c r="Z15" s="81">
        <v>9943</v>
      </c>
      <c r="AA15" s="81">
        <v>5496</v>
      </c>
      <c r="AB15" s="81">
        <v>19430</v>
      </c>
      <c r="AC15" s="81">
        <v>0</v>
      </c>
      <c r="AD15" s="81">
        <v>1.4714950226162333</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0</v>
      </c>
      <c r="BL15" s="81">
        <v>0</v>
      </c>
      <c r="BM15" s="82"/>
      <c r="BN15" s="81">
        <v>0</v>
      </c>
      <c r="BO15" s="81">
        <v>0</v>
      </c>
      <c r="BP15" s="81">
        <v>0</v>
      </c>
      <c r="BQ15" s="81">
        <v>0</v>
      </c>
      <c r="BR15" s="81">
        <v>0</v>
      </c>
      <c r="BS15" s="81">
        <v>0</v>
      </c>
      <c r="BT15"/>
      <c r="BU15" s="80">
        <v>0</v>
      </c>
      <c r="BV15" s="80">
        <v>0</v>
      </c>
      <c r="BW15" s="80">
        <v>0</v>
      </c>
      <c r="BX15" s="80">
        <v>0</v>
      </c>
      <c r="BY15" s="80">
        <v>0</v>
      </c>
      <c r="BZ15" s="80">
        <v>0</v>
      </c>
      <c r="CA15" s="80">
        <v>0</v>
      </c>
      <c r="CB15" s="80">
        <v>0</v>
      </c>
      <c r="CC15" s="80">
        <v>0</v>
      </c>
    </row>
    <row r="16" spans="1:81">
      <c r="A16" s="80" t="s">
        <v>1719</v>
      </c>
      <c r="B16" s="80">
        <v>144</v>
      </c>
      <c r="C16" s="80">
        <v>8</v>
      </c>
      <c r="D16" s="80">
        <v>9</v>
      </c>
      <c r="E16" s="80">
        <v>2011</v>
      </c>
      <c r="F16" s="80" t="s">
        <v>87</v>
      </c>
      <c r="G16" s="80" t="s">
        <v>1711</v>
      </c>
      <c r="H16" s="80" t="s">
        <v>1712</v>
      </c>
      <c r="I16" s="177"/>
      <c r="J16" s="81">
        <v>12.960774066537075</v>
      </c>
      <c r="K16" s="81">
        <v>4.123869012744998</v>
      </c>
      <c r="L16" s="81">
        <v>10.33943734968933</v>
      </c>
      <c r="M16" s="81">
        <v>20.006729227217409</v>
      </c>
      <c r="N16" s="81">
        <v>36.118952286840717</v>
      </c>
      <c r="O16" s="81">
        <v>19.277055556242015</v>
      </c>
      <c r="P16" s="81">
        <v>27.033423232234693</v>
      </c>
      <c r="Q16" s="81">
        <v>1.3407567228067321</v>
      </c>
      <c r="R16" s="81">
        <v>0</v>
      </c>
      <c r="S16" s="81">
        <v>1.3085798898483105</v>
      </c>
      <c r="T16" s="82"/>
      <c r="U16" s="81">
        <v>702424</v>
      </c>
      <c r="V16" s="81">
        <v>1175</v>
      </c>
      <c r="W16" s="81">
        <v>268</v>
      </c>
      <c r="X16" s="81">
        <v>3538</v>
      </c>
      <c r="Y16" s="81">
        <v>6996</v>
      </c>
      <c r="Z16" s="81">
        <v>10003</v>
      </c>
      <c r="AA16" s="81">
        <v>5463</v>
      </c>
      <c r="AB16" s="81">
        <v>19105</v>
      </c>
      <c r="AC16" s="81">
        <v>0</v>
      </c>
      <c r="AD16" s="81">
        <v>1.3085798898483105</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0</v>
      </c>
      <c r="BL16" s="81">
        <v>0</v>
      </c>
      <c r="BM16" s="82"/>
      <c r="BN16" s="81">
        <v>0</v>
      </c>
      <c r="BO16" s="81">
        <v>0</v>
      </c>
      <c r="BP16" s="81">
        <v>0</v>
      </c>
      <c r="BQ16" s="81">
        <v>0</v>
      </c>
      <c r="BR16" s="81">
        <v>0</v>
      </c>
      <c r="BS16" s="81">
        <v>0</v>
      </c>
      <c r="BT16"/>
      <c r="BU16" s="80">
        <v>0</v>
      </c>
      <c r="BV16" s="80">
        <v>0</v>
      </c>
      <c r="BW16" s="80">
        <v>0</v>
      </c>
      <c r="BX16" s="80">
        <v>0</v>
      </c>
      <c r="BY16" s="80">
        <v>0</v>
      </c>
      <c r="BZ16" s="80">
        <v>0</v>
      </c>
      <c r="CA16" s="80">
        <v>0</v>
      </c>
      <c r="CB16" s="80">
        <v>0</v>
      </c>
      <c r="CC16" s="80">
        <v>0</v>
      </c>
    </row>
    <row r="17" spans="1:81">
      <c r="A17" s="80" t="s">
        <v>1720</v>
      </c>
      <c r="B17" s="80">
        <v>145</v>
      </c>
      <c r="C17" s="80">
        <v>9</v>
      </c>
      <c r="D17" s="80">
        <v>9</v>
      </c>
      <c r="E17" s="80">
        <v>2012</v>
      </c>
      <c r="F17" s="80" t="s">
        <v>88</v>
      </c>
      <c r="G17" s="80" t="s">
        <v>1711</v>
      </c>
      <c r="H17" s="80" t="s">
        <v>1712</v>
      </c>
      <c r="I17" s="177"/>
      <c r="J17" s="81">
        <v>11.853914039256843</v>
      </c>
      <c r="K17" s="81">
        <v>3.8338203581019603</v>
      </c>
      <c r="L17" s="81">
        <v>10.209678192610891</v>
      </c>
      <c r="M17" s="81">
        <v>19.90590999272904</v>
      </c>
      <c r="N17" s="81">
        <v>38.702897050705452</v>
      </c>
      <c r="O17" s="81">
        <v>19.071825753080912</v>
      </c>
      <c r="P17" s="81">
        <v>26.639805910026261</v>
      </c>
      <c r="Q17" s="81">
        <v>1.4348172257007468</v>
      </c>
      <c r="R17" s="81">
        <v>0</v>
      </c>
      <c r="S17" s="81">
        <v>1.3252597932974535</v>
      </c>
      <c r="T17" s="82"/>
      <c r="U17" s="81">
        <v>746144</v>
      </c>
      <c r="V17" s="81">
        <v>1175</v>
      </c>
      <c r="W17" s="81">
        <v>268</v>
      </c>
      <c r="X17" s="81">
        <v>3538</v>
      </c>
      <c r="Y17" s="81">
        <v>7016</v>
      </c>
      <c r="Z17" s="81">
        <v>9975</v>
      </c>
      <c r="AA17" s="81">
        <v>5353</v>
      </c>
      <c r="AB17" s="81">
        <v>18818</v>
      </c>
      <c r="AC17" s="81">
        <v>0</v>
      </c>
      <c r="AD17" s="81">
        <v>1.3252597932974535</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0</v>
      </c>
      <c r="BL17" s="81">
        <v>0</v>
      </c>
      <c r="BM17" s="82"/>
      <c r="BN17" s="81">
        <v>0</v>
      </c>
      <c r="BO17" s="81">
        <v>0</v>
      </c>
      <c r="BP17" s="81">
        <v>0</v>
      </c>
      <c r="BQ17" s="81">
        <v>0</v>
      </c>
      <c r="BR17" s="81">
        <v>0</v>
      </c>
      <c r="BS17" s="81">
        <v>0</v>
      </c>
      <c r="BT17"/>
      <c r="BU17" s="80">
        <v>0</v>
      </c>
      <c r="BV17" s="80">
        <v>0</v>
      </c>
      <c r="BW17" s="80">
        <v>0</v>
      </c>
      <c r="BX17" s="80">
        <v>0</v>
      </c>
      <c r="BY17" s="80">
        <v>0</v>
      </c>
      <c r="BZ17" s="80">
        <v>0</v>
      </c>
      <c r="CA17" s="80">
        <v>0</v>
      </c>
      <c r="CB17" s="80">
        <v>0</v>
      </c>
      <c r="CC17" s="80">
        <v>0</v>
      </c>
    </row>
    <row r="18" spans="1:81">
      <c r="A18" s="80" t="s">
        <v>1721</v>
      </c>
      <c r="B18" s="80">
        <v>146</v>
      </c>
      <c r="C18" s="80">
        <v>10</v>
      </c>
      <c r="D18" s="80">
        <v>9</v>
      </c>
      <c r="E18" s="80">
        <v>2013</v>
      </c>
      <c r="F18" s="80" t="s">
        <v>89</v>
      </c>
      <c r="G18" s="80" t="s">
        <v>1711</v>
      </c>
      <c r="H18" s="80" t="s">
        <v>1712</v>
      </c>
      <c r="I18" s="177"/>
      <c r="J18" s="81">
        <v>13.469919815365353</v>
      </c>
      <c r="K18" s="81">
        <v>3.4790506283548481</v>
      </c>
      <c r="L18" s="81">
        <v>8.0856628973766629</v>
      </c>
      <c r="M18" s="81">
        <v>19.641453041121451</v>
      </c>
      <c r="N18" s="81">
        <v>44.207151784069474</v>
      </c>
      <c r="O18" s="81">
        <v>18.414098876551982</v>
      </c>
      <c r="P18" s="81">
        <v>26.445455375667834</v>
      </c>
      <c r="Q18" s="81">
        <v>1.4376652674990154</v>
      </c>
      <c r="R18" s="81">
        <v>0</v>
      </c>
      <c r="S18" s="81">
        <v>1.5655063985523789</v>
      </c>
      <c r="T18" s="82"/>
      <c r="U18" s="81">
        <v>806877</v>
      </c>
      <c r="V18" s="81">
        <v>1175</v>
      </c>
      <c r="W18" s="81">
        <v>268</v>
      </c>
      <c r="X18" s="81">
        <v>3538</v>
      </c>
      <c r="Y18" s="81">
        <v>7026</v>
      </c>
      <c r="Z18" s="81">
        <v>10061</v>
      </c>
      <c r="AA18" s="81">
        <v>5294</v>
      </c>
      <c r="AB18" s="81">
        <v>18585</v>
      </c>
      <c r="AC18" s="81">
        <v>0</v>
      </c>
      <c r="AD18" s="81">
        <v>1.5655063985523789</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9.2040000000000006</v>
      </c>
      <c r="BL18" s="81">
        <v>0</v>
      </c>
      <c r="BM18" s="82"/>
      <c r="BN18" s="81">
        <v>0</v>
      </c>
      <c r="BO18" s="81">
        <v>0</v>
      </c>
      <c r="BP18" s="81">
        <v>0</v>
      </c>
      <c r="BQ18" s="81">
        <v>0</v>
      </c>
      <c r="BR18" s="81">
        <v>1</v>
      </c>
      <c r="BS18" s="81">
        <v>0</v>
      </c>
      <c r="BT18"/>
      <c r="BU18" s="80">
        <v>0</v>
      </c>
      <c r="BV18" s="80">
        <v>9.2040000000000006</v>
      </c>
      <c r="BW18" s="80">
        <v>0</v>
      </c>
      <c r="BX18" s="80">
        <v>0</v>
      </c>
      <c r="BY18" s="80">
        <v>0</v>
      </c>
      <c r="BZ18" s="80">
        <v>0</v>
      </c>
      <c r="CA18" s="80">
        <v>0</v>
      </c>
      <c r="CB18" s="80">
        <v>0</v>
      </c>
      <c r="CC18" s="80">
        <v>0</v>
      </c>
    </row>
    <row r="19" spans="1:81">
      <c r="A19" s="80" t="s">
        <v>1722</v>
      </c>
      <c r="B19" s="80">
        <v>147</v>
      </c>
      <c r="C19" s="80">
        <v>11</v>
      </c>
      <c r="D19" s="80">
        <v>9</v>
      </c>
      <c r="E19" s="80">
        <v>2014</v>
      </c>
      <c r="F19" s="80" t="s">
        <v>90</v>
      </c>
      <c r="G19" s="80" t="s">
        <v>1711</v>
      </c>
      <c r="H19" s="80" t="s">
        <v>1712</v>
      </c>
      <c r="I19" s="177"/>
      <c r="J19" s="81">
        <v>9.8503782672017302</v>
      </c>
      <c r="K19" s="81">
        <v>3.1937409518457853</v>
      </c>
      <c r="L19" s="81">
        <v>9.9050709330419267</v>
      </c>
      <c r="M19" s="81">
        <v>17.832877523824727</v>
      </c>
      <c r="N19" s="81">
        <v>35.654870590870864</v>
      </c>
      <c r="O19" s="81">
        <v>17.370810871121659</v>
      </c>
      <c r="P19" s="81">
        <v>26.105972658410682</v>
      </c>
      <c r="Q19" s="81">
        <v>1.3479057118600584</v>
      </c>
      <c r="R19" s="81">
        <v>0</v>
      </c>
      <c r="S19" s="81">
        <v>1.566501767697112</v>
      </c>
      <c r="T19" s="82"/>
      <c r="U19" s="81">
        <v>776712</v>
      </c>
      <c r="V19" s="81">
        <v>1010</v>
      </c>
      <c r="W19" s="81">
        <v>203</v>
      </c>
      <c r="X19" s="81">
        <v>3289</v>
      </c>
      <c r="Y19" s="81">
        <v>6996</v>
      </c>
      <c r="Z19" s="81">
        <v>9996</v>
      </c>
      <c r="AA19" s="81">
        <v>5199</v>
      </c>
      <c r="AB19" s="81">
        <v>18161</v>
      </c>
      <c r="AC19" s="81">
        <v>0</v>
      </c>
      <c r="AD19" s="81">
        <v>1.566501767697112</v>
      </c>
      <c r="AE19" s="82"/>
      <c r="AF19" s="81">
        <v>10095244.616886342</v>
      </c>
      <c r="AG19" s="81">
        <v>2354418.7609093082</v>
      </c>
      <c r="AH19" s="81">
        <v>2627588.0095545552</v>
      </c>
      <c r="AI19" s="81">
        <v>20830052.398544569</v>
      </c>
      <c r="AJ19" s="81">
        <v>34222023.07175871</v>
      </c>
      <c r="AK19" s="81">
        <v>0</v>
      </c>
      <c r="AL19" s="81">
        <v>0</v>
      </c>
      <c r="AM19" s="81">
        <v>2493233.9162729746</v>
      </c>
      <c r="AN19" s="81">
        <v>0</v>
      </c>
      <c r="AO19" s="81">
        <v>0</v>
      </c>
      <c r="AP19" s="82"/>
      <c r="AQ19" s="81">
        <v>47</v>
      </c>
      <c r="AR19" s="81">
        <v>8</v>
      </c>
      <c r="AS19" s="81">
        <v>2</v>
      </c>
      <c r="AT19" s="81">
        <v>0</v>
      </c>
      <c r="AU19" s="81">
        <v>0</v>
      </c>
      <c r="AV19" s="81">
        <v>0</v>
      </c>
      <c r="AW19" s="81" t="s">
        <v>564</v>
      </c>
      <c r="AX19" s="82"/>
      <c r="AY19" s="81">
        <v>225.2</v>
      </c>
      <c r="AZ19" s="81">
        <v>1626.7</v>
      </c>
      <c r="BA19" s="81">
        <v>29990</v>
      </c>
      <c r="BB19" s="81">
        <v>0</v>
      </c>
      <c r="BC19" s="81">
        <v>0</v>
      </c>
      <c r="BD19" s="81">
        <v>0</v>
      </c>
      <c r="BE19" s="81" t="s">
        <v>564</v>
      </c>
      <c r="BF19" s="82"/>
      <c r="BG19" s="81">
        <v>0</v>
      </c>
      <c r="BH19" s="81">
        <v>0</v>
      </c>
      <c r="BI19" s="81">
        <v>0</v>
      </c>
      <c r="BJ19" s="81">
        <v>0</v>
      </c>
      <c r="BK19" s="81">
        <v>0</v>
      </c>
      <c r="BL19" s="81">
        <v>0</v>
      </c>
      <c r="BM19" s="82"/>
      <c r="BN19" s="81">
        <v>0</v>
      </c>
      <c r="BO19" s="81">
        <v>0</v>
      </c>
      <c r="BP19" s="81">
        <v>0</v>
      </c>
      <c r="BQ19" s="81">
        <v>0</v>
      </c>
      <c r="BR19" s="81">
        <v>0</v>
      </c>
      <c r="BS19" s="81">
        <v>0</v>
      </c>
      <c r="BT19"/>
      <c r="BU19" s="80">
        <v>0</v>
      </c>
      <c r="BV19" s="80">
        <v>0</v>
      </c>
      <c r="BW19" s="80">
        <v>0</v>
      </c>
      <c r="BX19" s="80">
        <v>0</v>
      </c>
      <c r="BY19" s="80">
        <v>0</v>
      </c>
      <c r="BZ19" s="80">
        <v>0</v>
      </c>
      <c r="CA19" s="80">
        <v>0</v>
      </c>
      <c r="CB19" s="80">
        <v>0</v>
      </c>
      <c r="CC19" s="80">
        <v>0</v>
      </c>
    </row>
    <row r="20" spans="1:81">
      <c r="A20" s="80" t="s">
        <v>1723</v>
      </c>
      <c r="B20" s="80">
        <v>148</v>
      </c>
      <c r="C20" s="80">
        <v>12</v>
      </c>
      <c r="D20" s="80">
        <v>9</v>
      </c>
      <c r="E20" s="80">
        <v>2015</v>
      </c>
      <c r="F20" s="80" t="s">
        <v>91</v>
      </c>
      <c r="G20" s="80" t="s">
        <v>1711</v>
      </c>
      <c r="H20" s="80" t="s">
        <v>1712</v>
      </c>
      <c r="I20" s="177"/>
      <c r="J20" s="81">
        <v>7.827711316901401</v>
      </c>
      <c r="K20" s="81">
        <v>3.0120692590273666</v>
      </c>
      <c r="L20" s="81">
        <v>10.604272453738467</v>
      </c>
      <c r="M20" s="81">
        <v>16.935807118285339</v>
      </c>
      <c r="N20" s="81">
        <v>34.416932889790985</v>
      </c>
      <c r="O20" s="81">
        <v>17.108657581976274</v>
      </c>
      <c r="P20" s="81">
        <v>25.704388421956413</v>
      </c>
      <c r="Q20" s="81">
        <v>1.2930854488231127</v>
      </c>
      <c r="R20" s="81">
        <v>0</v>
      </c>
      <c r="S20" s="81">
        <v>1.461893297387771</v>
      </c>
      <c r="T20" s="82"/>
      <c r="U20" s="81">
        <v>607467</v>
      </c>
      <c r="V20" s="81">
        <v>1010</v>
      </c>
      <c r="W20" s="81">
        <v>203</v>
      </c>
      <c r="X20" s="81">
        <v>3289</v>
      </c>
      <c r="Y20" s="81">
        <v>6977</v>
      </c>
      <c r="Z20" s="81">
        <v>9940</v>
      </c>
      <c r="AA20" s="81">
        <v>5115</v>
      </c>
      <c r="AB20" s="81">
        <v>17797</v>
      </c>
      <c r="AC20" s="81">
        <v>0</v>
      </c>
      <c r="AD20" s="81">
        <v>1.461893297387771</v>
      </c>
      <c r="AE20" s="82"/>
      <c r="AF20" s="81">
        <v>8521849.9793206602</v>
      </c>
      <c r="AG20" s="81">
        <v>2118240.5236459342</v>
      </c>
      <c r="AH20" s="81">
        <v>2679747.7128904886</v>
      </c>
      <c r="AI20" s="81">
        <v>21017685.780108079</v>
      </c>
      <c r="AJ20" s="81">
        <v>37042776.069466442</v>
      </c>
      <c r="AK20" s="81">
        <v>0</v>
      </c>
      <c r="AL20" s="81">
        <v>0</v>
      </c>
      <c r="AM20" s="81">
        <v>2439004.1943928516</v>
      </c>
      <c r="AN20" s="81">
        <v>0</v>
      </c>
      <c r="AO20" s="81">
        <v>0</v>
      </c>
      <c r="AP20" s="82"/>
      <c r="AQ20" s="81">
        <v>56</v>
      </c>
      <c r="AR20" s="81">
        <v>19</v>
      </c>
      <c r="AS20" s="81">
        <v>2</v>
      </c>
      <c r="AT20" s="81">
        <v>0</v>
      </c>
      <c r="AU20" s="81">
        <v>0</v>
      </c>
      <c r="AV20" s="81">
        <v>0</v>
      </c>
      <c r="AW20" s="81" t="s">
        <v>564</v>
      </c>
      <c r="AX20" s="82"/>
      <c r="AY20" s="81">
        <v>275.5</v>
      </c>
      <c r="AZ20" s="81">
        <v>3901.1</v>
      </c>
      <c r="BA20" s="81">
        <v>29990</v>
      </c>
      <c r="BB20" s="81">
        <v>0</v>
      </c>
      <c r="BC20" s="81">
        <v>0</v>
      </c>
      <c r="BD20" s="81">
        <v>0</v>
      </c>
      <c r="BE20" s="81" t="s">
        <v>564</v>
      </c>
      <c r="BF20" s="82"/>
      <c r="BG20" s="81">
        <v>0</v>
      </c>
      <c r="BH20" s="81">
        <v>0</v>
      </c>
      <c r="BI20" s="81">
        <v>0</v>
      </c>
      <c r="BJ20" s="81">
        <v>0</v>
      </c>
      <c r="BK20" s="81">
        <v>10.61</v>
      </c>
      <c r="BL20" s="81">
        <v>0</v>
      </c>
      <c r="BM20" s="82"/>
      <c r="BN20" s="81">
        <v>0</v>
      </c>
      <c r="BO20" s="81">
        <v>0</v>
      </c>
      <c r="BP20" s="81">
        <v>0</v>
      </c>
      <c r="BQ20" s="81">
        <v>0</v>
      </c>
      <c r="BR20" s="81">
        <v>1</v>
      </c>
      <c r="BS20" s="81">
        <v>0</v>
      </c>
      <c r="BT20"/>
      <c r="BU20" s="80">
        <v>0</v>
      </c>
      <c r="BV20" s="80">
        <v>10.61</v>
      </c>
      <c r="BW20" s="80">
        <v>0</v>
      </c>
      <c r="BX20" s="80">
        <v>0</v>
      </c>
      <c r="BY20" s="80">
        <v>0</v>
      </c>
      <c r="BZ20" s="80">
        <v>0</v>
      </c>
      <c r="CA20" s="80">
        <v>0</v>
      </c>
      <c r="CB20" s="80">
        <v>0</v>
      </c>
      <c r="CC20" s="80">
        <v>0</v>
      </c>
    </row>
    <row r="21" spans="1:81">
      <c r="A21" s="80" t="s">
        <v>1724</v>
      </c>
      <c r="B21" s="80">
        <v>149</v>
      </c>
      <c r="C21" s="80">
        <v>13</v>
      </c>
      <c r="D21" s="80">
        <v>9</v>
      </c>
      <c r="E21" s="80">
        <v>2016</v>
      </c>
      <c r="F21" s="80" t="s">
        <v>92</v>
      </c>
      <c r="G21" s="80" t="s">
        <v>1711</v>
      </c>
      <c r="H21" s="80" t="s">
        <v>1712</v>
      </c>
      <c r="I21" s="177"/>
      <c r="J21" s="81">
        <v>12.076911502633878</v>
      </c>
      <c r="K21" s="81">
        <v>3.201691820665618</v>
      </c>
      <c r="L21" s="81">
        <v>10.04824261246072</v>
      </c>
      <c r="M21" s="81">
        <v>14.720969580468243</v>
      </c>
      <c r="N21" s="81">
        <v>34.874835208437879</v>
      </c>
      <c r="O21" s="81">
        <v>16.817585215758996</v>
      </c>
      <c r="P21" s="81">
        <v>25.139027286830157</v>
      </c>
      <c r="Q21" s="81">
        <v>1.2306218212533058</v>
      </c>
      <c r="R21" s="81">
        <v>0</v>
      </c>
      <c r="S21" s="81">
        <v>2.0925100911688417</v>
      </c>
      <c r="T21" s="82"/>
      <c r="U21" s="81">
        <v>739281</v>
      </c>
      <c r="V21" s="81">
        <v>1010</v>
      </c>
      <c r="W21" s="81">
        <v>203</v>
      </c>
      <c r="X21" s="81">
        <v>3289</v>
      </c>
      <c r="Y21" s="81">
        <v>6948</v>
      </c>
      <c r="Z21" s="81">
        <v>9891</v>
      </c>
      <c r="AA21" s="81">
        <v>5174</v>
      </c>
      <c r="AB21" s="81">
        <v>17423</v>
      </c>
      <c r="AC21" s="81">
        <v>0</v>
      </c>
      <c r="AD21" s="81">
        <v>2.0925100911688421</v>
      </c>
      <c r="AE21" s="82"/>
      <c r="AF21" s="81">
        <v>15134211.251681531</v>
      </c>
      <c r="AG21" s="81">
        <v>2227635.317954001</v>
      </c>
      <c r="AH21" s="81">
        <v>1808737.107761062</v>
      </c>
      <c r="AI21" s="81">
        <v>20334880.488207601</v>
      </c>
      <c r="AJ21" s="81">
        <v>38748038.016265526</v>
      </c>
      <c r="AK21" s="81">
        <v>0</v>
      </c>
      <c r="AL21" s="81">
        <v>0</v>
      </c>
      <c r="AM21" s="81">
        <v>2389604.1100021629</v>
      </c>
      <c r="AN21" s="81">
        <v>0</v>
      </c>
      <c r="AO21" s="81">
        <v>0</v>
      </c>
      <c r="AP21" s="82"/>
      <c r="AQ21" s="81">
        <v>64</v>
      </c>
      <c r="AR21" s="81">
        <v>26</v>
      </c>
      <c r="AS21" s="81">
        <v>2</v>
      </c>
      <c r="AT21" s="81">
        <v>0</v>
      </c>
      <c r="AU21" s="81">
        <v>0</v>
      </c>
      <c r="AV21" s="81">
        <v>0</v>
      </c>
      <c r="AW21" s="81" t="s">
        <v>564</v>
      </c>
      <c r="AX21" s="82"/>
      <c r="AY21" s="81">
        <v>317.8</v>
      </c>
      <c r="AZ21" s="81">
        <v>4210.2</v>
      </c>
      <c r="BA21" s="81">
        <v>29990</v>
      </c>
      <c r="BB21" s="81">
        <v>0</v>
      </c>
      <c r="BC21" s="81">
        <v>0</v>
      </c>
      <c r="BD21" s="81">
        <v>0</v>
      </c>
      <c r="BE21" s="81" t="s">
        <v>564</v>
      </c>
      <c r="BF21" s="82"/>
      <c r="BG21" s="81">
        <v>0</v>
      </c>
      <c r="BH21" s="81">
        <v>0</v>
      </c>
      <c r="BI21" s="81">
        <v>0</v>
      </c>
      <c r="BJ21" s="81">
        <v>0</v>
      </c>
      <c r="BK21" s="81">
        <v>12.173</v>
      </c>
      <c r="BL21" s="81">
        <v>0</v>
      </c>
      <c r="BM21" s="82"/>
      <c r="BN21" s="81">
        <v>0</v>
      </c>
      <c r="BO21" s="81">
        <v>0</v>
      </c>
      <c r="BP21" s="81">
        <v>0</v>
      </c>
      <c r="BQ21" s="81">
        <v>0</v>
      </c>
      <c r="BR21" s="81">
        <v>1</v>
      </c>
      <c r="BS21" s="81">
        <v>0</v>
      </c>
      <c r="BT21"/>
      <c r="BU21" s="80">
        <v>0</v>
      </c>
      <c r="BV21" s="80">
        <v>11.754</v>
      </c>
      <c r="BW21" s="80">
        <v>0</v>
      </c>
      <c r="BX21" s="80">
        <v>1E-3</v>
      </c>
      <c r="BY21" s="80">
        <v>0.41799999999999998</v>
      </c>
      <c r="BZ21" s="80">
        <v>0</v>
      </c>
      <c r="CA21" s="80">
        <v>0</v>
      </c>
      <c r="CB21" s="80">
        <v>0</v>
      </c>
      <c r="CC21" s="80">
        <v>0</v>
      </c>
    </row>
    <row r="22" spans="1:81">
      <c r="A22" s="80" t="s">
        <v>1725</v>
      </c>
      <c r="B22" s="80">
        <v>150</v>
      </c>
      <c r="C22" s="80">
        <v>14</v>
      </c>
      <c r="D22" s="80">
        <v>9</v>
      </c>
      <c r="E22" s="80">
        <v>2017</v>
      </c>
      <c r="F22" s="80" t="s">
        <v>71</v>
      </c>
      <c r="G22" s="80" t="s">
        <v>1711</v>
      </c>
      <c r="H22" s="80" t="s">
        <v>1712</v>
      </c>
      <c r="I22" s="177"/>
      <c r="J22" s="81">
        <v>6.0677323899953564</v>
      </c>
      <c r="K22" s="81">
        <v>3.1065358683472484</v>
      </c>
      <c r="L22" s="81">
        <v>9.7051952114811861</v>
      </c>
      <c r="M22" s="81">
        <v>13.242033455584686</v>
      </c>
      <c r="N22" s="81">
        <v>37.759397496979169</v>
      </c>
      <c r="O22" s="81">
        <v>16.501348622237209</v>
      </c>
      <c r="P22" s="81">
        <v>24.796318666497697</v>
      </c>
      <c r="Q22" s="81">
        <v>1.1668484560573424</v>
      </c>
      <c r="R22" s="81">
        <v>0</v>
      </c>
      <c r="S22" s="81">
        <v>2.4486190826850027</v>
      </c>
      <c r="T22" s="82"/>
      <c r="U22" s="81">
        <v>460131.00000000012</v>
      </c>
      <c r="V22" s="81">
        <v>1010</v>
      </c>
      <c r="W22" s="81">
        <v>203</v>
      </c>
      <c r="X22" s="81">
        <v>3289</v>
      </c>
      <c r="Y22" s="81">
        <v>6997</v>
      </c>
      <c r="Z22" s="81">
        <v>9866</v>
      </c>
      <c r="AA22" s="81">
        <v>5136</v>
      </c>
      <c r="AB22" s="81">
        <v>17084</v>
      </c>
      <c r="AC22" s="81">
        <v>0</v>
      </c>
      <c r="AD22" s="81">
        <v>2.4486190826850032</v>
      </c>
      <c r="AE22" s="82"/>
      <c r="AF22" s="81">
        <v>7765330.7411216721</v>
      </c>
      <c r="AG22" s="81">
        <v>2132844.7893590392</v>
      </c>
      <c r="AH22" s="81">
        <v>2098769.9025116479</v>
      </c>
      <c r="AI22" s="81">
        <v>19378918.573047929</v>
      </c>
      <c r="AJ22" s="81">
        <v>39028752.56302467</v>
      </c>
      <c r="AK22" s="81">
        <v>0</v>
      </c>
      <c r="AL22" s="81">
        <v>0</v>
      </c>
      <c r="AM22" s="81">
        <v>2346775.8150850302</v>
      </c>
      <c r="AN22" s="81">
        <v>0</v>
      </c>
      <c r="AO22" s="81">
        <v>0</v>
      </c>
      <c r="AP22" s="82"/>
      <c r="AQ22" s="81">
        <v>68</v>
      </c>
      <c r="AR22" s="81">
        <v>32</v>
      </c>
      <c r="AS22" s="81">
        <v>15</v>
      </c>
      <c r="AT22" s="81">
        <v>0</v>
      </c>
      <c r="AU22" s="81">
        <v>0</v>
      </c>
      <c r="AV22" s="81">
        <v>0</v>
      </c>
      <c r="AW22" s="81" t="s">
        <v>564</v>
      </c>
      <c r="AX22" s="82"/>
      <c r="AY22" s="81">
        <v>348</v>
      </c>
      <c r="AZ22" s="81">
        <v>4435.6000000000004</v>
      </c>
      <c r="BA22" s="81">
        <v>36154.400000000001</v>
      </c>
      <c r="BB22" s="81">
        <v>0</v>
      </c>
      <c r="BC22" s="81">
        <v>0</v>
      </c>
      <c r="BD22" s="81">
        <v>0</v>
      </c>
      <c r="BE22" s="81" t="s">
        <v>564</v>
      </c>
      <c r="BF22" s="82"/>
      <c r="BG22" s="81">
        <v>0</v>
      </c>
      <c r="BH22" s="81">
        <v>0</v>
      </c>
      <c r="BI22" s="81">
        <v>0</v>
      </c>
      <c r="BJ22" s="81">
        <v>0</v>
      </c>
      <c r="BK22" s="81">
        <v>12.061999999999999</v>
      </c>
      <c r="BL22" s="81">
        <v>0</v>
      </c>
      <c r="BM22" s="82"/>
      <c r="BN22" s="81">
        <v>0</v>
      </c>
      <c r="BO22" s="81">
        <v>0</v>
      </c>
      <c r="BP22" s="81">
        <v>0</v>
      </c>
      <c r="BQ22" s="81">
        <v>0</v>
      </c>
      <c r="BR22" s="81">
        <v>1</v>
      </c>
      <c r="BS22" s="81">
        <v>0</v>
      </c>
      <c r="BT22"/>
      <c r="BU22" s="80">
        <v>0</v>
      </c>
      <c r="BV22" s="80">
        <v>11.659000000000001</v>
      </c>
      <c r="BW22" s="80">
        <v>0</v>
      </c>
      <c r="BX22" s="80">
        <v>0</v>
      </c>
      <c r="BY22" s="80">
        <v>0.40300000000000002</v>
      </c>
      <c r="BZ22" s="80">
        <v>0</v>
      </c>
      <c r="CA22" s="80">
        <v>0</v>
      </c>
      <c r="CB22" s="80">
        <v>0</v>
      </c>
      <c r="CC22" s="80">
        <v>0</v>
      </c>
    </row>
    <row r="23" spans="1:81">
      <c r="A23" s="80" t="s">
        <v>1726</v>
      </c>
      <c r="B23" s="80">
        <v>151</v>
      </c>
      <c r="C23" s="80">
        <v>15</v>
      </c>
      <c r="D23" s="80">
        <v>9</v>
      </c>
      <c r="E23" s="80">
        <v>2018</v>
      </c>
      <c r="F23" s="80" t="s">
        <v>93</v>
      </c>
      <c r="G23" s="80" t="s">
        <v>1711</v>
      </c>
      <c r="H23" s="80" t="s">
        <v>1712</v>
      </c>
      <c r="I23" s="177"/>
      <c r="J23" s="81">
        <v>9.2044605972089073</v>
      </c>
      <c r="K23" s="81">
        <v>2.9375617216587289</v>
      </c>
      <c r="L23" s="81">
        <v>8.8946340480999222</v>
      </c>
      <c r="M23" s="81">
        <v>13.874783346637466</v>
      </c>
      <c r="N23" s="81">
        <v>31.946237572060415</v>
      </c>
      <c r="O23" s="81">
        <v>16.068240033572604</v>
      </c>
      <c r="P23" s="81">
        <v>24.205338492789153</v>
      </c>
      <c r="Q23" s="81">
        <v>1.0579950714377542</v>
      </c>
      <c r="R23" s="81">
        <v>0</v>
      </c>
      <c r="S23" s="81">
        <v>1.9059505083731108</v>
      </c>
      <c r="T23" s="82"/>
      <c r="U23" s="81">
        <v>629022</v>
      </c>
      <c r="V23" s="81">
        <v>1010</v>
      </c>
      <c r="W23" s="81">
        <v>203</v>
      </c>
      <c r="X23" s="81">
        <v>3289</v>
      </c>
      <c r="Y23" s="81">
        <v>6947</v>
      </c>
      <c r="Z23" s="81">
        <v>9791</v>
      </c>
      <c r="AA23" s="81">
        <v>5064</v>
      </c>
      <c r="AB23" s="81">
        <v>16693</v>
      </c>
      <c r="AC23" s="81">
        <v>0</v>
      </c>
      <c r="AD23" s="81">
        <v>1.905950508373111</v>
      </c>
      <c r="AE23" s="82"/>
      <c r="AF23" s="81">
        <v>11591145.380663751</v>
      </c>
      <c r="AG23" s="81">
        <v>1995637.0234319351</v>
      </c>
      <c r="AH23" s="81">
        <v>2022522.60724969</v>
      </c>
      <c r="AI23" s="81">
        <v>19570752.657260559</v>
      </c>
      <c r="AJ23" s="81">
        <v>35035856.153853342</v>
      </c>
      <c r="AK23" s="81">
        <v>0</v>
      </c>
      <c r="AL23" s="81">
        <v>0</v>
      </c>
      <c r="AM23" s="81">
        <v>2297809.9911095551</v>
      </c>
      <c r="AN23" s="81">
        <v>0</v>
      </c>
      <c r="AO23" s="81">
        <v>0</v>
      </c>
      <c r="AP23" s="82"/>
      <c r="AQ23" s="81">
        <v>74</v>
      </c>
      <c r="AR23" s="81">
        <v>50</v>
      </c>
      <c r="AS23" s="81">
        <v>23</v>
      </c>
      <c r="AT23" s="81">
        <v>0</v>
      </c>
      <c r="AU23" s="81">
        <v>0</v>
      </c>
      <c r="AV23" s="81">
        <v>0</v>
      </c>
      <c r="AW23" s="81" t="s">
        <v>564</v>
      </c>
      <c r="AX23" s="82"/>
      <c r="AY23" s="81">
        <v>386.5</v>
      </c>
      <c r="AZ23" s="81">
        <v>6170</v>
      </c>
      <c r="BA23" s="81">
        <v>36310</v>
      </c>
      <c r="BB23" s="81">
        <v>0</v>
      </c>
      <c r="BC23" s="81">
        <v>0</v>
      </c>
      <c r="BD23" s="81">
        <v>0</v>
      </c>
      <c r="BE23" s="81" t="s">
        <v>564</v>
      </c>
      <c r="BF23" s="82"/>
      <c r="BG23" s="81">
        <v>0</v>
      </c>
      <c r="BH23" s="81">
        <v>0</v>
      </c>
      <c r="BI23" s="81">
        <v>0</v>
      </c>
      <c r="BJ23" s="81">
        <v>0</v>
      </c>
      <c r="BK23" s="81">
        <v>11.936</v>
      </c>
      <c r="BL23" s="81">
        <v>0</v>
      </c>
      <c r="BM23" s="82"/>
      <c r="BN23" s="81">
        <v>0</v>
      </c>
      <c r="BO23" s="81">
        <v>0</v>
      </c>
      <c r="BP23" s="81">
        <v>0</v>
      </c>
      <c r="BQ23" s="81">
        <v>0</v>
      </c>
      <c r="BR23" s="81">
        <v>1</v>
      </c>
      <c r="BS23" s="81">
        <v>0</v>
      </c>
      <c r="BT23"/>
      <c r="BU23" s="80">
        <v>0</v>
      </c>
      <c r="BV23" s="80">
        <v>11.538</v>
      </c>
      <c r="BW23" s="80">
        <v>0</v>
      </c>
      <c r="BX23" s="80">
        <v>0</v>
      </c>
      <c r="BY23" s="80">
        <v>0.39800000000000002</v>
      </c>
      <c r="BZ23" s="80">
        <v>0</v>
      </c>
      <c r="CA23" s="80">
        <v>0</v>
      </c>
      <c r="CB23" s="80">
        <v>0</v>
      </c>
      <c r="CC23" s="80">
        <v>0</v>
      </c>
    </row>
    <row r="24" spans="1:81">
      <c r="A24" s="80" t="s">
        <v>1727</v>
      </c>
      <c r="B24" s="80">
        <v>152</v>
      </c>
      <c r="C24" s="80">
        <v>16</v>
      </c>
      <c r="D24" s="80">
        <v>9</v>
      </c>
      <c r="E24" s="80">
        <v>2019</v>
      </c>
      <c r="F24" s="80" t="s">
        <v>73</v>
      </c>
      <c r="G24" s="80" t="s">
        <v>1711</v>
      </c>
      <c r="H24" s="80" t="s">
        <v>1712</v>
      </c>
      <c r="I24" s="177"/>
      <c r="J24" s="81">
        <v>8.324082473309991</v>
      </c>
      <c r="K24" s="81">
        <v>2.7529321860915177</v>
      </c>
      <c r="L24" s="81">
        <v>8.976998466888876</v>
      </c>
      <c r="M24" s="81">
        <v>13.112455824972434</v>
      </c>
      <c r="N24" s="81">
        <v>29.688663563004106</v>
      </c>
      <c r="O24" s="81">
        <v>15.539832550937401</v>
      </c>
      <c r="P24" s="81">
        <v>23.232045094915097</v>
      </c>
      <c r="Q24" s="81">
        <v>1.0003611934059535</v>
      </c>
      <c r="R24" s="81">
        <v>0</v>
      </c>
      <c r="S24" s="81">
        <v>1.7236826778890777</v>
      </c>
      <c r="T24" s="82"/>
      <c r="U24" s="81">
        <v>599969</v>
      </c>
      <c r="V24" s="81">
        <v>1010</v>
      </c>
      <c r="W24" s="81">
        <v>203</v>
      </c>
      <c r="X24" s="81">
        <v>3289</v>
      </c>
      <c r="Y24" s="81">
        <v>6859</v>
      </c>
      <c r="Z24" s="81">
        <v>9729</v>
      </c>
      <c r="AA24" s="81">
        <v>4824</v>
      </c>
      <c r="AB24" s="81">
        <v>16211</v>
      </c>
      <c r="AC24" s="81">
        <v>0</v>
      </c>
      <c r="AD24" s="81">
        <v>1.7236826778890779</v>
      </c>
      <c r="AE24" s="82"/>
      <c r="AF24" s="81">
        <v>11193039.87618956</v>
      </c>
      <c r="AG24" s="81">
        <v>1920060.5860482929</v>
      </c>
      <c r="AH24" s="81">
        <v>2106003.648860435</v>
      </c>
      <c r="AI24" s="81">
        <v>18937953.260168821</v>
      </c>
      <c r="AJ24" s="81">
        <v>32930689.827173721</v>
      </c>
      <c r="AK24" s="81">
        <v>0</v>
      </c>
      <c r="AL24" s="81">
        <v>0</v>
      </c>
      <c r="AM24" s="81">
        <v>2207816.1636573379</v>
      </c>
      <c r="AN24" s="81">
        <v>0</v>
      </c>
      <c r="AO24" s="81">
        <v>0</v>
      </c>
      <c r="AP24" s="82"/>
      <c r="AQ24" s="81">
        <v>80</v>
      </c>
      <c r="AR24" s="81">
        <v>62</v>
      </c>
      <c r="AS24" s="81">
        <v>25</v>
      </c>
      <c r="AT24" s="81">
        <v>0</v>
      </c>
      <c r="AU24" s="81">
        <v>0</v>
      </c>
      <c r="AV24" s="81">
        <v>0</v>
      </c>
      <c r="AW24" s="81" t="s">
        <v>564</v>
      </c>
      <c r="AX24" s="82"/>
      <c r="AY24" s="81">
        <v>427.1</v>
      </c>
      <c r="AZ24" s="81">
        <v>11233.3</v>
      </c>
      <c r="BA24" s="81">
        <v>51265.4</v>
      </c>
      <c r="BB24" s="81">
        <v>0</v>
      </c>
      <c r="BC24" s="81">
        <v>0</v>
      </c>
      <c r="BD24" s="81">
        <v>0</v>
      </c>
      <c r="BE24" s="81" t="s">
        <v>564</v>
      </c>
      <c r="BF24" s="82"/>
      <c r="BG24" s="81">
        <v>0</v>
      </c>
      <c r="BH24" s="81">
        <v>0</v>
      </c>
      <c r="BI24" s="81">
        <v>0</v>
      </c>
      <c r="BJ24" s="81">
        <v>0</v>
      </c>
      <c r="BK24" s="81">
        <v>11.455</v>
      </c>
      <c r="BL24" s="81">
        <v>0</v>
      </c>
      <c r="BM24" s="82"/>
      <c r="BN24" s="81">
        <v>0</v>
      </c>
      <c r="BO24" s="81">
        <v>0</v>
      </c>
      <c r="BP24" s="81">
        <v>0</v>
      </c>
      <c r="BQ24" s="81">
        <v>0</v>
      </c>
      <c r="BR24" s="81">
        <v>1</v>
      </c>
      <c r="BS24" s="81">
        <v>0</v>
      </c>
      <c r="BT24"/>
      <c r="BU24" s="80">
        <v>0</v>
      </c>
      <c r="BV24" s="80">
        <v>11.455</v>
      </c>
      <c r="BW24" s="80">
        <v>0</v>
      </c>
      <c r="BX24" s="80">
        <v>0</v>
      </c>
      <c r="BY24" s="80">
        <v>0</v>
      </c>
      <c r="BZ24" s="80">
        <v>0</v>
      </c>
      <c r="CA24" s="80">
        <v>0</v>
      </c>
      <c r="CB24" s="80">
        <v>0</v>
      </c>
      <c r="CC24" s="80">
        <v>0</v>
      </c>
    </row>
    <row r="25" spans="1:81">
      <c r="A25" s="80" t="s">
        <v>1728</v>
      </c>
      <c r="B25" s="80">
        <v>153</v>
      </c>
      <c r="C25" s="80">
        <v>17</v>
      </c>
      <c r="D25" s="80">
        <v>9</v>
      </c>
      <c r="E25" s="80">
        <v>2020</v>
      </c>
      <c r="F25" s="80" t="s">
        <v>218</v>
      </c>
      <c r="G25" s="80" t="s">
        <v>1711</v>
      </c>
      <c r="H25" s="80" t="s">
        <v>1712</v>
      </c>
      <c r="I25" s="177"/>
      <c r="J25" s="81">
        <v>10.43289908209629</v>
      </c>
      <c r="K25" s="81">
        <v>2.7766056355813427</v>
      </c>
      <c r="L25" s="81">
        <v>7.8287341518768923</v>
      </c>
      <c r="M25" s="81">
        <v>11.848272707770224</v>
      </c>
      <c r="N25" s="81">
        <v>27.904515272698269</v>
      </c>
      <c r="O25" s="81">
        <v>13.514332985069274</v>
      </c>
      <c r="P25" s="81">
        <v>21.905840146706883</v>
      </c>
      <c r="Q25" s="81">
        <v>0.93244358701945984</v>
      </c>
      <c r="R25" s="81">
        <v>0</v>
      </c>
      <c r="S25" s="81">
        <v>1.176429834475869</v>
      </c>
      <c r="T25" s="82"/>
      <c r="U25" s="81">
        <v>791854</v>
      </c>
      <c r="V25" s="81">
        <v>877</v>
      </c>
      <c r="W25" s="81">
        <v>212</v>
      </c>
      <c r="X25" s="81">
        <v>3169</v>
      </c>
      <c r="Y25" s="81">
        <v>6853</v>
      </c>
      <c r="Z25" s="81">
        <v>9657</v>
      </c>
      <c r="AA25" s="81">
        <v>4942</v>
      </c>
      <c r="AB25" s="81">
        <v>15814</v>
      </c>
      <c r="AC25" s="81">
        <v>0</v>
      </c>
      <c r="AD25" s="81">
        <v>1.176429834475869</v>
      </c>
      <c r="AE25" s="82"/>
      <c r="AF25" s="81">
        <v>13938423.04751925</v>
      </c>
      <c r="AG25" s="81">
        <v>1974981.6946014687</v>
      </c>
      <c r="AH25" s="81">
        <v>1898141.3117850546</v>
      </c>
      <c r="AI25" s="81">
        <v>18222664.941317268</v>
      </c>
      <c r="AJ25" s="81">
        <v>31768749.754429236</v>
      </c>
      <c r="AK25" s="81"/>
      <c r="AL25" s="81"/>
      <c r="AM25" s="81">
        <v>2063902.6972045249</v>
      </c>
      <c r="AN25" s="81"/>
      <c r="AO25" s="81"/>
      <c r="AP25" s="82"/>
      <c r="AQ25" s="81">
        <v>84</v>
      </c>
      <c r="AR25" s="81">
        <v>68</v>
      </c>
      <c r="AS25" s="81">
        <v>39</v>
      </c>
      <c r="AT25" s="81">
        <v>0</v>
      </c>
      <c r="AU25" s="81">
        <v>0</v>
      </c>
      <c r="AV25" s="81">
        <v>0</v>
      </c>
      <c r="AW25" s="81">
        <v>39</v>
      </c>
      <c r="AX25" s="82"/>
      <c r="AY25" s="81">
        <v>458.2999999999999</v>
      </c>
      <c r="AZ25" s="81">
        <v>11510.5</v>
      </c>
      <c r="BA25" s="81">
        <v>51538.1</v>
      </c>
      <c r="BB25" s="81">
        <v>0</v>
      </c>
      <c r="BC25" s="81">
        <v>0</v>
      </c>
      <c r="BD25" s="81">
        <v>0</v>
      </c>
      <c r="BE25" s="81">
        <v>51538.1</v>
      </c>
      <c r="BF25" s="82"/>
      <c r="BG25" s="81">
        <v>0</v>
      </c>
      <c r="BH25" s="81">
        <v>0</v>
      </c>
      <c r="BI25" s="81">
        <v>0</v>
      </c>
      <c r="BJ25" s="81">
        <v>0</v>
      </c>
      <c r="BK25" s="81">
        <v>10.923999999999999</v>
      </c>
      <c r="BL25" s="81">
        <v>0</v>
      </c>
      <c r="BM25" s="82"/>
      <c r="BN25" s="81">
        <v>0</v>
      </c>
      <c r="BO25" s="81">
        <v>0</v>
      </c>
      <c r="BP25" s="81">
        <v>0</v>
      </c>
      <c r="BQ25" s="81">
        <v>0</v>
      </c>
      <c r="BR25" s="81">
        <v>1</v>
      </c>
      <c r="BS25" s="81">
        <v>0</v>
      </c>
      <c r="BT25"/>
      <c r="BU25" s="80">
        <v>0</v>
      </c>
      <c r="BV25" s="80">
        <v>10.923999999999999</v>
      </c>
      <c r="BW25" s="80">
        <v>0</v>
      </c>
      <c r="BX25" s="80">
        <v>0</v>
      </c>
      <c r="BY25" s="80">
        <v>0</v>
      </c>
      <c r="BZ25" s="80">
        <v>0</v>
      </c>
      <c r="CA25" s="80">
        <v>0</v>
      </c>
      <c r="CB25" s="80">
        <v>0</v>
      </c>
      <c r="CC25" s="80">
        <v>0</v>
      </c>
    </row>
    <row r="26" spans="1:81">
      <c r="A26" s="80" t="s">
        <v>1729</v>
      </c>
      <c r="B26" s="80">
        <v>153</v>
      </c>
      <c r="C26" s="80">
        <v>18</v>
      </c>
      <c r="D26" s="80">
        <v>9</v>
      </c>
      <c r="E26" s="80">
        <v>2021</v>
      </c>
      <c r="F26" s="80" t="s">
        <v>75</v>
      </c>
      <c r="G26" s="174" t="s">
        <v>1711</v>
      </c>
      <c r="H26" s="80" t="s">
        <v>1712</v>
      </c>
      <c r="I26" s="177"/>
      <c r="J26" s="81">
        <v>9.7651897901285007</v>
      </c>
      <c r="K26" s="81">
        <v>2.7165473625080065</v>
      </c>
      <c r="L26" s="81">
        <v>8.1869853108944088</v>
      </c>
      <c r="M26" s="81">
        <v>13.689289961466601</v>
      </c>
      <c r="N26" s="81">
        <v>29.174367383096392</v>
      </c>
      <c r="O26" s="81">
        <v>12.933090184481895</v>
      </c>
      <c r="P26" s="81">
        <v>22.294656827283919</v>
      </c>
      <c r="Q26" s="81">
        <v>0.91612543802090818</v>
      </c>
      <c r="R26" s="81">
        <v>0</v>
      </c>
      <c r="S26" s="81">
        <v>1.5846534945080231</v>
      </c>
      <c r="T26" s="82"/>
      <c r="U26" s="81">
        <v>769349</v>
      </c>
      <c r="V26" s="81">
        <v>877</v>
      </c>
      <c r="W26" s="81">
        <v>212</v>
      </c>
      <c r="X26" s="81">
        <v>3169</v>
      </c>
      <c r="Y26" s="81">
        <v>6767</v>
      </c>
      <c r="Z26" s="81">
        <v>9516</v>
      </c>
      <c r="AA26" s="81">
        <v>4905</v>
      </c>
      <c r="AB26" s="81">
        <v>15353</v>
      </c>
      <c r="AC26" s="81">
        <v>0</v>
      </c>
      <c r="AD26" s="81">
        <v>1.5846534945080231</v>
      </c>
      <c r="AE26" s="82"/>
      <c r="AF26" s="81">
        <v>13274155.413136225</v>
      </c>
      <c r="AG26" s="81">
        <v>1854367.5643723821</v>
      </c>
      <c r="AH26" s="81">
        <v>1740321.9687871975</v>
      </c>
      <c r="AI26" s="81">
        <v>20628255.914662365</v>
      </c>
      <c r="AJ26" s="81">
        <v>34238035.189556755</v>
      </c>
      <c r="AK26" s="81">
        <v>0</v>
      </c>
      <c r="AL26" s="81">
        <v>0</v>
      </c>
      <c r="AM26" s="81">
        <v>2015294.4695131984</v>
      </c>
      <c r="AN26" s="81">
        <v>0</v>
      </c>
      <c r="AO26" s="81">
        <v>0</v>
      </c>
      <c r="AP26" s="82"/>
      <c r="AQ26" s="81">
        <v>95</v>
      </c>
      <c r="AR26" s="81">
        <v>80</v>
      </c>
      <c r="AS26" s="81">
        <v>45</v>
      </c>
      <c r="AT26" s="81">
        <v>0</v>
      </c>
      <c r="AU26" s="81">
        <v>0</v>
      </c>
      <c r="AV26" s="81">
        <v>0</v>
      </c>
      <c r="AW26" s="81"/>
      <c r="AX26" s="82"/>
      <c r="AY26" s="81">
        <v>525.49999999999977</v>
      </c>
      <c r="AZ26" s="81">
        <v>12093.5</v>
      </c>
      <c r="BA26" s="81">
        <v>51654.5</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1730</v>
      </c>
      <c r="B27" s="80">
        <v>153</v>
      </c>
      <c r="C27" s="80">
        <v>19</v>
      </c>
      <c r="D27" s="80">
        <v>9</v>
      </c>
      <c r="E27" s="80">
        <v>2022</v>
      </c>
      <c r="F27" s="80" t="s">
        <v>568</v>
      </c>
      <c r="G27" s="174" t="s">
        <v>1711</v>
      </c>
      <c r="H27" s="80" t="s">
        <v>1712</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109</v>
      </c>
      <c r="AR27" s="81">
        <v>87</v>
      </c>
      <c r="AS27" s="81">
        <v>46</v>
      </c>
      <c r="AT27" s="81">
        <v>0</v>
      </c>
      <c r="AU27" s="81">
        <v>0</v>
      </c>
      <c r="AV27" s="81">
        <v>0</v>
      </c>
      <c r="AW27" s="81"/>
      <c r="AX27" s="82"/>
      <c r="AY27" s="81">
        <v>628.69999999999982</v>
      </c>
      <c r="AZ27" s="81">
        <v>12357.500000000002</v>
      </c>
      <c r="BA27" s="81">
        <v>51702.3</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1731</v>
      </c>
      <c r="B28" s="80">
        <v>171</v>
      </c>
      <c r="C28" s="80">
        <v>1</v>
      </c>
      <c r="D28" s="80">
        <v>11</v>
      </c>
      <c r="E28" s="80">
        <v>1990</v>
      </c>
      <c r="F28" s="80" t="s">
        <v>562</v>
      </c>
      <c r="G28" s="80" t="s">
        <v>1732</v>
      </c>
      <c r="H28" s="80" t="s">
        <v>1733</v>
      </c>
      <c r="I28" s="177"/>
      <c r="J28" s="81">
        <v>12.019430304845471</v>
      </c>
      <c r="K28" s="81">
        <v>0.87546610610592146</v>
      </c>
      <c r="L28" s="81">
        <v>0</v>
      </c>
      <c r="M28" s="81">
        <v>5.9573978048148479</v>
      </c>
      <c r="N28" s="81">
        <v>11.637933100890521</v>
      </c>
      <c r="O28" s="81">
        <v>11.239651267733356</v>
      </c>
      <c r="P28" s="81">
        <v>12.824784717164945</v>
      </c>
      <c r="Q28" s="81">
        <v>0.89846378709375441</v>
      </c>
      <c r="R28" s="81">
        <v>0</v>
      </c>
      <c r="S28" s="81">
        <v>1.5487640119956274</v>
      </c>
      <c r="T28" s="82"/>
      <c r="U28" s="81">
        <v>1755480</v>
      </c>
      <c r="V28" s="81">
        <v>427</v>
      </c>
      <c r="W28" s="81">
        <v>0</v>
      </c>
      <c r="X28" s="81">
        <v>2683</v>
      </c>
      <c r="Y28" s="81">
        <v>4713</v>
      </c>
      <c r="Z28" s="81">
        <v>4623</v>
      </c>
      <c r="AA28" s="81">
        <v>3114</v>
      </c>
      <c r="AB28" s="81">
        <v>14588</v>
      </c>
      <c r="AC28" s="81">
        <v>0</v>
      </c>
      <c r="AD28" s="81">
        <v>1.5487640119956274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1734</v>
      </c>
      <c r="B29" s="80">
        <v>172</v>
      </c>
      <c r="C29" s="80">
        <v>2</v>
      </c>
      <c r="D29" s="80">
        <v>11</v>
      </c>
      <c r="E29" s="80">
        <v>2005</v>
      </c>
      <c r="F29" s="80" t="s">
        <v>565</v>
      </c>
      <c r="G29" s="80" t="s">
        <v>1732</v>
      </c>
      <c r="H29" s="80" t="s">
        <v>1733</v>
      </c>
      <c r="I29" s="177"/>
      <c r="J29" s="81">
        <v>14.335167066476172</v>
      </c>
      <c r="K29" s="81">
        <v>0.91631739939978829</v>
      </c>
      <c r="L29" s="81">
        <v>2.7032153963083716</v>
      </c>
      <c r="M29" s="81">
        <v>12.286782174889355</v>
      </c>
      <c r="N29" s="81">
        <v>16.254673182595372</v>
      </c>
      <c r="O29" s="81">
        <v>18.564349107791717</v>
      </c>
      <c r="P29" s="81">
        <v>21.251131984952618</v>
      </c>
      <c r="Q29" s="81">
        <v>0.98906171097717732</v>
      </c>
      <c r="R29" s="81">
        <v>0</v>
      </c>
      <c r="S29" s="81">
        <v>1.4372459572399332</v>
      </c>
      <c r="T29" s="82"/>
      <c r="U29" s="81">
        <v>1508923</v>
      </c>
      <c r="V29" s="81">
        <v>504</v>
      </c>
      <c r="W29" s="81">
        <v>30</v>
      </c>
      <c r="X29" s="81">
        <v>2923</v>
      </c>
      <c r="Y29" s="81">
        <v>5912</v>
      </c>
      <c r="Z29" s="81">
        <v>8836</v>
      </c>
      <c r="AA29" s="81">
        <v>4226</v>
      </c>
      <c r="AB29" s="81">
        <v>16788</v>
      </c>
      <c r="AC29" s="81">
        <v>0</v>
      </c>
      <c r="AD29" s="81">
        <v>1.4372459572399332</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1735</v>
      </c>
      <c r="B30" s="80">
        <v>173</v>
      </c>
      <c r="C30" s="80">
        <v>3</v>
      </c>
      <c r="D30" s="80">
        <v>11</v>
      </c>
      <c r="E30" s="80">
        <v>2006</v>
      </c>
      <c r="F30" s="80" t="s">
        <v>566</v>
      </c>
      <c r="G30" s="80" t="s">
        <v>1732</v>
      </c>
      <c r="H30" s="80" t="s">
        <v>1733</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1736</v>
      </c>
      <c r="B31" s="80">
        <v>174</v>
      </c>
      <c r="C31" s="80">
        <v>4</v>
      </c>
      <c r="D31" s="80">
        <v>11</v>
      </c>
      <c r="E31" s="80">
        <v>2007</v>
      </c>
      <c r="F31" s="80" t="s">
        <v>567</v>
      </c>
      <c r="G31" s="80" t="s">
        <v>1732</v>
      </c>
      <c r="H31" s="80" t="s">
        <v>1733</v>
      </c>
      <c r="I31" s="177"/>
      <c r="J31" s="81">
        <v>14.246736749354495</v>
      </c>
      <c r="K31" s="81">
        <v>0.91692263259953377</v>
      </c>
      <c r="L31" s="81">
        <v>3.0346154160991383</v>
      </c>
      <c r="M31" s="81">
        <v>12.267166137008623</v>
      </c>
      <c r="N31" s="81">
        <v>17.338113665760595</v>
      </c>
      <c r="O31" s="81">
        <v>18.112687841573731</v>
      </c>
      <c r="P31" s="81">
        <v>24.296733710625077</v>
      </c>
      <c r="Q31" s="81">
        <v>1.0390018745451983</v>
      </c>
      <c r="R31" s="81">
        <v>0</v>
      </c>
      <c r="S31" s="81">
        <v>1.1669702028105307</v>
      </c>
      <c r="T31" s="82"/>
      <c r="U31" s="81">
        <v>1690676</v>
      </c>
      <c r="V31" s="81">
        <v>491</v>
      </c>
      <c r="W31" s="81">
        <v>34</v>
      </c>
      <c r="X31" s="81">
        <v>3372</v>
      </c>
      <c r="Y31" s="81">
        <v>6071</v>
      </c>
      <c r="Z31" s="81">
        <v>8962</v>
      </c>
      <c r="AA31" s="81">
        <v>4758</v>
      </c>
      <c r="AB31" s="81">
        <v>16703</v>
      </c>
      <c r="AC31" s="81">
        <v>0</v>
      </c>
      <c r="AD31" s="81">
        <v>1.1669702028105307</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1737</v>
      </c>
      <c r="B32" s="80">
        <v>175</v>
      </c>
      <c r="C32" s="80">
        <v>5</v>
      </c>
      <c r="D32" s="80">
        <v>11</v>
      </c>
      <c r="E32" s="80">
        <v>2008</v>
      </c>
      <c r="F32" s="80" t="s">
        <v>84</v>
      </c>
      <c r="G32" s="80" t="s">
        <v>1732</v>
      </c>
      <c r="H32" s="80" t="s">
        <v>1733</v>
      </c>
      <c r="I32" s="177"/>
      <c r="J32" s="81">
        <v>13.457780299947713</v>
      </c>
      <c r="K32" s="81">
        <v>0.68792031532446984</v>
      </c>
      <c r="L32" s="81">
        <v>2.688151980078362</v>
      </c>
      <c r="M32" s="81">
        <v>12.876019507180867</v>
      </c>
      <c r="N32" s="81">
        <v>16.780801925218231</v>
      </c>
      <c r="O32" s="81">
        <v>17.545381016923937</v>
      </c>
      <c r="P32" s="81">
        <v>21.213735590236073</v>
      </c>
      <c r="Q32" s="81">
        <v>1.0166969373108323</v>
      </c>
      <c r="R32" s="81">
        <v>0</v>
      </c>
      <c r="S32" s="81">
        <v>1.2710976739748134</v>
      </c>
      <c r="T32" s="82"/>
      <c r="U32" s="81">
        <v>1695876</v>
      </c>
      <c r="V32" s="81">
        <v>491</v>
      </c>
      <c r="W32" s="81">
        <v>34</v>
      </c>
      <c r="X32" s="81">
        <v>3372</v>
      </c>
      <c r="Y32" s="81">
        <v>6119</v>
      </c>
      <c r="Z32" s="81">
        <v>8986</v>
      </c>
      <c r="AA32" s="81">
        <v>4159</v>
      </c>
      <c r="AB32" s="81">
        <v>16613</v>
      </c>
      <c r="AC32" s="81">
        <v>0</v>
      </c>
      <c r="AD32" s="81">
        <v>1.2710976739748134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1738</v>
      </c>
      <c r="B33" s="80">
        <v>176</v>
      </c>
      <c r="C33" s="80">
        <v>6</v>
      </c>
      <c r="D33" s="80">
        <v>11</v>
      </c>
      <c r="E33" s="80">
        <v>2009</v>
      </c>
      <c r="F33" s="80" t="s">
        <v>85</v>
      </c>
      <c r="G33" s="80" t="s">
        <v>1732</v>
      </c>
      <c r="H33" s="80" t="s">
        <v>1733</v>
      </c>
      <c r="I33" s="177"/>
      <c r="J33" s="81">
        <v>10.440873353151208</v>
      </c>
      <c r="K33" s="81">
        <v>0.53989647007742048</v>
      </c>
      <c r="L33" s="81">
        <v>3.0009783794501068</v>
      </c>
      <c r="M33" s="81">
        <v>11.309278557990593</v>
      </c>
      <c r="N33" s="81">
        <v>13.72589026040162</v>
      </c>
      <c r="O33" s="81">
        <v>17.674714760064834</v>
      </c>
      <c r="P33" s="81">
        <v>18.105056864812976</v>
      </c>
      <c r="Q33" s="81">
        <v>0.96244527531170088</v>
      </c>
      <c r="R33" s="81">
        <v>0</v>
      </c>
      <c r="S33" s="81">
        <v>1.327502414999167</v>
      </c>
      <c r="T33" s="82"/>
      <c r="U33" s="81">
        <v>1367606</v>
      </c>
      <c r="V33" s="81">
        <v>466</v>
      </c>
      <c r="W33" s="81">
        <v>64</v>
      </c>
      <c r="X33" s="81">
        <v>3687</v>
      </c>
      <c r="Y33" s="81">
        <v>6153</v>
      </c>
      <c r="Z33" s="81">
        <v>8935</v>
      </c>
      <c r="AA33" s="81">
        <v>3644</v>
      </c>
      <c r="AB33" s="81">
        <v>16509</v>
      </c>
      <c r="AC33" s="81">
        <v>0</v>
      </c>
      <c r="AD33" s="81">
        <v>1.327502414999167</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4.8540000000000001</v>
      </c>
      <c r="BL33" s="81">
        <v>0</v>
      </c>
      <c r="BM33" s="82"/>
      <c r="BN33" s="81">
        <v>0</v>
      </c>
      <c r="BO33" s="81">
        <v>0</v>
      </c>
      <c r="BP33" s="81">
        <v>0</v>
      </c>
      <c r="BQ33" s="81">
        <v>0</v>
      </c>
      <c r="BR33" s="81">
        <v>1</v>
      </c>
      <c r="BS33" s="81">
        <v>0</v>
      </c>
      <c r="BT33"/>
      <c r="BU33" s="80"/>
      <c r="BV33" s="80"/>
      <c r="BW33" s="80"/>
      <c r="BX33" s="80"/>
      <c r="BY33" s="80"/>
      <c r="BZ33" s="80"/>
      <c r="CA33" s="80"/>
      <c r="CB33" s="80"/>
      <c r="CC33" s="80"/>
    </row>
    <row r="34" spans="1:81">
      <c r="A34" s="80" t="s">
        <v>1739</v>
      </c>
      <c r="B34" s="80">
        <v>177</v>
      </c>
      <c r="C34" s="80">
        <v>7</v>
      </c>
      <c r="D34" s="80">
        <v>11</v>
      </c>
      <c r="E34" s="80">
        <v>2010</v>
      </c>
      <c r="F34" s="80" t="s">
        <v>86</v>
      </c>
      <c r="G34" s="80" t="s">
        <v>1732</v>
      </c>
      <c r="H34" s="80" t="s">
        <v>1733</v>
      </c>
      <c r="I34" s="177"/>
      <c r="J34" s="81">
        <v>9.1080882676880464</v>
      </c>
      <c r="K34" s="81">
        <v>0.58829280360144853</v>
      </c>
      <c r="L34" s="81">
        <v>2.8466886528355806</v>
      </c>
      <c r="M34" s="81">
        <v>12.208048776591626</v>
      </c>
      <c r="N34" s="81">
        <v>15.926860940118376</v>
      </c>
      <c r="O34" s="81">
        <v>17.54964591027429</v>
      </c>
      <c r="P34" s="81">
        <v>17.865579244489808</v>
      </c>
      <c r="Q34" s="81">
        <v>0.99743183907876576</v>
      </c>
      <c r="R34" s="81">
        <v>0</v>
      </c>
      <c r="S34" s="81">
        <v>1.5843058339703269</v>
      </c>
      <c r="T34" s="82"/>
      <c r="U34" s="81">
        <v>1202832</v>
      </c>
      <c r="V34" s="81">
        <v>466</v>
      </c>
      <c r="W34" s="81">
        <v>64</v>
      </c>
      <c r="X34" s="81">
        <v>3687</v>
      </c>
      <c r="Y34" s="81">
        <v>6182</v>
      </c>
      <c r="Z34" s="81">
        <v>8913</v>
      </c>
      <c r="AA34" s="81">
        <v>3506</v>
      </c>
      <c r="AB34" s="81">
        <v>16394</v>
      </c>
      <c r="AC34" s="81">
        <v>0</v>
      </c>
      <c r="AD34" s="81">
        <v>1.5843058339703269</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4.2439999999999998</v>
      </c>
      <c r="BL34" s="81">
        <v>0</v>
      </c>
      <c r="BM34" s="82"/>
      <c r="BN34" s="81">
        <v>0</v>
      </c>
      <c r="BO34" s="81">
        <v>0</v>
      </c>
      <c r="BP34" s="81">
        <v>0</v>
      </c>
      <c r="BQ34" s="81">
        <v>0</v>
      </c>
      <c r="BR34" s="81">
        <v>1</v>
      </c>
      <c r="BS34" s="81">
        <v>0</v>
      </c>
      <c r="BT34"/>
      <c r="BU34" s="80">
        <v>4.2439999999999998</v>
      </c>
      <c r="BV34" s="80">
        <v>0</v>
      </c>
      <c r="BW34" s="80">
        <v>0</v>
      </c>
      <c r="BX34" s="80">
        <v>0</v>
      </c>
      <c r="BY34" s="80">
        <v>0</v>
      </c>
      <c r="BZ34" s="80">
        <v>0</v>
      </c>
      <c r="CA34" s="80">
        <v>0</v>
      </c>
      <c r="CB34" s="80">
        <v>0</v>
      </c>
      <c r="CC34" s="80">
        <v>0</v>
      </c>
    </row>
    <row r="35" spans="1:81">
      <c r="A35" s="80" t="s">
        <v>1740</v>
      </c>
      <c r="B35" s="80">
        <v>178</v>
      </c>
      <c r="C35" s="80">
        <v>8</v>
      </c>
      <c r="D35" s="80">
        <v>11</v>
      </c>
      <c r="E35" s="80">
        <v>2011</v>
      </c>
      <c r="F35" s="80" t="s">
        <v>87</v>
      </c>
      <c r="G35" s="80" t="s">
        <v>1732</v>
      </c>
      <c r="H35" s="80" t="s">
        <v>1733</v>
      </c>
      <c r="I35" s="177"/>
      <c r="J35" s="81">
        <v>10.950019408677667</v>
      </c>
      <c r="K35" s="81">
        <v>0.93624336934654595</v>
      </c>
      <c r="L35" s="81">
        <v>2.5045061238101067</v>
      </c>
      <c r="M35" s="81">
        <v>15.569581685229103</v>
      </c>
      <c r="N35" s="81">
        <v>19.667188124001981</v>
      </c>
      <c r="O35" s="81">
        <v>17.263207405060079</v>
      </c>
      <c r="P35" s="81">
        <v>16.839600816272132</v>
      </c>
      <c r="Q35" s="81">
        <v>1.1434152988584185</v>
      </c>
      <c r="R35" s="81">
        <v>0</v>
      </c>
      <c r="S35" s="81">
        <v>1.7560113270044142</v>
      </c>
      <c r="T35" s="82"/>
      <c r="U35" s="81">
        <v>1309066</v>
      </c>
      <c r="V35" s="81">
        <v>466</v>
      </c>
      <c r="W35" s="81">
        <v>64</v>
      </c>
      <c r="X35" s="81">
        <v>3687</v>
      </c>
      <c r="Y35" s="81">
        <v>6224</v>
      </c>
      <c r="Z35" s="81">
        <v>8958</v>
      </c>
      <c r="AA35" s="81">
        <v>3403</v>
      </c>
      <c r="AB35" s="81">
        <v>16293</v>
      </c>
      <c r="AC35" s="81">
        <v>0</v>
      </c>
      <c r="AD35" s="81">
        <v>1.7560113270044142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4.0739999999999998</v>
      </c>
      <c r="BL35" s="81">
        <v>0</v>
      </c>
      <c r="BM35" s="82"/>
      <c r="BN35" s="81">
        <v>0</v>
      </c>
      <c r="BO35" s="81">
        <v>0</v>
      </c>
      <c r="BP35" s="81">
        <v>0</v>
      </c>
      <c r="BQ35" s="81">
        <v>0</v>
      </c>
      <c r="BR35" s="81">
        <v>1</v>
      </c>
      <c r="BS35" s="81">
        <v>0</v>
      </c>
      <c r="BT35"/>
      <c r="BU35" s="80">
        <v>4.0739999999999998</v>
      </c>
      <c r="BV35" s="80">
        <v>0</v>
      </c>
      <c r="BW35" s="80">
        <v>0</v>
      </c>
      <c r="BX35" s="80">
        <v>0</v>
      </c>
      <c r="BY35" s="80">
        <v>0</v>
      </c>
      <c r="BZ35" s="80">
        <v>0</v>
      </c>
      <c r="CA35" s="80">
        <v>0</v>
      </c>
      <c r="CB35" s="80">
        <v>0</v>
      </c>
      <c r="CC35" s="80">
        <v>0</v>
      </c>
    </row>
    <row r="36" spans="1:81">
      <c r="A36" s="80" t="s">
        <v>1741</v>
      </c>
      <c r="B36" s="80">
        <v>179</v>
      </c>
      <c r="C36" s="80">
        <v>9</v>
      </c>
      <c r="D36" s="80">
        <v>11</v>
      </c>
      <c r="E36" s="80">
        <v>2012</v>
      </c>
      <c r="F36" s="80" t="s">
        <v>88</v>
      </c>
      <c r="G36" s="80" t="s">
        <v>1732</v>
      </c>
      <c r="H36" s="80" t="s">
        <v>1733</v>
      </c>
      <c r="I36" s="177"/>
      <c r="J36" s="81">
        <v>10.481885388787862</v>
      </c>
      <c r="K36" s="81">
        <v>0.91044254850339468</v>
      </c>
      <c r="L36" s="81">
        <v>2.494454712019655</v>
      </c>
      <c r="M36" s="81">
        <v>17.414481240477738</v>
      </c>
      <c r="N36" s="81">
        <v>20.960231441226913</v>
      </c>
      <c r="O36" s="81">
        <v>17.27075709549673</v>
      </c>
      <c r="P36" s="81">
        <v>16.786113456850099</v>
      </c>
      <c r="Q36" s="81">
        <v>1.2397772393396824</v>
      </c>
      <c r="R36" s="81">
        <v>0</v>
      </c>
      <c r="S36" s="81">
        <v>1.5162563733405494</v>
      </c>
      <c r="T36" s="82"/>
      <c r="U36" s="81">
        <v>1218361</v>
      </c>
      <c r="V36" s="81">
        <v>466</v>
      </c>
      <c r="W36" s="81">
        <v>64</v>
      </c>
      <c r="X36" s="81">
        <v>3687</v>
      </c>
      <c r="Y36" s="81">
        <v>6318</v>
      </c>
      <c r="Z36" s="81">
        <v>9033</v>
      </c>
      <c r="AA36" s="81">
        <v>3373</v>
      </c>
      <c r="AB36" s="81">
        <v>16260</v>
      </c>
      <c r="AC36" s="81">
        <v>0</v>
      </c>
      <c r="AD36" s="81">
        <v>1.5162563733405494</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5.5940000000000003</v>
      </c>
      <c r="BL36" s="81">
        <v>0</v>
      </c>
      <c r="BM36" s="82"/>
      <c r="BN36" s="81">
        <v>0</v>
      </c>
      <c r="BO36" s="81">
        <v>0</v>
      </c>
      <c r="BP36" s="81">
        <v>0</v>
      </c>
      <c r="BQ36" s="81">
        <v>0</v>
      </c>
      <c r="BR36" s="81">
        <v>1</v>
      </c>
      <c r="BS36" s="81">
        <v>0</v>
      </c>
      <c r="BT36"/>
      <c r="BU36" s="80">
        <v>5.5940000000000003</v>
      </c>
      <c r="BV36" s="80">
        <v>0</v>
      </c>
      <c r="BW36" s="80">
        <v>0</v>
      </c>
      <c r="BX36" s="80">
        <v>0</v>
      </c>
      <c r="BY36" s="80">
        <v>0</v>
      </c>
      <c r="BZ36" s="80">
        <v>0</v>
      </c>
      <c r="CA36" s="80">
        <v>0</v>
      </c>
      <c r="CB36" s="80">
        <v>0</v>
      </c>
      <c r="CC36" s="80">
        <v>0</v>
      </c>
    </row>
    <row r="37" spans="1:81">
      <c r="A37" s="80" t="s">
        <v>1742</v>
      </c>
      <c r="B37" s="80">
        <v>180</v>
      </c>
      <c r="C37" s="80">
        <v>10</v>
      </c>
      <c r="D37" s="80">
        <v>11</v>
      </c>
      <c r="E37" s="80">
        <v>2013</v>
      </c>
      <c r="F37" s="80" t="s">
        <v>89</v>
      </c>
      <c r="G37" s="80" t="s">
        <v>1732</v>
      </c>
      <c r="H37" s="80" t="s">
        <v>1733</v>
      </c>
      <c r="I37" s="177"/>
      <c r="J37" s="81">
        <v>9.8941290955892409</v>
      </c>
      <c r="K37" s="81">
        <v>0.77196816515260203</v>
      </c>
      <c r="L37" s="81">
        <v>2.2131082680468288</v>
      </c>
      <c r="M37" s="81">
        <v>17.540294622506458</v>
      </c>
      <c r="N37" s="81">
        <v>20.98368578972671</v>
      </c>
      <c r="O37" s="81">
        <v>16.664384282974439</v>
      </c>
      <c r="P37" s="81">
        <v>16.734468362011189</v>
      </c>
      <c r="Q37" s="81">
        <v>1.2495349510848317</v>
      </c>
      <c r="R37" s="81">
        <v>0</v>
      </c>
      <c r="S37" s="81">
        <v>1.3981360538407324</v>
      </c>
      <c r="T37" s="82"/>
      <c r="U37" s="81">
        <v>1137262</v>
      </c>
      <c r="V37" s="81">
        <v>466</v>
      </c>
      <c r="W37" s="81">
        <v>64</v>
      </c>
      <c r="X37" s="81">
        <v>3687</v>
      </c>
      <c r="Y37" s="81">
        <v>6337</v>
      </c>
      <c r="Z37" s="81">
        <v>9105</v>
      </c>
      <c r="AA37" s="81">
        <v>3350</v>
      </c>
      <c r="AB37" s="81">
        <v>16153</v>
      </c>
      <c r="AC37" s="81">
        <v>0</v>
      </c>
      <c r="AD37" s="81">
        <v>1.3981360538407324</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6.5730000000000004</v>
      </c>
      <c r="BL37" s="81">
        <v>0</v>
      </c>
      <c r="BM37" s="82"/>
      <c r="BN37" s="81">
        <v>0</v>
      </c>
      <c r="BO37" s="81">
        <v>0</v>
      </c>
      <c r="BP37" s="81">
        <v>0</v>
      </c>
      <c r="BQ37" s="81">
        <v>0</v>
      </c>
      <c r="BR37" s="81">
        <v>1</v>
      </c>
      <c r="BS37" s="81">
        <v>0</v>
      </c>
      <c r="BT37"/>
      <c r="BU37" s="80">
        <v>6.5730000000000004</v>
      </c>
      <c r="BV37" s="80">
        <v>0</v>
      </c>
      <c r="BW37" s="80">
        <v>0</v>
      </c>
      <c r="BX37" s="80">
        <v>0</v>
      </c>
      <c r="BY37" s="80">
        <v>0</v>
      </c>
      <c r="BZ37" s="80">
        <v>0</v>
      </c>
      <c r="CA37" s="80">
        <v>0</v>
      </c>
      <c r="CB37" s="80">
        <v>0</v>
      </c>
      <c r="CC37" s="80">
        <v>0</v>
      </c>
    </row>
    <row r="38" spans="1:81">
      <c r="A38" s="80" t="s">
        <v>1743</v>
      </c>
      <c r="B38" s="80">
        <v>181</v>
      </c>
      <c r="C38" s="80">
        <v>11</v>
      </c>
      <c r="D38" s="80">
        <v>11</v>
      </c>
      <c r="E38" s="80">
        <v>2014</v>
      </c>
      <c r="F38" s="80" t="s">
        <v>90</v>
      </c>
      <c r="G38" s="80" t="s">
        <v>1732</v>
      </c>
      <c r="H38" s="80" t="s">
        <v>1733</v>
      </c>
      <c r="I38" s="177"/>
      <c r="J38" s="81">
        <v>9.9107420643390203</v>
      </c>
      <c r="K38" s="81">
        <v>0.74971973769889899</v>
      </c>
      <c r="L38" s="81">
        <v>6.2380160197147472</v>
      </c>
      <c r="M38" s="81">
        <v>19.409162960271797</v>
      </c>
      <c r="N38" s="81">
        <v>20.265779149283485</v>
      </c>
      <c r="O38" s="81">
        <v>15.76684344074498</v>
      </c>
      <c r="P38" s="81">
        <v>16.711036162183259</v>
      </c>
      <c r="Q38" s="81">
        <v>1.1895948873791649</v>
      </c>
      <c r="R38" s="81">
        <v>0</v>
      </c>
      <c r="S38" s="81">
        <v>1.3574010190999506</v>
      </c>
      <c r="T38" s="82"/>
      <c r="U38" s="81">
        <v>1212120</v>
      </c>
      <c r="V38" s="81">
        <v>377</v>
      </c>
      <c r="W38" s="81">
        <v>68</v>
      </c>
      <c r="X38" s="81">
        <v>4098</v>
      </c>
      <c r="Y38" s="81">
        <v>6353</v>
      </c>
      <c r="Z38" s="81">
        <v>9073</v>
      </c>
      <c r="AA38" s="81">
        <v>3328</v>
      </c>
      <c r="AB38" s="81">
        <v>16028</v>
      </c>
      <c r="AC38" s="81">
        <v>0</v>
      </c>
      <c r="AD38" s="81">
        <v>1.3574010190999506</v>
      </c>
      <c r="AE38" s="82"/>
      <c r="AF38" s="81">
        <v>10186591.462574448</v>
      </c>
      <c r="AG38" s="81">
        <v>685131.24309757713</v>
      </c>
      <c r="AH38" s="81">
        <v>1533858.9314196126</v>
      </c>
      <c r="AI38" s="81">
        <v>26674643.024423905</v>
      </c>
      <c r="AJ38" s="81">
        <v>28771884.939318754</v>
      </c>
      <c r="AK38" s="81">
        <v>0</v>
      </c>
      <c r="AL38" s="81">
        <v>0</v>
      </c>
      <c r="AM38" s="81">
        <v>2200404.8901505</v>
      </c>
      <c r="AN38" s="81">
        <v>0</v>
      </c>
      <c r="AO38" s="81">
        <v>0</v>
      </c>
      <c r="AP38" s="82"/>
      <c r="AQ38" s="81">
        <v>426</v>
      </c>
      <c r="AR38" s="81">
        <v>34</v>
      </c>
      <c r="AS38" s="81">
        <v>0</v>
      </c>
      <c r="AT38" s="81">
        <v>0</v>
      </c>
      <c r="AU38" s="81">
        <v>0</v>
      </c>
      <c r="AV38" s="81">
        <v>0</v>
      </c>
      <c r="AW38" s="81" t="s">
        <v>564</v>
      </c>
      <c r="AX38" s="82"/>
      <c r="AY38" s="81">
        <v>1653.3000000000002</v>
      </c>
      <c r="AZ38" s="81">
        <v>4040.3</v>
      </c>
      <c r="BA38" s="81">
        <v>0</v>
      </c>
      <c r="BB38" s="81">
        <v>0</v>
      </c>
      <c r="BC38" s="81">
        <v>0</v>
      </c>
      <c r="BD38" s="81">
        <v>0</v>
      </c>
      <c r="BE38" s="81" t="s">
        <v>564</v>
      </c>
      <c r="BF38" s="82"/>
      <c r="BG38" s="81">
        <v>0</v>
      </c>
      <c r="BH38" s="81">
        <v>0</v>
      </c>
      <c r="BI38" s="81">
        <v>0</v>
      </c>
      <c r="BJ38" s="81">
        <v>0</v>
      </c>
      <c r="BK38" s="81">
        <v>6.6449999999999996</v>
      </c>
      <c r="BL38" s="81">
        <v>0</v>
      </c>
      <c r="BM38" s="82"/>
      <c r="BN38" s="81">
        <v>0</v>
      </c>
      <c r="BO38" s="81">
        <v>0</v>
      </c>
      <c r="BP38" s="81">
        <v>0</v>
      </c>
      <c r="BQ38" s="81">
        <v>0</v>
      </c>
      <c r="BR38" s="81">
        <v>1</v>
      </c>
      <c r="BS38" s="81">
        <v>0</v>
      </c>
      <c r="BT38"/>
      <c r="BU38" s="80">
        <v>6.6449999999999996</v>
      </c>
      <c r="BV38" s="80">
        <v>0</v>
      </c>
      <c r="BW38" s="80">
        <v>0</v>
      </c>
      <c r="BX38" s="80">
        <v>0</v>
      </c>
      <c r="BY38" s="80">
        <v>0</v>
      </c>
      <c r="BZ38" s="80">
        <v>0</v>
      </c>
      <c r="CA38" s="80">
        <v>0</v>
      </c>
      <c r="CB38" s="80">
        <v>0</v>
      </c>
      <c r="CC38" s="80">
        <v>0</v>
      </c>
    </row>
    <row r="39" spans="1:81">
      <c r="A39" s="80" t="s">
        <v>1744</v>
      </c>
      <c r="B39" s="80">
        <v>182</v>
      </c>
      <c r="C39" s="80">
        <v>12</v>
      </c>
      <c r="D39" s="80">
        <v>11</v>
      </c>
      <c r="E39" s="80">
        <v>2015</v>
      </c>
      <c r="F39" s="80" t="s">
        <v>91</v>
      </c>
      <c r="G39" s="80" t="s">
        <v>1732</v>
      </c>
      <c r="H39" s="80" t="s">
        <v>1733</v>
      </c>
      <c r="I39" s="177"/>
      <c r="J39" s="81">
        <v>10.061936004084055</v>
      </c>
      <c r="K39" s="81">
        <v>0.71629040857645543</v>
      </c>
      <c r="L39" s="81">
        <v>7.0104212445196872</v>
      </c>
      <c r="M39" s="81">
        <v>17.791536338181903</v>
      </c>
      <c r="N39" s="81">
        <v>18.967334335261118</v>
      </c>
      <c r="O39" s="81">
        <v>15.633595253228419</v>
      </c>
      <c r="P39" s="81">
        <v>16.694032910603948</v>
      </c>
      <c r="Q39" s="81">
        <v>1.1521299073994549</v>
      </c>
      <c r="R39" s="81">
        <v>0</v>
      </c>
      <c r="S39" s="81">
        <v>1.6344437257565005</v>
      </c>
      <c r="T39" s="82"/>
      <c r="U39" s="81">
        <v>1297430</v>
      </c>
      <c r="V39" s="81">
        <v>377</v>
      </c>
      <c r="W39" s="81">
        <v>68</v>
      </c>
      <c r="X39" s="81">
        <v>4098</v>
      </c>
      <c r="Y39" s="81">
        <v>6390</v>
      </c>
      <c r="Z39" s="81">
        <v>9083</v>
      </c>
      <c r="AA39" s="81">
        <v>3322</v>
      </c>
      <c r="AB39" s="81">
        <v>15857</v>
      </c>
      <c r="AC39" s="81">
        <v>0</v>
      </c>
      <c r="AD39" s="81">
        <v>1.6344437257565005</v>
      </c>
      <c r="AE39" s="82"/>
      <c r="AF39" s="81">
        <v>10547855.196063699</v>
      </c>
      <c r="AG39" s="81">
        <v>602909.94659217738</v>
      </c>
      <c r="AH39" s="81">
        <v>1426051.4254081778</v>
      </c>
      <c r="AI39" s="81">
        <v>25585072.475333441</v>
      </c>
      <c r="AJ39" s="81">
        <v>28104359.221007381</v>
      </c>
      <c r="AK39" s="81">
        <v>0</v>
      </c>
      <c r="AL39" s="81">
        <v>0</v>
      </c>
      <c r="AM39" s="81">
        <v>2173135.3323867754</v>
      </c>
      <c r="AN39" s="81">
        <v>0</v>
      </c>
      <c r="AO39" s="81">
        <v>0</v>
      </c>
      <c r="AP39" s="82"/>
      <c r="AQ39" s="81">
        <v>469</v>
      </c>
      <c r="AR39" s="81">
        <v>52</v>
      </c>
      <c r="AS39" s="81">
        <v>0</v>
      </c>
      <c r="AT39" s="81">
        <v>0</v>
      </c>
      <c r="AU39" s="81">
        <v>0</v>
      </c>
      <c r="AV39" s="81">
        <v>0</v>
      </c>
      <c r="AW39" s="81" t="s">
        <v>564</v>
      </c>
      <c r="AX39" s="82"/>
      <c r="AY39" s="81">
        <v>1849.1999999999998</v>
      </c>
      <c r="AZ39" s="81">
        <v>6354.3</v>
      </c>
      <c r="BA39" s="81">
        <v>0</v>
      </c>
      <c r="BB39" s="81">
        <v>0</v>
      </c>
      <c r="BC39" s="81">
        <v>0</v>
      </c>
      <c r="BD39" s="81">
        <v>0</v>
      </c>
      <c r="BE39" s="81" t="s">
        <v>564</v>
      </c>
      <c r="BF39" s="82"/>
      <c r="BG39" s="81">
        <v>0</v>
      </c>
      <c r="BH39" s="81">
        <v>0</v>
      </c>
      <c r="BI39" s="81">
        <v>0</v>
      </c>
      <c r="BJ39" s="81">
        <v>0</v>
      </c>
      <c r="BK39" s="81">
        <v>6.6150000000000002</v>
      </c>
      <c r="BL39" s="81">
        <v>0</v>
      </c>
      <c r="BM39" s="82"/>
      <c r="BN39" s="81">
        <v>0</v>
      </c>
      <c r="BO39" s="81">
        <v>0</v>
      </c>
      <c r="BP39" s="81">
        <v>0</v>
      </c>
      <c r="BQ39" s="81">
        <v>0</v>
      </c>
      <c r="BR39" s="81">
        <v>1</v>
      </c>
      <c r="BS39" s="81">
        <v>0</v>
      </c>
      <c r="BT39"/>
      <c r="BU39" s="80">
        <v>6.6150000000000002</v>
      </c>
      <c r="BV39" s="80">
        <v>0</v>
      </c>
      <c r="BW39" s="80">
        <v>0</v>
      </c>
      <c r="BX39" s="80">
        <v>0</v>
      </c>
      <c r="BY39" s="80">
        <v>0</v>
      </c>
      <c r="BZ39" s="80">
        <v>0</v>
      </c>
      <c r="CA39" s="80">
        <v>0</v>
      </c>
      <c r="CB39" s="80">
        <v>0</v>
      </c>
      <c r="CC39" s="80">
        <v>0</v>
      </c>
    </row>
    <row r="40" spans="1:81">
      <c r="A40" s="80" t="s">
        <v>1745</v>
      </c>
      <c r="B40" s="80">
        <v>183</v>
      </c>
      <c r="C40" s="80">
        <v>13</v>
      </c>
      <c r="D40" s="80">
        <v>11</v>
      </c>
      <c r="E40" s="80">
        <v>2016</v>
      </c>
      <c r="F40" s="80" t="s">
        <v>92</v>
      </c>
      <c r="G40" s="80" t="s">
        <v>1732</v>
      </c>
      <c r="H40" s="80" t="s">
        <v>1733</v>
      </c>
      <c r="I40" s="177"/>
      <c r="J40" s="81">
        <v>9.7415828134452749</v>
      </c>
      <c r="K40" s="81">
        <v>0.69765949487676227</v>
      </c>
      <c r="L40" s="81">
        <v>6.701700527758323</v>
      </c>
      <c r="M40" s="81">
        <v>16.224982456481456</v>
      </c>
      <c r="N40" s="81">
        <v>19.09808074627017</v>
      </c>
      <c r="O40" s="81">
        <v>15.622280149872983</v>
      </c>
      <c r="P40" s="81">
        <v>16.42733885905929</v>
      </c>
      <c r="Q40" s="81">
        <v>1.1166923603291492</v>
      </c>
      <c r="R40" s="81">
        <v>0</v>
      </c>
      <c r="S40" s="81">
        <v>1.5817269915941619</v>
      </c>
      <c r="T40" s="82"/>
      <c r="U40" s="81">
        <v>1192261</v>
      </c>
      <c r="V40" s="81">
        <v>377</v>
      </c>
      <c r="W40" s="81">
        <v>68</v>
      </c>
      <c r="X40" s="81">
        <v>4098</v>
      </c>
      <c r="Y40" s="81">
        <v>6435</v>
      </c>
      <c r="Z40" s="81">
        <v>9188</v>
      </c>
      <c r="AA40" s="81">
        <v>3381</v>
      </c>
      <c r="AB40" s="81">
        <v>15810</v>
      </c>
      <c r="AC40" s="81">
        <v>0</v>
      </c>
      <c r="AD40" s="81">
        <v>1.5817269915941621</v>
      </c>
      <c r="AE40" s="82"/>
      <c r="AF40" s="81">
        <v>10171131.602757091</v>
      </c>
      <c r="AG40" s="81">
        <v>547214.80564023193</v>
      </c>
      <c r="AH40" s="81">
        <v>1013832.827583206</v>
      </c>
      <c r="AI40" s="81">
        <v>24901751.79326988</v>
      </c>
      <c r="AJ40" s="81">
        <v>28016726.10182219</v>
      </c>
      <c r="AK40" s="81">
        <v>0</v>
      </c>
      <c r="AL40" s="81">
        <v>0</v>
      </c>
      <c r="AM40" s="81">
        <v>2168377.4883277379</v>
      </c>
      <c r="AN40" s="81">
        <v>0</v>
      </c>
      <c r="AO40" s="81">
        <v>0</v>
      </c>
      <c r="AP40" s="82"/>
      <c r="AQ40" s="81">
        <v>503</v>
      </c>
      <c r="AR40" s="81">
        <v>59</v>
      </c>
      <c r="AS40" s="81">
        <v>0</v>
      </c>
      <c r="AT40" s="81">
        <v>0</v>
      </c>
      <c r="AU40" s="81">
        <v>0</v>
      </c>
      <c r="AV40" s="81">
        <v>0</v>
      </c>
      <c r="AW40" s="81" t="s">
        <v>564</v>
      </c>
      <c r="AX40" s="82"/>
      <c r="AY40" s="81">
        <v>2001.3</v>
      </c>
      <c r="AZ40" s="81">
        <v>6483.3</v>
      </c>
      <c r="BA40" s="81">
        <v>0</v>
      </c>
      <c r="BB40" s="81">
        <v>0</v>
      </c>
      <c r="BC40" s="81">
        <v>0</v>
      </c>
      <c r="BD40" s="81">
        <v>0</v>
      </c>
      <c r="BE40" s="81" t="s">
        <v>564</v>
      </c>
      <c r="BF40" s="82"/>
      <c r="BG40" s="81">
        <v>0</v>
      </c>
      <c r="BH40" s="81">
        <v>0</v>
      </c>
      <c r="BI40" s="81">
        <v>0</v>
      </c>
      <c r="BJ40" s="81">
        <v>0</v>
      </c>
      <c r="BK40" s="81">
        <v>6.37</v>
      </c>
      <c r="BL40" s="81">
        <v>0</v>
      </c>
      <c r="BM40" s="82"/>
      <c r="BN40" s="81">
        <v>0</v>
      </c>
      <c r="BO40" s="81">
        <v>0</v>
      </c>
      <c r="BP40" s="81">
        <v>0</v>
      </c>
      <c r="BQ40" s="81">
        <v>0</v>
      </c>
      <c r="BR40" s="81">
        <v>1</v>
      </c>
      <c r="BS40" s="81">
        <v>0</v>
      </c>
      <c r="BT40"/>
      <c r="BU40" s="80">
        <v>6.37</v>
      </c>
      <c r="BV40" s="80">
        <v>0</v>
      </c>
      <c r="BW40" s="80">
        <v>0</v>
      </c>
      <c r="BX40" s="80">
        <v>0</v>
      </c>
      <c r="BY40" s="80">
        <v>0</v>
      </c>
      <c r="BZ40" s="80">
        <v>0</v>
      </c>
      <c r="CA40" s="80">
        <v>0</v>
      </c>
      <c r="CB40" s="80">
        <v>0</v>
      </c>
      <c r="CC40" s="80">
        <v>0</v>
      </c>
    </row>
    <row r="41" spans="1:81">
      <c r="A41" s="80" t="s">
        <v>1746</v>
      </c>
      <c r="B41" s="80">
        <v>184</v>
      </c>
      <c r="C41" s="80">
        <v>14</v>
      </c>
      <c r="D41" s="80">
        <v>11</v>
      </c>
      <c r="E41" s="80">
        <v>2017</v>
      </c>
      <c r="F41" s="80" t="s">
        <v>71</v>
      </c>
      <c r="G41" s="80" t="s">
        <v>1732</v>
      </c>
      <c r="H41" s="80" t="s">
        <v>1733</v>
      </c>
      <c r="I41" s="177"/>
      <c r="J41" s="81">
        <v>9.0165446388950556</v>
      </c>
      <c r="K41" s="81">
        <v>0.68640611493288906</v>
      </c>
      <c r="L41" s="81">
        <v>5.6766918602950662</v>
      </c>
      <c r="M41" s="81">
        <v>14.57194820672124</v>
      </c>
      <c r="N41" s="81">
        <v>17.964689456162052</v>
      </c>
      <c r="O41" s="81">
        <v>15.434263641395194</v>
      </c>
      <c r="P41" s="81">
        <v>16.028772969776551</v>
      </c>
      <c r="Q41" s="81">
        <v>1.0743010632946584</v>
      </c>
      <c r="R41" s="81">
        <v>0</v>
      </c>
      <c r="S41" s="81">
        <v>1.7463883039016874</v>
      </c>
      <c r="T41" s="82"/>
      <c r="U41" s="81">
        <v>1317095</v>
      </c>
      <c r="V41" s="81">
        <v>377</v>
      </c>
      <c r="W41" s="81">
        <v>68</v>
      </c>
      <c r="X41" s="81">
        <v>4098</v>
      </c>
      <c r="Y41" s="81">
        <v>6490</v>
      </c>
      <c r="Z41" s="81">
        <v>9228</v>
      </c>
      <c r="AA41" s="81">
        <v>3320</v>
      </c>
      <c r="AB41" s="81">
        <v>15729</v>
      </c>
      <c r="AC41" s="81">
        <v>0</v>
      </c>
      <c r="AD41" s="81">
        <v>1.746388303901687</v>
      </c>
      <c r="AE41" s="82"/>
      <c r="AF41" s="81">
        <v>10578290.294418501</v>
      </c>
      <c r="AG41" s="81">
        <v>576566.77961907047</v>
      </c>
      <c r="AH41" s="81">
        <v>1189105.2770407519</v>
      </c>
      <c r="AI41" s="81">
        <v>25476612.550652958</v>
      </c>
      <c r="AJ41" s="81">
        <v>29232404.30155243</v>
      </c>
      <c r="AK41" s="81">
        <v>0</v>
      </c>
      <c r="AL41" s="81">
        <v>0</v>
      </c>
      <c r="AM41" s="81">
        <v>2160643.6897373241</v>
      </c>
      <c r="AN41" s="81">
        <v>0</v>
      </c>
      <c r="AO41" s="81">
        <v>0</v>
      </c>
      <c r="AP41" s="82"/>
      <c r="AQ41" s="81">
        <v>533</v>
      </c>
      <c r="AR41" s="81">
        <v>63</v>
      </c>
      <c r="AS41" s="81">
        <v>0</v>
      </c>
      <c r="AT41" s="81">
        <v>0</v>
      </c>
      <c r="AU41" s="81">
        <v>0</v>
      </c>
      <c r="AV41" s="81">
        <v>0</v>
      </c>
      <c r="AW41" s="81" t="s">
        <v>564</v>
      </c>
      <c r="AX41" s="82"/>
      <c r="AY41" s="81">
        <v>2135.1999999999998</v>
      </c>
      <c r="AZ41" s="81">
        <v>6594.8</v>
      </c>
      <c r="BA41" s="81">
        <v>0</v>
      </c>
      <c r="BB41" s="81">
        <v>0</v>
      </c>
      <c r="BC41" s="81">
        <v>0</v>
      </c>
      <c r="BD41" s="81">
        <v>0</v>
      </c>
      <c r="BE41" s="81" t="s">
        <v>564</v>
      </c>
      <c r="BF41" s="82"/>
      <c r="BG41" s="81">
        <v>0</v>
      </c>
      <c r="BH41" s="81">
        <v>0</v>
      </c>
      <c r="BI41" s="81">
        <v>0</v>
      </c>
      <c r="BJ41" s="81">
        <v>0</v>
      </c>
      <c r="BK41" s="81">
        <v>6.2779999999999996</v>
      </c>
      <c r="BL41" s="81">
        <v>0</v>
      </c>
      <c r="BM41" s="82"/>
      <c r="BN41" s="81">
        <v>0</v>
      </c>
      <c r="BO41" s="81">
        <v>0</v>
      </c>
      <c r="BP41" s="81">
        <v>0</v>
      </c>
      <c r="BQ41" s="81">
        <v>0</v>
      </c>
      <c r="BR41" s="81">
        <v>1</v>
      </c>
      <c r="BS41" s="81">
        <v>0</v>
      </c>
      <c r="BT41"/>
      <c r="BU41" s="80">
        <v>6.2779999999999996</v>
      </c>
      <c r="BV41" s="80">
        <v>0</v>
      </c>
      <c r="BW41" s="80">
        <v>0</v>
      </c>
      <c r="BX41" s="80">
        <v>0</v>
      </c>
      <c r="BY41" s="80">
        <v>0</v>
      </c>
      <c r="BZ41" s="80">
        <v>0</v>
      </c>
      <c r="CA41" s="80">
        <v>0</v>
      </c>
      <c r="CB41" s="80">
        <v>0</v>
      </c>
      <c r="CC41" s="80">
        <v>0</v>
      </c>
    </row>
    <row r="42" spans="1:81">
      <c r="A42" s="80" t="s">
        <v>1747</v>
      </c>
      <c r="B42" s="80">
        <v>185</v>
      </c>
      <c r="C42" s="80">
        <v>15</v>
      </c>
      <c r="D42" s="80">
        <v>11</v>
      </c>
      <c r="E42" s="80">
        <v>2018</v>
      </c>
      <c r="F42" s="80" t="s">
        <v>93</v>
      </c>
      <c r="G42" s="80" t="s">
        <v>1732</v>
      </c>
      <c r="H42" s="80" t="s">
        <v>1733</v>
      </c>
      <c r="I42" s="177"/>
      <c r="J42" s="81">
        <v>6.3288027910768161</v>
      </c>
      <c r="K42" s="81">
        <v>0.61682582020211218</v>
      </c>
      <c r="L42" s="81">
        <v>5.2568572690441302</v>
      </c>
      <c r="M42" s="81">
        <v>12.712642239684206</v>
      </c>
      <c r="N42" s="81">
        <v>14.583905355500608</v>
      </c>
      <c r="O42" s="81">
        <v>15.244396044515973</v>
      </c>
      <c r="P42" s="81">
        <v>15.635004385843862</v>
      </c>
      <c r="Q42" s="81">
        <v>0.99093949211821053</v>
      </c>
      <c r="R42" s="81">
        <v>0</v>
      </c>
      <c r="S42" s="81">
        <v>1.8853857342671672</v>
      </c>
      <c r="T42" s="82"/>
      <c r="U42" s="81">
        <v>1059641</v>
      </c>
      <c r="V42" s="81">
        <v>377</v>
      </c>
      <c r="W42" s="81">
        <v>68</v>
      </c>
      <c r="X42" s="81">
        <v>4098</v>
      </c>
      <c r="Y42" s="81">
        <v>6557</v>
      </c>
      <c r="Z42" s="81">
        <v>9289</v>
      </c>
      <c r="AA42" s="81">
        <v>3271</v>
      </c>
      <c r="AB42" s="81">
        <v>15635</v>
      </c>
      <c r="AC42" s="81">
        <v>0</v>
      </c>
      <c r="AD42" s="81">
        <v>1.8853857342671669</v>
      </c>
      <c r="AE42" s="82"/>
      <c r="AF42" s="81">
        <v>8148402.3494604491</v>
      </c>
      <c r="AG42" s="81">
        <v>527422.27423128427</v>
      </c>
      <c r="AH42" s="81">
        <v>1141798.0363573809</v>
      </c>
      <c r="AI42" s="81">
        <v>24603251.088758301</v>
      </c>
      <c r="AJ42" s="81">
        <v>27514574.868049629</v>
      </c>
      <c r="AK42" s="81">
        <v>0</v>
      </c>
      <c r="AL42" s="81">
        <v>0</v>
      </c>
      <c r="AM42" s="81">
        <v>2152175.1159766298</v>
      </c>
      <c r="AN42" s="81">
        <v>0</v>
      </c>
      <c r="AO42" s="81">
        <v>0</v>
      </c>
      <c r="AP42" s="82"/>
      <c r="AQ42" s="81">
        <v>551</v>
      </c>
      <c r="AR42" s="81">
        <v>71</v>
      </c>
      <c r="AS42" s="81">
        <v>0</v>
      </c>
      <c r="AT42" s="81">
        <v>0</v>
      </c>
      <c r="AU42" s="81">
        <v>0</v>
      </c>
      <c r="AV42" s="81">
        <v>0</v>
      </c>
      <c r="AW42" s="81" t="s">
        <v>564</v>
      </c>
      <c r="AX42" s="82"/>
      <c r="AY42" s="81">
        <v>2244.1999999999998</v>
      </c>
      <c r="AZ42" s="81">
        <v>6757</v>
      </c>
      <c r="BA42" s="81">
        <v>0</v>
      </c>
      <c r="BB42" s="81">
        <v>0</v>
      </c>
      <c r="BC42" s="81">
        <v>0</v>
      </c>
      <c r="BD42" s="81">
        <v>0</v>
      </c>
      <c r="BE42" s="81" t="s">
        <v>564</v>
      </c>
      <c r="BF42" s="82"/>
      <c r="BG42" s="81">
        <v>0</v>
      </c>
      <c r="BH42" s="81">
        <v>0</v>
      </c>
      <c r="BI42" s="81">
        <v>0</v>
      </c>
      <c r="BJ42" s="81">
        <v>0</v>
      </c>
      <c r="BK42" s="81">
        <v>5.3710000000000004</v>
      </c>
      <c r="BL42" s="81">
        <v>0</v>
      </c>
      <c r="BM42" s="82"/>
      <c r="BN42" s="81">
        <v>0</v>
      </c>
      <c r="BO42" s="81">
        <v>0</v>
      </c>
      <c r="BP42" s="81">
        <v>0</v>
      </c>
      <c r="BQ42" s="81">
        <v>0</v>
      </c>
      <c r="BR42" s="81">
        <v>1</v>
      </c>
      <c r="BS42" s="81">
        <v>0</v>
      </c>
      <c r="BT42"/>
      <c r="BU42" s="80">
        <v>5.3710000000000004</v>
      </c>
      <c r="BV42" s="80">
        <v>0</v>
      </c>
      <c r="BW42" s="80">
        <v>0</v>
      </c>
      <c r="BX42" s="80">
        <v>0</v>
      </c>
      <c r="BY42" s="80">
        <v>0</v>
      </c>
      <c r="BZ42" s="80">
        <v>0</v>
      </c>
      <c r="CA42" s="80">
        <v>0</v>
      </c>
      <c r="CB42" s="80">
        <v>0</v>
      </c>
      <c r="CC42" s="80">
        <v>0</v>
      </c>
    </row>
    <row r="43" spans="1:81">
      <c r="A43" s="80" t="s">
        <v>1748</v>
      </c>
      <c r="B43" s="80">
        <v>186</v>
      </c>
      <c r="C43" s="80">
        <v>16</v>
      </c>
      <c r="D43" s="80">
        <v>11</v>
      </c>
      <c r="E43" s="80">
        <v>2019</v>
      </c>
      <c r="F43" s="80" t="s">
        <v>73</v>
      </c>
      <c r="G43" s="80" t="s">
        <v>1732</v>
      </c>
      <c r="H43" s="80" t="s">
        <v>1733</v>
      </c>
      <c r="I43" s="177"/>
      <c r="J43" s="81">
        <v>5.9644101528626754</v>
      </c>
      <c r="K43" s="81">
        <v>0.55379620243010785</v>
      </c>
      <c r="L43" s="81">
        <v>5.3017217221120321</v>
      </c>
      <c r="M43" s="81">
        <v>12.11156835567251</v>
      </c>
      <c r="N43" s="81">
        <v>12.76576977688055</v>
      </c>
      <c r="O43" s="81">
        <v>14.693279847473855</v>
      </c>
      <c r="P43" s="81">
        <v>15.420607046832119</v>
      </c>
      <c r="Q43" s="81">
        <v>0.95716504046139916</v>
      </c>
      <c r="R43" s="81">
        <v>0</v>
      </c>
      <c r="S43" s="81">
        <v>1.7062490127088621</v>
      </c>
      <c r="T43" s="82"/>
      <c r="U43" s="81">
        <v>1025329</v>
      </c>
      <c r="V43" s="81">
        <v>377</v>
      </c>
      <c r="W43" s="81">
        <v>68</v>
      </c>
      <c r="X43" s="81">
        <v>4098</v>
      </c>
      <c r="Y43" s="81">
        <v>6600</v>
      </c>
      <c r="Z43" s="81">
        <v>9199</v>
      </c>
      <c r="AA43" s="81">
        <v>3202</v>
      </c>
      <c r="AB43" s="81">
        <v>15511</v>
      </c>
      <c r="AC43" s="81">
        <v>0</v>
      </c>
      <c r="AD43" s="81">
        <v>1.7062490127088621</v>
      </c>
      <c r="AE43" s="82"/>
      <c r="AF43" s="81">
        <v>7818886.5241324138</v>
      </c>
      <c r="AG43" s="81">
        <v>498306.81558915321</v>
      </c>
      <c r="AH43" s="81">
        <v>1211654.804596961</v>
      </c>
      <c r="AI43" s="81">
        <v>24790871.495284799</v>
      </c>
      <c r="AJ43" s="81">
        <v>24133975.374614716</v>
      </c>
      <c r="AK43" s="81">
        <v>0</v>
      </c>
      <c r="AL43" s="81">
        <v>0</v>
      </c>
      <c r="AM43" s="81">
        <v>2112481.4332545167</v>
      </c>
      <c r="AN43" s="81">
        <v>0</v>
      </c>
      <c r="AO43" s="81">
        <v>0</v>
      </c>
      <c r="AP43" s="82"/>
      <c r="AQ43" s="81">
        <v>565</v>
      </c>
      <c r="AR43" s="81">
        <v>76</v>
      </c>
      <c r="AS43" s="81">
        <v>0</v>
      </c>
      <c r="AT43" s="81">
        <v>0</v>
      </c>
      <c r="AU43" s="81">
        <v>0</v>
      </c>
      <c r="AV43" s="81">
        <v>0</v>
      </c>
      <c r="AW43" s="81" t="s">
        <v>564</v>
      </c>
      <c r="AX43" s="82"/>
      <c r="AY43" s="81">
        <v>2306.2000000000012</v>
      </c>
      <c r="AZ43" s="81">
        <v>6989</v>
      </c>
      <c r="BA43" s="81">
        <v>0</v>
      </c>
      <c r="BB43" s="81">
        <v>0</v>
      </c>
      <c r="BC43" s="81">
        <v>0</v>
      </c>
      <c r="BD43" s="81">
        <v>0</v>
      </c>
      <c r="BE43" s="81" t="s">
        <v>564</v>
      </c>
      <c r="BF43" s="82"/>
      <c r="BG43" s="81">
        <v>0</v>
      </c>
      <c r="BH43" s="81">
        <v>0</v>
      </c>
      <c r="BI43" s="81">
        <v>0</v>
      </c>
      <c r="BJ43" s="81">
        <v>0</v>
      </c>
      <c r="BK43" s="81">
        <v>4.5369999999999999</v>
      </c>
      <c r="BL43" s="81">
        <v>0</v>
      </c>
      <c r="BM43" s="82"/>
      <c r="BN43" s="81">
        <v>0</v>
      </c>
      <c r="BO43" s="81">
        <v>0</v>
      </c>
      <c r="BP43" s="81">
        <v>0</v>
      </c>
      <c r="BQ43" s="81">
        <v>0</v>
      </c>
      <c r="BR43" s="81">
        <v>1</v>
      </c>
      <c r="BS43" s="81">
        <v>0</v>
      </c>
      <c r="BT43"/>
      <c r="BU43" s="80">
        <v>4.5369999999999999</v>
      </c>
      <c r="BV43" s="80">
        <v>0</v>
      </c>
      <c r="BW43" s="80">
        <v>0</v>
      </c>
      <c r="BX43" s="80">
        <v>0</v>
      </c>
      <c r="BY43" s="80">
        <v>0</v>
      </c>
      <c r="BZ43" s="80">
        <v>0</v>
      </c>
      <c r="CA43" s="80">
        <v>0</v>
      </c>
      <c r="CB43" s="80">
        <v>0</v>
      </c>
      <c r="CC43" s="80">
        <v>0</v>
      </c>
    </row>
    <row r="44" spans="1:81">
      <c r="A44" s="80" t="s">
        <v>1749</v>
      </c>
      <c r="B44" s="80">
        <v>187</v>
      </c>
      <c r="C44" s="80">
        <v>17</v>
      </c>
      <c r="D44" s="80">
        <v>11</v>
      </c>
      <c r="E44" s="80">
        <v>2020</v>
      </c>
      <c r="F44" s="80" t="s">
        <v>218</v>
      </c>
      <c r="G44" s="80" t="s">
        <v>1732</v>
      </c>
      <c r="H44" s="80" t="s">
        <v>1733</v>
      </c>
      <c r="I44" s="177"/>
      <c r="J44" s="81">
        <v>6.2753988508626497</v>
      </c>
      <c r="K44" s="81">
        <v>0.49128438655626622</v>
      </c>
      <c r="L44" s="81">
        <v>1.8657951353157778</v>
      </c>
      <c r="M44" s="81">
        <v>12.389483611991039</v>
      </c>
      <c r="N44" s="81">
        <v>15.603919525204871</v>
      </c>
      <c r="O44" s="81">
        <v>12.839805854614331</v>
      </c>
      <c r="P44" s="81">
        <v>14.370443900369022</v>
      </c>
      <c r="Q44" s="81">
        <v>0.90484882296703129</v>
      </c>
      <c r="R44" s="81">
        <v>0</v>
      </c>
      <c r="S44" s="81">
        <v>1.8751016655823609</v>
      </c>
      <c r="T44" s="82"/>
      <c r="U44" s="81">
        <v>1104864</v>
      </c>
      <c r="V44" s="81">
        <v>321</v>
      </c>
      <c r="W44" s="81">
        <v>27</v>
      </c>
      <c r="X44" s="81">
        <v>4440</v>
      </c>
      <c r="Y44" s="81">
        <v>6616</v>
      </c>
      <c r="Z44" s="81">
        <v>9175</v>
      </c>
      <c r="AA44" s="81">
        <v>3242</v>
      </c>
      <c r="AB44" s="81">
        <v>15346</v>
      </c>
      <c r="AC44" s="81">
        <v>0</v>
      </c>
      <c r="AD44" s="81">
        <v>1.8751016655823609</v>
      </c>
      <c r="AE44" s="82"/>
      <c r="AF44" s="81">
        <v>8018095.1200089222</v>
      </c>
      <c r="AG44" s="81">
        <v>399285.77091005206</v>
      </c>
      <c r="AH44" s="81">
        <v>430893.28582176485</v>
      </c>
      <c r="AI44" s="81">
        <v>24269599.095131151</v>
      </c>
      <c r="AJ44" s="81">
        <v>28333827.575039875</v>
      </c>
      <c r="AK44" s="81"/>
      <c r="AL44" s="81"/>
      <c r="AM44" s="81">
        <v>2002823.4976160766</v>
      </c>
      <c r="AN44" s="81"/>
      <c r="AO44" s="81"/>
      <c r="AP44" s="82"/>
      <c r="AQ44" s="81">
        <v>577</v>
      </c>
      <c r="AR44" s="81">
        <v>77</v>
      </c>
      <c r="AS44" s="81">
        <v>0</v>
      </c>
      <c r="AT44" s="81">
        <v>0</v>
      </c>
      <c r="AU44" s="81">
        <v>0</v>
      </c>
      <c r="AV44" s="81">
        <v>0</v>
      </c>
      <c r="AW44" s="81">
        <v>0</v>
      </c>
      <c r="AX44" s="82"/>
      <c r="AY44" s="81">
        <v>2375.5</v>
      </c>
      <c r="AZ44" s="81">
        <v>7038.4999999999991</v>
      </c>
      <c r="BA44" s="81">
        <v>0</v>
      </c>
      <c r="BB44" s="81">
        <v>0</v>
      </c>
      <c r="BC44" s="81">
        <v>0</v>
      </c>
      <c r="BD44" s="81">
        <v>0</v>
      </c>
      <c r="BE44" s="81">
        <v>0</v>
      </c>
      <c r="BF44" s="82"/>
      <c r="BG44" s="81">
        <v>0</v>
      </c>
      <c r="BH44" s="81">
        <v>0</v>
      </c>
      <c r="BI44" s="81">
        <v>0</v>
      </c>
      <c r="BJ44" s="81">
        <v>0</v>
      </c>
      <c r="BK44" s="81">
        <v>4.1779999999999999</v>
      </c>
      <c r="BL44" s="81">
        <v>0</v>
      </c>
      <c r="BM44" s="82"/>
      <c r="BN44" s="81">
        <v>0</v>
      </c>
      <c r="BO44" s="81">
        <v>0</v>
      </c>
      <c r="BP44" s="81">
        <v>0</v>
      </c>
      <c r="BQ44" s="81">
        <v>0</v>
      </c>
      <c r="BR44" s="81">
        <v>1</v>
      </c>
      <c r="BS44" s="81">
        <v>0</v>
      </c>
      <c r="BT44"/>
      <c r="BU44" s="80">
        <v>4.1779999999999999</v>
      </c>
      <c r="BV44" s="80">
        <v>0</v>
      </c>
      <c r="BW44" s="80">
        <v>0</v>
      </c>
      <c r="BX44" s="80">
        <v>0</v>
      </c>
      <c r="BY44" s="80">
        <v>0</v>
      </c>
      <c r="BZ44" s="80">
        <v>0</v>
      </c>
      <c r="CA44" s="80">
        <v>0</v>
      </c>
      <c r="CB44" s="80">
        <v>0</v>
      </c>
      <c r="CC44" s="80">
        <v>0</v>
      </c>
    </row>
    <row r="45" spans="1:81">
      <c r="A45" s="80" t="s">
        <v>1750</v>
      </c>
      <c r="B45" s="80">
        <v>187</v>
      </c>
      <c r="C45" s="80">
        <v>18</v>
      </c>
      <c r="D45" s="80">
        <v>11</v>
      </c>
      <c r="E45" s="80">
        <v>2021</v>
      </c>
      <c r="F45" s="80" t="s">
        <v>75</v>
      </c>
      <c r="G45" s="174" t="s">
        <v>1732</v>
      </c>
      <c r="H45" s="80" t="s">
        <v>1733</v>
      </c>
      <c r="I45" s="177"/>
      <c r="J45" s="81">
        <v>6.098435229547932</v>
      </c>
      <c r="K45" s="81">
        <v>0.52928243130974362</v>
      </c>
      <c r="L45" s="81">
        <v>1.78488948361358</v>
      </c>
      <c r="M45" s="81">
        <v>12.474434142970271</v>
      </c>
      <c r="N45" s="81">
        <v>12.412440091942225</v>
      </c>
      <c r="O45" s="81">
        <v>12.295677479929351</v>
      </c>
      <c r="P45" s="81">
        <v>14.931283930199321</v>
      </c>
      <c r="Q45" s="81">
        <v>0.90383325797581548</v>
      </c>
      <c r="R45" s="81">
        <v>0</v>
      </c>
      <c r="S45" s="81">
        <v>1.8752915147193161</v>
      </c>
      <c r="T45" s="82"/>
      <c r="U45" s="81">
        <v>1274655</v>
      </c>
      <c r="V45" s="81">
        <v>321</v>
      </c>
      <c r="W45" s="81">
        <v>27</v>
      </c>
      <c r="X45" s="81">
        <v>4440</v>
      </c>
      <c r="Y45" s="81">
        <v>6663</v>
      </c>
      <c r="Z45" s="81">
        <v>9047</v>
      </c>
      <c r="AA45" s="81">
        <v>3285</v>
      </c>
      <c r="AB45" s="81">
        <v>15147</v>
      </c>
      <c r="AC45" s="81">
        <v>0</v>
      </c>
      <c r="AD45" s="81">
        <v>1.8752915147193161</v>
      </c>
      <c r="AE45" s="82"/>
      <c r="AF45" s="81">
        <v>8662383.2194665652</v>
      </c>
      <c r="AG45" s="81">
        <v>466175.18563749897</v>
      </c>
      <c r="AH45" s="81">
        <v>381740.05296273675</v>
      </c>
      <c r="AI45" s="81">
        <v>27605740.243431244</v>
      </c>
      <c r="AJ45" s="81">
        <v>25100308.351992898</v>
      </c>
      <c r="AK45" s="81">
        <v>0</v>
      </c>
      <c r="AL45" s="81">
        <v>0</v>
      </c>
      <c r="AM45" s="81">
        <v>1988254.1086247908</v>
      </c>
      <c r="AN45" s="81">
        <v>0</v>
      </c>
      <c r="AO45" s="81">
        <v>0</v>
      </c>
      <c r="AP45" s="82"/>
      <c r="AQ45" s="81">
        <v>588</v>
      </c>
      <c r="AR45" s="81">
        <v>77</v>
      </c>
      <c r="AS45" s="81">
        <v>0</v>
      </c>
      <c r="AT45" s="81">
        <v>0</v>
      </c>
      <c r="AU45" s="81">
        <v>0</v>
      </c>
      <c r="AV45" s="81">
        <v>0</v>
      </c>
      <c r="AW45" s="81"/>
      <c r="AX45" s="82"/>
      <c r="AY45" s="81">
        <v>2425.6999999999998</v>
      </c>
      <c r="AZ45" s="81">
        <v>7038.4999999999991</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1751</v>
      </c>
      <c r="B46" s="80">
        <v>187</v>
      </c>
      <c r="C46" s="80">
        <v>19</v>
      </c>
      <c r="D46" s="80">
        <v>11</v>
      </c>
      <c r="E46" s="80">
        <v>2022</v>
      </c>
      <c r="F46" s="80" t="s">
        <v>568</v>
      </c>
      <c r="G46" s="174" t="s">
        <v>1732</v>
      </c>
      <c r="H46" s="80" t="s">
        <v>1733</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606</v>
      </c>
      <c r="AR46" s="81">
        <v>79</v>
      </c>
      <c r="AS46" s="81">
        <v>0</v>
      </c>
      <c r="AT46" s="81">
        <v>0</v>
      </c>
      <c r="AU46" s="81">
        <v>0</v>
      </c>
      <c r="AV46" s="81">
        <v>0</v>
      </c>
      <c r="AW46" s="81"/>
      <c r="AX46" s="82"/>
      <c r="AY46" s="81">
        <v>2552.0000000000005</v>
      </c>
      <c r="AZ46" s="81">
        <v>7082.1999999999989</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1752</v>
      </c>
      <c r="B47" s="80">
        <v>1</v>
      </c>
      <c r="C47" s="80">
        <v>1</v>
      </c>
      <c r="D47" s="80">
        <v>1</v>
      </c>
      <c r="E47" s="80">
        <v>1990</v>
      </c>
      <c r="F47" s="80" t="s">
        <v>562</v>
      </c>
      <c r="G47" s="80" t="s">
        <v>1753</v>
      </c>
      <c r="H47" s="80" t="s">
        <v>1754</v>
      </c>
      <c r="I47" s="177" t="s">
        <v>563</v>
      </c>
      <c r="J47" s="81">
        <v>17.379000445360461</v>
      </c>
      <c r="K47" s="81">
        <v>2.240442362469258</v>
      </c>
      <c r="L47" s="81">
        <v>1.4065001302804612</v>
      </c>
      <c r="M47" s="81">
        <v>10.050138249043078</v>
      </c>
      <c r="N47" s="81">
        <v>20.218495200771841</v>
      </c>
      <c r="O47" s="81">
        <v>17.417447908726317</v>
      </c>
      <c r="P47" s="81">
        <v>20.270902497715436</v>
      </c>
      <c r="Q47" s="81">
        <v>1.2712634377160807</v>
      </c>
      <c r="R47" s="81">
        <v>0</v>
      </c>
      <c r="S47" s="81">
        <v>1.0995647318533213</v>
      </c>
      <c r="T47" s="82"/>
      <c r="U47" s="81">
        <v>4510193</v>
      </c>
      <c r="V47" s="81">
        <v>659</v>
      </c>
      <c r="W47" s="81">
        <v>19</v>
      </c>
      <c r="X47" s="81">
        <v>3690</v>
      </c>
      <c r="Y47" s="81">
        <v>5942</v>
      </c>
      <c r="Z47" s="81">
        <v>7164</v>
      </c>
      <c r="AA47" s="81">
        <v>4922</v>
      </c>
      <c r="AB47" s="81">
        <v>20641</v>
      </c>
      <c r="AC47" s="81">
        <v>0</v>
      </c>
      <c r="AD47" s="81">
        <v>1.0995647318533213</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1755</v>
      </c>
      <c r="B48" s="80">
        <v>2</v>
      </c>
      <c r="C48" s="80">
        <v>2</v>
      </c>
      <c r="D48" s="80">
        <v>1</v>
      </c>
      <c r="E48" s="80">
        <v>2005</v>
      </c>
      <c r="F48" s="80" t="s">
        <v>565</v>
      </c>
      <c r="G48" s="80" t="s">
        <v>1753</v>
      </c>
      <c r="H48" s="80" t="s">
        <v>1754</v>
      </c>
      <c r="I48" s="177"/>
      <c r="J48" s="81">
        <v>13.658501816797063</v>
      </c>
      <c r="K48" s="81">
        <v>1.6444676464980448</v>
      </c>
      <c r="L48" s="81">
        <v>0</v>
      </c>
      <c r="M48" s="81">
        <v>14.272099245312317</v>
      </c>
      <c r="N48" s="81">
        <v>23.910099374115838</v>
      </c>
      <c r="O48" s="81">
        <v>22.062497734373114</v>
      </c>
      <c r="P48" s="81">
        <v>20.245399283345773</v>
      </c>
      <c r="Q48" s="81">
        <v>1.0936944009161496</v>
      </c>
      <c r="R48" s="81">
        <v>0</v>
      </c>
      <c r="S48" s="81">
        <v>2.6394012169178365</v>
      </c>
      <c r="T48" s="82"/>
      <c r="U48" s="81">
        <v>3117808</v>
      </c>
      <c r="V48" s="81">
        <v>678</v>
      </c>
      <c r="W48" s="81">
        <v>0</v>
      </c>
      <c r="X48" s="81">
        <v>2874</v>
      </c>
      <c r="Y48" s="81">
        <v>6418</v>
      </c>
      <c r="Z48" s="81">
        <v>10501</v>
      </c>
      <c r="AA48" s="81">
        <v>4026</v>
      </c>
      <c r="AB48" s="81">
        <v>18564</v>
      </c>
      <c r="AC48" s="81">
        <v>0</v>
      </c>
      <c r="AD48" s="81">
        <v>2.6394012169178365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1756</v>
      </c>
      <c r="B49" s="80">
        <v>3</v>
      </c>
      <c r="C49" s="80">
        <v>3</v>
      </c>
      <c r="D49" s="80">
        <v>1</v>
      </c>
      <c r="E49" s="80">
        <v>2006</v>
      </c>
      <c r="F49" s="80" t="s">
        <v>566</v>
      </c>
      <c r="G49" s="80" t="s">
        <v>1753</v>
      </c>
      <c r="H49" s="80" t="s">
        <v>1754</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1757</v>
      </c>
      <c r="B50" s="80">
        <v>4</v>
      </c>
      <c r="C50" s="80">
        <v>4</v>
      </c>
      <c r="D50" s="80">
        <v>1</v>
      </c>
      <c r="E50" s="80">
        <v>2007</v>
      </c>
      <c r="F50" s="80" t="s">
        <v>567</v>
      </c>
      <c r="G50" s="80" t="s">
        <v>1753</v>
      </c>
      <c r="H50" s="80" t="s">
        <v>1754</v>
      </c>
      <c r="I50" s="177"/>
      <c r="J50" s="81">
        <v>16.294317742444029</v>
      </c>
      <c r="K50" s="81">
        <v>1.4929774968651364</v>
      </c>
      <c r="L50" s="81">
        <v>0.73095359115902514</v>
      </c>
      <c r="M50" s="81">
        <v>15.75702439854329</v>
      </c>
      <c r="N50" s="81">
        <v>25.134074725039014</v>
      </c>
      <c r="O50" s="81">
        <v>21.101827020070441</v>
      </c>
      <c r="P50" s="81">
        <v>19.864290486408482</v>
      </c>
      <c r="Q50" s="81">
        <v>1.1308157263579692</v>
      </c>
      <c r="R50" s="81">
        <v>0</v>
      </c>
      <c r="S50" s="81">
        <v>2.2614261904059028</v>
      </c>
      <c r="T50" s="82"/>
      <c r="U50" s="81">
        <v>3283978</v>
      </c>
      <c r="V50" s="81">
        <v>535</v>
      </c>
      <c r="W50" s="81">
        <v>11</v>
      </c>
      <c r="X50" s="81">
        <v>3860</v>
      </c>
      <c r="Y50" s="81">
        <v>6479</v>
      </c>
      <c r="Z50" s="81">
        <v>10441</v>
      </c>
      <c r="AA50" s="81">
        <v>3890</v>
      </c>
      <c r="AB50" s="81">
        <v>18179</v>
      </c>
      <c r="AC50" s="81">
        <v>0</v>
      </c>
      <c r="AD50" s="81">
        <v>2.2614261904059028</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1758</v>
      </c>
      <c r="B51" s="80">
        <v>5</v>
      </c>
      <c r="C51" s="80">
        <v>5</v>
      </c>
      <c r="D51" s="80">
        <v>1</v>
      </c>
      <c r="E51" s="80">
        <v>2008</v>
      </c>
      <c r="F51" s="80" t="s">
        <v>84</v>
      </c>
      <c r="G51" s="80" t="s">
        <v>1753</v>
      </c>
      <c r="H51" s="80" t="s">
        <v>1754</v>
      </c>
      <c r="I51" s="177"/>
      <c r="J51" s="81">
        <v>14.861405248264987</v>
      </c>
      <c r="K51" s="81">
        <v>1.1428864265086442</v>
      </c>
      <c r="L51" s="81">
        <v>0.64731123269997959</v>
      </c>
      <c r="M51" s="81">
        <v>18.96567820631466</v>
      </c>
      <c r="N51" s="81">
        <v>24.272052976580255</v>
      </c>
      <c r="O51" s="81">
        <v>20.40778125850089</v>
      </c>
      <c r="P51" s="81">
        <v>18.989838327109617</v>
      </c>
      <c r="Q51" s="81">
        <v>1.0944807094965945</v>
      </c>
      <c r="R51" s="81">
        <v>0</v>
      </c>
      <c r="S51" s="81">
        <v>2.0697322546980139</v>
      </c>
      <c r="T51" s="82"/>
      <c r="U51" s="81">
        <v>3293811</v>
      </c>
      <c r="V51" s="81">
        <v>535</v>
      </c>
      <c r="W51" s="81">
        <v>11</v>
      </c>
      <c r="X51" s="81">
        <v>3860</v>
      </c>
      <c r="Y51" s="81">
        <v>6490</v>
      </c>
      <c r="Z51" s="81">
        <v>10452</v>
      </c>
      <c r="AA51" s="81">
        <v>3723</v>
      </c>
      <c r="AB51" s="81">
        <v>17884</v>
      </c>
      <c r="AC51" s="81">
        <v>0</v>
      </c>
      <c r="AD51" s="81">
        <v>2.0697322546980139</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1759</v>
      </c>
      <c r="B52" s="80">
        <v>6</v>
      </c>
      <c r="C52" s="80">
        <v>6</v>
      </c>
      <c r="D52" s="80">
        <v>1</v>
      </c>
      <c r="E52" s="80">
        <v>2009</v>
      </c>
      <c r="F52" s="80" t="s">
        <v>85</v>
      </c>
      <c r="G52" s="80" t="s">
        <v>1753</v>
      </c>
      <c r="H52" s="80" t="s">
        <v>1754</v>
      </c>
      <c r="I52" s="177"/>
      <c r="J52" s="81">
        <v>17.042405163100526</v>
      </c>
      <c r="K52" s="81">
        <v>1.2431162024399034</v>
      </c>
      <c r="L52" s="81">
        <v>1.4120592819901092</v>
      </c>
      <c r="M52" s="81">
        <v>18.422303966502007</v>
      </c>
      <c r="N52" s="81">
        <v>21.908968409207365</v>
      </c>
      <c r="O52" s="81">
        <v>20.637974156883761</v>
      </c>
      <c r="P52" s="81">
        <v>18.239205200529209</v>
      </c>
      <c r="Q52" s="81">
        <v>1.0340354865954109</v>
      </c>
      <c r="R52" s="81">
        <v>0</v>
      </c>
      <c r="S52" s="81">
        <v>2.4002220342550604</v>
      </c>
      <c r="T52" s="82"/>
      <c r="U52" s="81">
        <v>2826181</v>
      </c>
      <c r="V52" s="81">
        <v>578</v>
      </c>
      <c r="W52" s="81">
        <v>41</v>
      </c>
      <c r="X52" s="81">
        <v>3899</v>
      </c>
      <c r="Y52" s="81">
        <v>6504</v>
      </c>
      <c r="Z52" s="81">
        <v>10433</v>
      </c>
      <c r="AA52" s="81">
        <v>3671</v>
      </c>
      <c r="AB52" s="81">
        <v>17737</v>
      </c>
      <c r="AC52" s="81">
        <v>0</v>
      </c>
      <c r="AD52" s="81">
        <v>2.4002220342550604</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17.28</v>
      </c>
      <c r="BJ52" s="81">
        <v>0</v>
      </c>
      <c r="BK52" s="81">
        <v>0</v>
      </c>
      <c r="BL52" s="81">
        <v>0</v>
      </c>
      <c r="BM52" s="82"/>
      <c r="BN52" s="81">
        <v>0</v>
      </c>
      <c r="BO52" s="81">
        <v>0</v>
      </c>
      <c r="BP52" s="81">
        <v>3</v>
      </c>
      <c r="BQ52" s="81">
        <v>0</v>
      </c>
      <c r="BR52" s="81">
        <v>0</v>
      </c>
      <c r="BS52" s="81">
        <v>0</v>
      </c>
      <c r="BT52"/>
      <c r="BU52" s="80"/>
      <c r="BV52" s="80"/>
      <c r="BW52" s="80"/>
      <c r="BX52" s="80"/>
      <c r="BY52" s="80"/>
      <c r="BZ52" s="80"/>
      <c r="CA52" s="80"/>
      <c r="CB52" s="80"/>
      <c r="CC52" s="80"/>
    </row>
    <row r="53" spans="1:81">
      <c r="A53" s="80" t="s">
        <v>1760</v>
      </c>
      <c r="B53" s="80">
        <v>7</v>
      </c>
      <c r="C53" s="80">
        <v>7</v>
      </c>
      <c r="D53" s="80">
        <v>1</v>
      </c>
      <c r="E53" s="80">
        <v>2010</v>
      </c>
      <c r="F53" s="80" t="s">
        <v>86</v>
      </c>
      <c r="G53" s="80" t="s">
        <v>1753</v>
      </c>
      <c r="H53" s="80" t="s">
        <v>1754</v>
      </c>
      <c r="I53" s="177"/>
      <c r="J53" s="81">
        <v>14.445279982224116</v>
      </c>
      <c r="K53" s="81">
        <v>1.3044486046686943</v>
      </c>
      <c r="L53" s="81">
        <v>1.3300963831308517</v>
      </c>
      <c r="M53" s="81">
        <v>19.075997597063978</v>
      </c>
      <c r="N53" s="81">
        <v>21.493589121610515</v>
      </c>
      <c r="O53" s="81">
        <v>20.505106306473291</v>
      </c>
      <c r="P53" s="81">
        <v>18.426107971498901</v>
      </c>
      <c r="Q53" s="81">
        <v>1.0698937959131449</v>
      </c>
      <c r="R53" s="81">
        <v>0</v>
      </c>
      <c r="S53" s="81">
        <v>2.190635840460029</v>
      </c>
      <c r="T53" s="82"/>
      <c r="U53" s="81">
        <v>2832014</v>
      </c>
      <c r="V53" s="81">
        <v>578</v>
      </c>
      <c r="W53" s="81">
        <v>41</v>
      </c>
      <c r="X53" s="81">
        <v>3899</v>
      </c>
      <c r="Y53" s="81">
        <v>6557</v>
      </c>
      <c r="Z53" s="81">
        <v>10414</v>
      </c>
      <c r="AA53" s="81">
        <v>3616</v>
      </c>
      <c r="AB53" s="81">
        <v>17585</v>
      </c>
      <c r="AC53" s="81">
        <v>0</v>
      </c>
      <c r="AD53" s="81">
        <v>2.190635840460029</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17.154</v>
      </c>
      <c r="BJ53" s="81">
        <v>0</v>
      </c>
      <c r="BK53" s="81">
        <v>0</v>
      </c>
      <c r="BL53" s="81">
        <v>0</v>
      </c>
      <c r="BM53" s="82"/>
      <c r="BN53" s="81">
        <v>0</v>
      </c>
      <c r="BO53" s="81">
        <v>0</v>
      </c>
      <c r="BP53" s="81">
        <v>3</v>
      </c>
      <c r="BQ53" s="81">
        <v>0</v>
      </c>
      <c r="BR53" s="81">
        <v>0</v>
      </c>
      <c r="BS53" s="81">
        <v>0</v>
      </c>
      <c r="BT53"/>
      <c r="BU53" s="80">
        <v>17.154</v>
      </c>
      <c r="BV53" s="80">
        <v>0</v>
      </c>
      <c r="BW53" s="80">
        <v>0</v>
      </c>
      <c r="BX53" s="80">
        <v>0</v>
      </c>
      <c r="BY53" s="80">
        <v>0</v>
      </c>
      <c r="BZ53" s="80">
        <v>0</v>
      </c>
      <c r="CA53" s="80">
        <v>0</v>
      </c>
      <c r="CB53" s="80">
        <v>0</v>
      </c>
      <c r="CC53" s="80">
        <v>0</v>
      </c>
    </row>
    <row r="54" spans="1:81">
      <c r="A54" s="80" t="s">
        <v>1761</v>
      </c>
      <c r="B54" s="80">
        <v>8</v>
      </c>
      <c r="C54" s="80">
        <v>8</v>
      </c>
      <c r="D54" s="80">
        <v>1</v>
      </c>
      <c r="E54" s="80">
        <v>2011</v>
      </c>
      <c r="F54" s="80" t="s">
        <v>87</v>
      </c>
      <c r="G54" s="80" t="s">
        <v>1753</v>
      </c>
      <c r="H54" s="80" t="s">
        <v>1754</v>
      </c>
      <c r="I54" s="177"/>
      <c r="J54" s="81">
        <v>14.443476110362864</v>
      </c>
      <c r="K54" s="81">
        <v>1.5060784742133384</v>
      </c>
      <c r="L54" s="81">
        <v>1.3944284515941803</v>
      </c>
      <c r="M54" s="81">
        <v>21.711124121451657</v>
      </c>
      <c r="N54" s="81">
        <v>24.919670603811486</v>
      </c>
      <c r="O54" s="81">
        <v>20.123064492480168</v>
      </c>
      <c r="P54" s="81">
        <v>17.413621884355461</v>
      </c>
      <c r="Q54" s="81">
        <v>1.2159796773657285</v>
      </c>
      <c r="R54" s="81">
        <v>0</v>
      </c>
      <c r="S54" s="81">
        <v>2.9286678269130269</v>
      </c>
      <c r="T54" s="82"/>
      <c r="U54" s="81">
        <v>3067006</v>
      </c>
      <c r="V54" s="81">
        <v>578</v>
      </c>
      <c r="W54" s="81">
        <v>41</v>
      </c>
      <c r="X54" s="81">
        <v>3899</v>
      </c>
      <c r="Y54" s="81">
        <v>6568</v>
      </c>
      <c r="Z54" s="81">
        <v>10442</v>
      </c>
      <c r="AA54" s="81">
        <v>3519</v>
      </c>
      <c r="AB54" s="81">
        <v>17327</v>
      </c>
      <c r="AC54" s="81">
        <v>0</v>
      </c>
      <c r="AD54" s="81">
        <v>2.9286678269130269</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12.077</v>
      </c>
      <c r="BJ54" s="81">
        <v>0</v>
      </c>
      <c r="BK54" s="81">
        <v>5.2510000000000003</v>
      </c>
      <c r="BL54" s="81">
        <v>0</v>
      </c>
      <c r="BM54" s="82"/>
      <c r="BN54" s="81">
        <v>0</v>
      </c>
      <c r="BO54" s="81">
        <v>0</v>
      </c>
      <c r="BP54" s="81">
        <v>2</v>
      </c>
      <c r="BQ54" s="81">
        <v>0</v>
      </c>
      <c r="BR54" s="81">
        <v>1</v>
      </c>
      <c r="BS54" s="81">
        <v>0</v>
      </c>
      <c r="BT54"/>
      <c r="BU54" s="80">
        <v>17.327999999999999</v>
      </c>
      <c r="BV54" s="80">
        <v>0</v>
      </c>
      <c r="BW54" s="80">
        <v>0</v>
      </c>
      <c r="BX54" s="80">
        <v>0</v>
      </c>
      <c r="BY54" s="80">
        <v>0</v>
      </c>
      <c r="BZ54" s="80">
        <v>0</v>
      </c>
      <c r="CA54" s="80">
        <v>0</v>
      </c>
      <c r="CB54" s="80">
        <v>0</v>
      </c>
      <c r="CC54" s="80">
        <v>0</v>
      </c>
    </row>
    <row r="55" spans="1:81">
      <c r="A55" s="80" t="s">
        <v>1762</v>
      </c>
      <c r="B55" s="80">
        <v>9</v>
      </c>
      <c r="C55" s="80">
        <v>9</v>
      </c>
      <c r="D55" s="80">
        <v>1</v>
      </c>
      <c r="E55" s="80">
        <v>2012</v>
      </c>
      <c r="F55" s="80" t="s">
        <v>88</v>
      </c>
      <c r="G55" s="80" t="s">
        <v>1753</v>
      </c>
      <c r="H55" s="80" t="s">
        <v>1754</v>
      </c>
      <c r="I55" s="177"/>
      <c r="J55" s="81">
        <v>18.879106851197321</v>
      </c>
      <c r="K55" s="81">
        <v>1.4419040583660447</v>
      </c>
      <c r="L55" s="81">
        <v>1.3739903518900956</v>
      </c>
      <c r="M55" s="81">
        <v>21.362724903534552</v>
      </c>
      <c r="N55" s="81">
        <v>28.858831436162227</v>
      </c>
      <c r="O55" s="81">
        <v>20.184587917320822</v>
      </c>
      <c r="P55" s="81">
        <v>17.308657753609442</v>
      </c>
      <c r="Q55" s="81">
        <v>1.3232677729852516</v>
      </c>
      <c r="R55" s="81">
        <v>0</v>
      </c>
      <c r="S55" s="81">
        <v>2.1340761369646013</v>
      </c>
      <c r="T55" s="82"/>
      <c r="U55" s="81">
        <v>3154978</v>
      </c>
      <c r="V55" s="81">
        <v>578</v>
      </c>
      <c r="W55" s="81">
        <v>41</v>
      </c>
      <c r="X55" s="81">
        <v>3899</v>
      </c>
      <c r="Y55" s="81">
        <v>6659</v>
      </c>
      <c r="Z55" s="81">
        <v>10557</v>
      </c>
      <c r="AA55" s="81">
        <v>3478</v>
      </c>
      <c r="AB55" s="81">
        <v>17355</v>
      </c>
      <c r="AC55" s="81">
        <v>0</v>
      </c>
      <c r="AD55" s="81">
        <v>2.1340761369646013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19.03</v>
      </c>
      <c r="BJ55" s="81">
        <v>0</v>
      </c>
      <c r="BK55" s="81">
        <v>0</v>
      </c>
      <c r="BL55" s="81">
        <v>0</v>
      </c>
      <c r="BM55" s="82"/>
      <c r="BN55" s="81">
        <v>0</v>
      </c>
      <c r="BO55" s="81">
        <v>0</v>
      </c>
      <c r="BP55" s="81">
        <v>3</v>
      </c>
      <c r="BQ55" s="81">
        <v>0</v>
      </c>
      <c r="BR55" s="81">
        <v>0</v>
      </c>
      <c r="BS55" s="81">
        <v>0</v>
      </c>
      <c r="BT55"/>
      <c r="BU55" s="80">
        <v>19.03</v>
      </c>
      <c r="BV55" s="80">
        <v>0</v>
      </c>
      <c r="BW55" s="80">
        <v>0</v>
      </c>
      <c r="BX55" s="80">
        <v>0</v>
      </c>
      <c r="BY55" s="80">
        <v>0</v>
      </c>
      <c r="BZ55" s="80">
        <v>0</v>
      </c>
      <c r="CA55" s="80">
        <v>0</v>
      </c>
      <c r="CB55" s="80">
        <v>0</v>
      </c>
      <c r="CC55" s="80">
        <v>0</v>
      </c>
    </row>
    <row r="56" spans="1:81">
      <c r="A56" s="80" t="s">
        <v>1763</v>
      </c>
      <c r="B56" s="80">
        <v>10</v>
      </c>
      <c r="C56" s="80">
        <v>10</v>
      </c>
      <c r="D56" s="80">
        <v>1</v>
      </c>
      <c r="E56" s="80">
        <v>2013</v>
      </c>
      <c r="F56" s="80" t="s">
        <v>89</v>
      </c>
      <c r="G56" s="80" t="s">
        <v>1753</v>
      </c>
      <c r="H56" s="80" t="s">
        <v>1754</v>
      </c>
      <c r="I56" s="177"/>
      <c r="J56" s="81">
        <v>22.321660575281971</v>
      </c>
      <c r="K56" s="81">
        <v>1.4119156424692312</v>
      </c>
      <c r="L56" s="81">
        <v>1.1278131922712507</v>
      </c>
      <c r="M56" s="81">
        <v>22.089839535978669</v>
      </c>
      <c r="N56" s="81">
        <v>26.383388953530631</v>
      </c>
      <c r="O56" s="81">
        <v>19.482962184762538</v>
      </c>
      <c r="P56" s="81">
        <v>17.398851732801486</v>
      </c>
      <c r="Q56" s="81">
        <v>1.3300627715565279</v>
      </c>
      <c r="R56" s="81">
        <v>0</v>
      </c>
      <c r="S56" s="81">
        <v>2.2573658635707803</v>
      </c>
      <c r="T56" s="82"/>
      <c r="U56" s="81">
        <v>3222251</v>
      </c>
      <c r="V56" s="81">
        <v>578</v>
      </c>
      <c r="W56" s="81">
        <v>41</v>
      </c>
      <c r="X56" s="81">
        <v>3899</v>
      </c>
      <c r="Y56" s="81">
        <v>6647</v>
      </c>
      <c r="Z56" s="81">
        <v>10645</v>
      </c>
      <c r="AA56" s="81">
        <v>3483</v>
      </c>
      <c r="AB56" s="81">
        <v>17194</v>
      </c>
      <c r="AC56" s="81">
        <v>0</v>
      </c>
      <c r="AD56" s="81">
        <v>2.2573658635707803</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19.655999999999999</v>
      </c>
      <c r="BJ56" s="81">
        <v>0</v>
      </c>
      <c r="BK56" s="81">
        <v>0</v>
      </c>
      <c r="BL56" s="81">
        <v>0</v>
      </c>
      <c r="BM56" s="82"/>
      <c r="BN56" s="81">
        <v>0</v>
      </c>
      <c r="BO56" s="81">
        <v>0</v>
      </c>
      <c r="BP56" s="81">
        <v>3</v>
      </c>
      <c r="BQ56" s="81">
        <v>0</v>
      </c>
      <c r="BR56" s="81">
        <v>0</v>
      </c>
      <c r="BS56" s="81">
        <v>0</v>
      </c>
      <c r="BT56"/>
      <c r="BU56" s="80">
        <v>19.655999999999999</v>
      </c>
      <c r="BV56" s="80">
        <v>0</v>
      </c>
      <c r="BW56" s="80">
        <v>0</v>
      </c>
      <c r="BX56" s="80">
        <v>0</v>
      </c>
      <c r="BY56" s="80">
        <v>0</v>
      </c>
      <c r="BZ56" s="80">
        <v>0</v>
      </c>
      <c r="CA56" s="80">
        <v>0</v>
      </c>
      <c r="CB56" s="80">
        <v>0</v>
      </c>
      <c r="CC56" s="80">
        <v>0</v>
      </c>
    </row>
    <row r="57" spans="1:81">
      <c r="A57" s="80" t="s">
        <v>1764</v>
      </c>
      <c r="B57" s="80">
        <v>11</v>
      </c>
      <c r="C57" s="80">
        <v>11</v>
      </c>
      <c r="D57" s="80">
        <v>1</v>
      </c>
      <c r="E57" s="80">
        <v>2014</v>
      </c>
      <c r="F57" s="80" t="s">
        <v>90</v>
      </c>
      <c r="G57" s="80" t="s">
        <v>1753</v>
      </c>
      <c r="H57" s="80" t="s">
        <v>1754</v>
      </c>
      <c r="I57" s="177"/>
      <c r="J57" s="81">
        <v>19.228021923932584</v>
      </c>
      <c r="K57" s="81">
        <v>1.2901766032577271</v>
      </c>
      <c r="L57" s="81">
        <v>0.65837363396518822</v>
      </c>
      <c r="M57" s="81">
        <v>19.310593694217719</v>
      </c>
      <c r="N57" s="81">
        <v>22.512949633643242</v>
      </c>
      <c r="O57" s="81">
        <v>18.580303104645139</v>
      </c>
      <c r="P57" s="81">
        <v>17.373853702269855</v>
      </c>
      <c r="Q57" s="81">
        <v>1.2545372087203659</v>
      </c>
      <c r="R57" s="81">
        <v>0</v>
      </c>
      <c r="S57" s="81">
        <v>2.7273036148253724</v>
      </c>
      <c r="T57" s="82"/>
      <c r="U57" s="81">
        <v>3444575</v>
      </c>
      <c r="V57" s="81">
        <v>487</v>
      </c>
      <c r="W57" s="81">
        <v>23</v>
      </c>
      <c r="X57" s="81">
        <v>3542</v>
      </c>
      <c r="Y57" s="81">
        <v>6672</v>
      </c>
      <c r="Z57" s="81">
        <v>10692</v>
      </c>
      <c r="AA57" s="81">
        <v>3460</v>
      </c>
      <c r="AB57" s="81">
        <v>16903</v>
      </c>
      <c r="AC57" s="81">
        <v>0</v>
      </c>
      <c r="AD57" s="81">
        <v>2.7273036148253724</v>
      </c>
      <c r="AE57" s="82"/>
      <c r="AF57" s="81">
        <v>27392965.207602672</v>
      </c>
      <c r="AG57" s="81">
        <v>1046520.9019106097</v>
      </c>
      <c r="AH57" s="81">
        <v>172133.21320201515</v>
      </c>
      <c r="AI57" s="81">
        <v>23879288.810013302</v>
      </c>
      <c r="AJ57" s="81">
        <v>29883985.276927892</v>
      </c>
      <c r="AK57" s="81">
        <v>0</v>
      </c>
      <c r="AL57" s="81">
        <v>0</v>
      </c>
      <c r="AM57" s="81">
        <v>2320529.3148374036</v>
      </c>
      <c r="AN57" s="81">
        <v>0</v>
      </c>
      <c r="AO57" s="81">
        <v>0</v>
      </c>
      <c r="AP57" s="82"/>
      <c r="AQ57" s="81">
        <v>214</v>
      </c>
      <c r="AR57" s="81">
        <v>59</v>
      </c>
      <c r="AS57" s="81">
        <v>0</v>
      </c>
      <c r="AT57" s="81">
        <v>0</v>
      </c>
      <c r="AU57" s="81">
        <v>0</v>
      </c>
      <c r="AV57" s="81">
        <v>0</v>
      </c>
      <c r="AW57" s="81" t="s">
        <v>564</v>
      </c>
      <c r="AX57" s="82"/>
      <c r="AY57" s="81">
        <v>1047.8999999999999</v>
      </c>
      <c r="AZ57" s="81">
        <v>6469.4</v>
      </c>
      <c r="BA57" s="81">
        <v>0</v>
      </c>
      <c r="BB57" s="81">
        <v>0</v>
      </c>
      <c r="BC57" s="81">
        <v>0</v>
      </c>
      <c r="BD57" s="81">
        <v>0</v>
      </c>
      <c r="BE57" s="81" t="s">
        <v>564</v>
      </c>
      <c r="BF57" s="82"/>
      <c r="BG57" s="81">
        <v>0</v>
      </c>
      <c r="BH57" s="81">
        <v>0</v>
      </c>
      <c r="BI57" s="81">
        <v>20.218</v>
      </c>
      <c r="BJ57" s="81">
        <v>0</v>
      </c>
      <c r="BK57" s="81">
        <v>0</v>
      </c>
      <c r="BL57" s="81">
        <v>0</v>
      </c>
      <c r="BM57" s="82"/>
      <c r="BN57" s="81">
        <v>0</v>
      </c>
      <c r="BO57" s="81">
        <v>0</v>
      </c>
      <c r="BP57" s="81">
        <v>3</v>
      </c>
      <c r="BQ57" s="81">
        <v>0</v>
      </c>
      <c r="BR57" s="81">
        <v>0</v>
      </c>
      <c r="BS57" s="81">
        <v>0</v>
      </c>
      <c r="BT57"/>
      <c r="BU57" s="80">
        <v>20.218</v>
      </c>
      <c r="BV57" s="80">
        <v>0</v>
      </c>
      <c r="BW57" s="80">
        <v>0</v>
      </c>
      <c r="BX57" s="80">
        <v>0</v>
      </c>
      <c r="BY57" s="80">
        <v>0</v>
      </c>
      <c r="BZ57" s="80">
        <v>0</v>
      </c>
      <c r="CA57" s="80">
        <v>0</v>
      </c>
      <c r="CB57" s="80">
        <v>0</v>
      </c>
      <c r="CC57" s="80">
        <v>0</v>
      </c>
    </row>
    <row r="58" spans="1:81">
      <c r="A58" s="80" t="s">
        <v>1765</v>
      </c>
      <c r="B58" s="80">
        <v>12</v>
      </c>
      <c r="C58" s="80">
        <v>12</v>
      </c>
      <c r="D58" s="80">
        <v>1</v>
      </c>
      <c r="E58" s="80">
        <v>2015</v>
      </c>
      <c r="F58" s="80" t="s">
        <v>91</v>
      </c>
      <c r="G58" s="80" t="s">
        <v>1753</v>
      </c>
      <c r="H58" s="80" t="s">
        <v>1754</v>
      </c>
      <c r="I58" s="177"/>
      <c r="J58" s="81">
        <v>15.544910404000712</v>
      </c>
      <c r="K58" s="81">
        <v>1.1966632479345491</v>
      </c>
      <c r="L58" s="81">
        <v>0.66425960742123202</v>
      </c>
      <c r="M58" s="81">
        <v>17.359743824536341</v>
      </c>
      <c r="N58" s="81">
        <v>23.757130738577711</v>
      </c>
      <c r="O58" s="81">
        <v>18.366849603346967</v>
      </c>
      <c r="P58" s="81">
        <v>17.161385427366795</v>
      </c>
      <c r="Q58" s="81">
        <v>1.2044433042164824</v>
      </c>
      <c r="R58" s="81">
        <v>0</v>
      </c>
      <c r="S58" s="81">
        <v>2.5591518551532149</v>
      </c>
      <c r="T58" s="82"/>
      <c r="U58" s="81">
        <v>3154557</v>
      </c>
      <c r="V58" s="81">
        <v>487</v>
      </c>
      <c r="W58" s="81">
        <v>23</v>
      </c>
      <c r="X58" s="81">
        <v>3542</v>
      </c>
      <c r="Y58" s="81">
        <v>6681</v>
      </c>
      <c r="Z58" s="81">
        <v>10671</v>
      </c>
      <c r="AA58" s="81">
        <v>3415</v>
      </c>
      <c r="AB58" s="81">
        <v>16577</v>
      </c>
      <c r="AC58" s="81">
        <v>0</v>
      </c>
      <c r="AD58" s="81">
        <v>2.5591518551532149</v>
      </c>
      <c r="AE58" s="82"/>
      <c r="AF58" s="81">
        <v>23613795.677861184</v>
      </c>
      <c r="AG58" s="81">
        <v>895187.69960520032</v>
      </c>
      <c r="AH58" s="81">
        <v>139566.8372111801</v>
      </c>
      <c r="AI58" s="81">
        <v>22691860.054006748</v>
      </c>
      <c r="AJ58" s="81">
        <v>33561865.063632473</v>
      </c>
      <c r="AK58" s="81">
        <v>0</v>
      </c>
      <c r="AL58" s="81">
        <v>0</v>
      </c>
      <c r="AM58" s="81">
        <v>2271808.3121003704</v>
      </c>
      <c r="AN58" s="81">
        <v>0</v>
      </c>
      <c r="AO58" s="81">
        <v>0</v>
      </c>
      <c r="AP58" s="82"/>
      <c r="AQ58" s="81">
        <v>234</v>
      </c>
      <c r="AR58" s="81">
        <v>99</v>
      </c>
      <c r="AS58" s="81">
        <v>0</v>
      </c>
      <c r="AT58" s="81">
        <v>0</v>
      </c>
      <c r="AU58" s="81">
        <v>0</v>
      </c>
      <c r="AV58" s="81">
        <v>0</v>
      </c>
      <c r="AW58" s="81" t="s">
        <v>564</v>
      </c>
      <c r="AX58" s="82"/>
      <c r="AY58" s="81">
        <v>1151.8999999999999</v>
      </c>
      <c r="AZ58" s="81">
        <v>7718.4</v>
      </c>
      <c r="BA58" s="81">
        <v>0</v>
      </c>
      <c r="BB58" s="81">
        <v>0</v>
      </c>
      <c r="BC58" s="81">
        <v>0</v>
      </c>
      <c r="BD58" s="81">
        <v>0</v>
      </c>
      <c r="BE58" s="81" t="s">
        <v>564</v>
      </c>
      <c r="BF58" s="82"/>
      <c r="BG58" s="81">
        <v>0</v>
      </c>
      <c r="BH58" s="81">
        <v>0</v>
      </c>
      <c r="BI58" s="81">
        <v>10.920999999999999</v>
      </c>
      <c r="BJ58" s="81">
        <v>0</v>
      </c>
      <c r="BK58" s="81">
        <v>0</v>
      </c>
      <c r="BL58" s="81">
        <v>0</v>
      </c>
      <c r="BM58" s="82"/>
      <c r="BN58" s="81">
        <v>0</v>
      </c>
      <c r="BO58" s="81">
        <v>0</v>
      </c>
      <c r="BP58" s="81">
        <v>2</v>
      </c>
      <c r="BQ58" s="81">
        <v>0</v>
      </c>
      <c r="BR58" s="81">
        <v>0</v>
      </c>
      <c r="BS58" s="81">
        <v>0</v>
      </c>
      <c r="BT58"/>
      <c r="BU58" s="80">
        <v>10.920999999999999</v>
      </c>
      <c r="BV58" s="80">
        <v>0</v>
      </c>
      <c r="BW58" s="80">
        <v>0</v>
      </c>
      <c r="BX58" s="80">
        <v>0</v>
      </c>
      <c r="BY58" s="80">
        <v>0</v>
      </c>
      <c r="BZ58" s="80">
        <v>0</v>
      </c>
      <c r="CA58" s="80">
        <v>0</v>
      </c>
      <c r="CB58" s="80">
        <v>0</v>
      </c>
      <c r="CC58" s="80">
        <v>0</v>
      </c>
    </row>
    <row r="59" spans="1:81">
      <c r="A59" s="80" t="s">
        <v>1766</v>
      </c>
      <c r="B59" s="80">
        <v>13</v>
      </c>
      <c r="C59" s="80">
        <v>13</v>
      </c>
      <c r="D59" s="80">
        <v>1</v>
      </c>
      <c r="E59" s="80">
        <v>2016</v>
      </c>
      <c r="F59" s="80" t="s">
        <v>92</v>
      </c>
      <c r="G59" s="80" t="s">
        <v>1753</v>
      </c>
      <c r="H59" s="80" t="s">
        <v>1754</v>
      </c>
      <c r="I59" s="177"/>
      <c r="J59" s="81">
        <v>15.977154607748963</v>
      </c>
      <c r="K59" s="81">
        <v>1.3088835901095821</v>
      </c>
      <c r="L59" s="81">
        <v>0.77194667055346733</v>
      </c>
      <c r="M59" s="81">
        <v>14.743507844614726</v>
      </c>
      <c r="N59" s="81">
        <v>22.165085041975093</v>
      </c>
      <c r="O59" s="81">
        <v>18.06049844927632</v>
      </c>
      <c r="P59" s="81">
        <v>16.524513297740501</v>
      </c>
      <c r="Q59" s="81">
        <v>1.1559637678144752</v>
      </c>
      <c r="R59" s="81">
        <v>0</v>
      </c>
      <c r="S59" s="81">
        <v>2.7214909040908704</v>
      </c>
      <c r="T59" s="82"/>
      <c r="U59" s="81">
        <v>3098402</v>
      </c>
      <c r="V59" s="81">
        <v>487</v>
      </c>
      <c r="W59" s="81">
        <v>23</v>
      </c>
      <c r="X59" s="81">
        <v>3542</v>
      </c>
      <c r="Y59" s="81">
        <v>6695</v>
      </c>
      <c r="Z59" s="81">
        <v>10622</v>
      </c>
      <c r="AA59" s="81">
        <v>3401</v>
      </c>
      <c r="AB59" s="81">
        <v>16366</v>
      </c>
      <c r="AC59" s="81">
        <v>0</v>
      </c>
      <c r="AD59" s="81">
        <v>2.7214909040908699</v>
      </c>
      <c r="AE59" s="82"/>
      <c r="AF59" s="81">
        <v>24039812.22595457</v>
      </c>
      <c r="AG59" s="81">
        <v>983307.84587121836</v>
      </c>
      <c r="AH59" s="81">
        <v>132191.84438319661</v>
      </c>
      <c r="AI59" s="81">
        <v>22680177.990176469</v>
      </c>
      <c r="AJ59" s="81">
        <v>30612907.963600948</v>
      </c>
      <c r="AK59" s="81">
        <v>0</v>
      </c>
      <c r="AL59" s="81">
        <v>0</v>
      </c>
      <c r="AM59" s="81">
        <v>2244634.1539514088</v>
      </c>
      <c r="AN59" s="81">
        <v>0</v>
      </c>
      <c r="AO59" s="81">
        <v>0</v>
      </c>
      <c r="AP59" s="82"/>
      <c r="AQ59" s="81">
        <v>259</v>
      </c>
      <c r="AR59" s="81">
        <v>126</v>
      </c>
      <c r="AS59" s="81">
        <v>0</v>
      </c>
      <c r="AT59" s="81">
        <v>0</v>
      </c>
      <c r="AU59" s="81">
        <v>0</v>
      </c>
      <c r="AV59" s="81">
        <v>0</v>
      </c>
      <c r="AW59" s="81" t="s">
        <v>564</v>
      </c>
      <c r="AX59" s="82"/>
      <c r="AY59" s="81">
        <v>1295.8</v>
      </c>
      <c r="AZ59" s="81">
        <v>8341.7999999999993</v>
      </c>
      <c r="BA59" s="81">
        <v>0</v>
      </c>
      <c r="BB59" s="81">
        <v>0</v>
      </c>
      <c r="BC59" s="81">
        <v>0</v>
      </c>
      <c r="BD59" s="81">
        <v>0</v>
      </c>
      <c r="BE59" s="81" t="s">
        <v>564</v>
      </c>
      <c r="BF59" s="82"/>
      <c r="BG59" s="81">
        <v>0</v>
      </c>
      <c r="BH59" s="81">
        <v>0</v>
      </c>
      <c r="BI59" s="81">
        <v>9.4789999999999992</v>
      </c>
      <c r="BJ59" s="81">
        <v>0</v>
      </c>
      <c r="BK59" s="81">
        <v>0</v>
      </c>
      <c r="BL59" s="81">
        <v>0</v>
      </c>
      <c r="BM59" s="82"/>
      <c r="BN59" s="81">
        <v>0</v>
      </c>
      <c r="BO59" s="81">
        <v>0</v>
      </c>
      <c r="BP59" s="81">
        <v>2</v>
      </c>
      <c r="BQ59" s="81">
        <v>0</v>
      </c>
      <c r="BR59" s="81">
        <v>0</v>
      </c>
      <c r="BS59" s="81">
        <v>0</v>
      </c>
      <c r="BT59"/>
      <c r="BU59" s="80">
        <v>9.4789999999999992</v>
      </c>
      <c r="BV59" s="80">
        <v>0</v>
      </c>
      <c r="BW59" s="80">
        <v>0</v>
      </c>
      <c r="BX59" s="80">
        <v>0</v>
      </c>
      <c r="BY59" s="80">
        <v>0</v>
      </c>
      <c r="BZ59" s="80">
        <v>0</v>
      </c>
      <c r="CA59" s="80">
        <v>0</v>
      </c>
      <c r="CB59" s="80">
        <v>0</v>
      </c>
      <c r="CC59" s="80">
        <v>0</v>
      </c>
    </row>
    <row r="60" spans="1:81">
      <c r="A60" s="80" t="s">
        <v>1767</v>
      </c>
      <c r="B60" s="80">
        <v>14</v>
      </c>
      <c r="C60" s="80">
        <v>14</v>
      </c>
      <c r="D60" s="80">
        <v>1</v>
      </c>
      <c r="E60" s="80">
        <v>2017</v>
      </c>
      <c r="F60" s="80" t="s">
        <v>71</v>
      </c>
      <c r="G60" s="80" t="s">
        <v>1753</v>
      </c>
      <c r="H60" s="80" t="s">
        <v>1754</v>
      </c>
      <c r="I60" s="177"/>
      <c r="J60" s="81">
        <v>14.345119141491759</v>
      </c>
      <c r="K60" s="81">
        <v>1.310260665550089</v>
      </c>
      <c r="L60" s="81">
        <v>0.7196545078999268</v>
      </c>
      <c r="M60" s="81">
        <v>14.901395504471843</v>
      </c>
      <c r="N60" s="81">
        <v>23.879520376276712</v>
      </c>
      <c r="O60" s="81">
        <v>17.767466695117161</v>
      </c>
      <c r="P60" s="81">
        <v>15.970837645789405</v>
      </c>
      <c r="Q60" s="81">
        <v>1.0995723070748746</v>
      </c>
      <c r="R60" s="81">
        <v>0</v>
      </c>
      <c r="S60" s="81">
        <v>2.2382939073911996</v>
      </c>
      <c r="T60" s="82"/>
      <c r="U60" s="81">
        <v>3312828</v>
      </c>
      <c r="V60" s="81">
        <v>487</v>
      </c>
      <c r="W60" s="81">
        <v>23</v>
      </c>
      <c r="X60" s="81">
        <v>3542</v>
      </c>
      <c r="Y60" s="81">
        <v>6679</v>
      </c>
      <c r="Z60" s="81">
        <v>10623</v>
      </c>
      <c r="AA60" s="81">
        <v>3308</v>
      </c>
      <c r="AB60" s="81">
        <v>16099</v>
      </c>
      <c r="AC60" s="81">
        <v>0</v>
      </c>
      <c r="AD60" s="81">
        <v>2.2382939073912</v>
      </c>
      <c r="AE60" s="82"/>
      <c r="AF60" s="81">
        <v>22511858.608946599</v>
      </c>
      <c r="AG60" s="81">
        <v>999047.09140334709</v>
      </c>
      <c r="AH60" s="81">
        <v>158146.40684036919</v>
      </c>
      <c r="AI60" s="81">
        <v>23559827.439115152</v>
      </c>
      <c r="AJ60" s="81">
        <v>33479506.507896282</v>
      </c>
      <c r="AK60" s="81">
        <v>0</v>
      </c>
      <c r="AL60" s="81">
        <v>0</v>
      </c>
      <c r="AM60" s="81">
        <v>2211469.4361422332</v>
      </c>
      <c r="AN60" s="81">
        <v>0</v>
      </c>
      <c r="AO60" s="81">
        <v>0</v>
      </c>
      <c r="AP60" s="82"/>
      <c r="AQ60" s="81">
        <v>276</v>
      </c>
      <c r="AR60" s="81">
        <v>140</v>
      </c>
      <c r="AS60" s="81">
        <v>0</v>
      </c>
      <c r="AT60" s="81">
        <v>0</v>
      </c>
      <c r="AU60" s="81">
        <v>0</v>
      </c>
      <c r="AV60" s="81">
        <v>0</v>
      </c>
      <c r="AW60" s="81" t="s">
        <v>564</v>
      </c>
      <c r="AX60" s="82"/>
      <c r="AY60" s="81">
        <v>1382.3</v>
      </c>
      <c r="AZ60" s="81">
        <v>8632.0999999999985</v>
      </c>
      <c r="BA60" s="81">
        <v>0</v>
      </c>
      <c r="BB60" s="81">
        <v>0</v>
      </c>
      <c r="BC60" s="81">
        <v>0</v>
      </c>
      <c r="BD60" s="81">
        <v>0</v>
      </c>
      <c r="BE60" s="81" t="s">
        <v>564</v>
      </c>
      <c r="BF60" s="82"/>
      <c r="BG60" s="81">
        <v>0</v>
      </c>
      <c r="BH60" s="81">
        <v>0</v>
      </c>
      <c r="BI60" s="81">
        <v>6.069</v>
      </c>
      <c r="BJ60" s="81">
        <v>0</v>
      </c>
      <c r="BK60" s="81">
        <v>0</v>
      </c>
      <c r="BL60" s="81">
        <v>0</v>
      </c>
      <c r="BM60" s="82"/>
      <c r="BN60" s="81">
        <v>0</v>
      </c>
      <c r="BO60" s="81">
        <v>0</v>
      </c>
      <c r="BP60" s="81">
        <v>1</v>
      </c>
      <c r="BQ60" s="81">
        <v>0</v>
      </c>
      <c r="BR60" s="81">
        <v>0</v>
      </c>
      <c r="BS60" s="81">
        <v>0</v>
      </c>
      <c r="BT60"/>
      <c r="BU60" s="80">
        <v>6.069</v>
      </c>
      <c r="BV60" s="80">
        <v>0</v>
      </c>
      <c r="BW60" s="80">
        <v>0</v>
      </c>
      <c r="BX60" s="80">
        <v>0</v>
      </c>
      <c r="BY60" s="80">
        <v>0</v>
      </c>
      <c r="BZ60" s="80">
        <v>0</v>
      </c>
      <c r="CA60" s="80">
        <v>0</v>
      </c>
      <c r="CB60" s="80">
        <v>0</v>
      </c>
      <c r="CC60" s="80">
        <v>0</v>
      </c>
    </row>
    <row r="61" spans="1:81">
      <c r="A61" s="80" t="s">
        <v>1768</v>
      </c>
      <c r="B61" s="80">
        <v>15</v>
      </c>
      <c r="C61" s="80">
        <v>15</v>
      </c>
      <c r="D61" s="80">
        <v>1</v>
      </c>
      <c r="E61" s="80">
        <v>2018</v>
      </c>
      <c r="F61" s="80" t="s">
        <v>93</v>
      </c>
      <c r="G61" s="80" t="s">
        <v>1753</v>
      </c>
      <c r="H61" s="80" t="s">
        <v>1754</v>
      </c>
      <c r="I61" s="177"/>
      <c r="J61" s="81">
        <v>12.4215125669801</v>
      </c>
      <c r="K61" s="81">
        <v>1.2510006347399261</v>
      </c>
      <c r="L61" s="81">
        <v>0.63682863038091519</v>
      </c>
      <c r="M61" s="81">
        <v>13.850869561283481</v>
      </c>
      <c r="N61" s="81">
        <v>22.06918141229961</v>
      </c>
      <c r="O61" s="81">
        <v>17.409037920144844</v>
      </c>
      <c r="P61" s="81">
        <v>15.620664730338657</v>
      </c>
      <c r="Q61" s="81">
        <v>1.0105237775716502</v>
      </c>
      <c r="R61" s="81">
        <v>0</v>
      </c>
      <c r="S61" s="81">
        <v>2.6727775991904359</v>
      </c>
      <c r="T61" s="82"/>
      <c r="U61" s="81">
        <v>2911709</v>
      </c>
      <c r="V61" s="81">
        <v>487</v>
      </c>
      <c r="W61" s="81">
        <v>23</v>
      </c>
      <c r="X61" s="81">
        <v>3542</v>
      </c>
      <c r="Y61" s="81">
        <v>6694</v>
      </c>
      <c r="Z61" s="81">
        <v>10608</v>
      </c>
      <c r="AA61" s="81">
        <v>3268</v>
      </c>
      <c r="AB61" s="81">
        <v>15944</v>
      </c>
      <c r="AC61" s="81">
        <v>0</v>
      </c>
      <c r="AD61" s="81">
        <v>2.6727775991904359</v>
      </c>
      <c r="AE61" s="82"/>
      <c r="AF61" s="81">
        <v>19002868.524697442</v>
      </c>
      <c r="AG61" s="81">
        <v>901606.74004013906</v>
      </c>
      <c r="AH61" s="81">
        <v>147793.30561500011</v>
      </c>
      <c r="AI61" s="81">
        <v>21625969.188375998</v>
      </c>
      <c r="AJ61" s="81">
        <v>31628085.97686759</v>
      </c>
      <c r="AK61" s="81">
        <v>0</v>
      </c>
      <c r="AL61" s="81">
        <v>0</v>
      </c>
      <c r="AM61" s="81">
        <v>2194709.3091865298</v>
      </c>
      <c r="AN61" s="81">
        <v>0</v>
      </c>
      <c r="AO61" s="81">
        <v>0</v>
      </c>
      <c r="AP61" s="82"/>
      <c r="AQ61" s="81">
        <v>300</v>
      </c>
      <c r="AR61" s="81">
        <v>151</v>
      </c>
      <c r="AS61" s="81">
        <v>0</v>
      </c>
      <c r="AT61" s="81">
        <v>1</v>
      </c>
      <c r="AU61" s="81">
        <v>0</v>
      </c>
      <c r="AV61" s="81">
        <v>0</v>
      </c>
      <c r="AW61" s="81" t="s">
        <v>564</v>
      </c>
      <c r="AX61" s="82"/>
      <c r="AY61" s="81">
        <v>1509.6</v>
      </c>
      <c r="AZ61" s="81">
        <v>8796</v>
      </c>
      <c r="BA61" s="81">
        <v>0</v>
      </c>
      <c r="BB61" s="81">
        <v>627</v>
      </c>
      <c r="BC61" s="81">
        <v>0</v>
      </c>
      <c r="BD61" s="81">
        <v>0</v>
      </c>
      <c r="BE61" s="81" t="s">
        <v>564</v>
      </c>
      <c r="BF61" s="82"/>
      <c r="BG61" s="81">
        <v>0</v>
      </c>
      <c r="BH61" s="81">
        <v>0</v>
      </c>
      <c r="BI61" s="81">
        <v>5.8730000000000002</v>
      </c>
      <c r="BJ61" s="81">
        <v>0</v>
      </c>
      <c r="BK61" s="81">
        <v>0</v>
      </c>
      <c r="BL61" s="81">
        <v>0</v>
      </c>
      <c r="BM61" s="82"/>
      <c r="BN61" s="81">
        <v>0</v>
      </c>
      <c r="BO61" s="81">
        <v>0</v>
      </c>
      <c r="BP61" s="81">
        <v>1</v>
      </c>
      <c r="BQ61" s="81">
        <v>0</v>
      </c>
      <c r="BR61" s="81">
        <v>0</v>
      </c>
      <c r="BS61" s="81">
        <v>0</v>
      </c>
      <c r="BT61"/>
      <c r="BU61" s="80">
        <v>5.8730000000000002</v>
      </c>
      <c r="BV61" s="80">
        <v>0</v>
      </c>
      <c r="BW61" s="80">
        <v>0</v>
      </c>
      <c r="BX61" s="80">
        <v>0</v>
      </c>
      <c r="BY61" s="80">
        <v>0</v>
      </c>
      <c r="BZ61" s="80">
        <v>0</v>
      </c>
      <c r="CA61" s="80">
        <v>0</v>
      </c>
      <c r="CB61" s="80">
        <v>0</v>
      </c>
      <c r="CC61" s="80">
        <v>0</v>
      </c>
    </row>
    <row r="62" spans="1:81">
      <c r="A62" s="80" t="s">
        <v>1769</v>
      </c>
      <c r="B62" s="80">
        <v>16</v>
      </c>
      <c r="C62" s="80">
        <v>16</v>
      </c>
      <c r="D62" s="80">
        <v>1</v>
      </c>
      <c r="E62" s="80">
        <v>2019</v>
      </c>
      <c r="F62" s="80" t="s">
        <v>73</v>
      </c>
      <c r="G62" s="80" t="s">
        <v>1753</v>
      </c>
      <c r="H62" s="80" t="s">
        <v>1754</v>
      </c>
      <c r="I62" s="177"/>
      <c r="J62" s="81">
        <v>14.869055869783706</v>
      </c>
      <c r="K62" s="81">
        <v>1.1286363088222411</v>
      </c>
      <c r="L62" s="81">
        <v>0.64193231097047498</v>
      </c>
      <c r="M62" s="81">
        <v>13.46253746532274</v>
      </c>
      <c r="N62" s="81">
        <v>19.211031956494832</v>
      </c>
      <c r="O62" s="81">
        <v>16.935845877026335</v>
      </c>
      <c r="P62" s="81">
        <v>15.41097518734003</v>
      </c>
      <c r="Q62" s="81">
        <v>0.96851945780682491</v>
      </c>
      <c r="R62" s="81">
        <v>0</v>
      </c>
      <c r="S62" s="81">
        <v>2.1095522703503788</v>
      </c>
      <c r="T62" s="82"/>
      <c r="U62" s="81">
        <v>3490349</v>
      </c>
      <c r="V62" s="81">
        <v>487</v>
      </c>
      <c r="W62" s="81">
        <v>23</v>
      </c>
      <c r="X62" s="81">
        <v>3542</v>
      </c>
      <c r="Y62" s="81">
        <v>6665</v>
      </c>
      <c r="Z62" s="81">
        <v>10603</v>
      </c>
      <c r="AA62" s="81">
        <v>3200</v>
      </c>
      <c r="AB62" s="81">
        <v>15695</v>
      </c>
      <c r="AC62" s="81">
        <v>0</v>
      </c>
      <c r="AD62" s="81">
        <v>2.1095522703503788</v>
      </c>
      <c r="AE62" s="82"/>
      <c r="AF62" s="81">
        <v>23346448.955253869</v>
      </c>
      <c r="AG62" s="81">
        <v>843159.85364639678</v>
      </c>
      <c r="AH62" s="81">
        <v>157424.39911405029</v>
      </c>
      <c r="AI62" s="81">
        <v>21655971.080943272</v>
      </c>
      <c r="AJ62" s="81">
        <v>27133362.989240903</v>
      </c>
      <c r="AK62" s="81">
        <v>0</v>
      </c>
      <c r="AL62" s="81">
        <v>0</v>
      </c>
      <c r="AM62" s="81">
        <v>2137540.8481032583</v>
      </c>
      <c r="AN62" s="81">
        <v>0</v>
      </c>
      <c r="AO62" s="81">
        <v>0</v>
      </c>
      <c r="AP62" s="82"/>
      <c r="AQ62" s="81">
        <v>328</v>
      </c>
      <c r="AR62" s="81">
        <v>159</v>
      </c>
      <c r="AS62" s="81">
        <v>0</v>
      </c>
      <c r="AT62" s="81">
        <v>1</v>
      </c>
      <c r="AU62" s="81">
        <v>0</v>
      </c>
      <c r="AV62" s="81">
        <v>0</v>
      </c>
      <c r="AW62" s="81" t="s">
        <v>564</v>
      </c>
      <c r="AX62" s="82"/>
      <c r="AY62" s="81">
        <v>1658.400000000001</v>
      </c>
      <c r="AZ62" s="81">
        <v>8997.9999999999982</v>
      </c>
      <c r="BA62" s="81">
        <v>0</v>
      </c>
      <c r="BB62" s="81">
        <v>627</v>
      </c>
      <c r="BC62" s="81">
        <v>0</v>
      </c>
      <c r="BD62" s="81">
        <v>0</v>
      </c>
      <c r="BE62" s="81" t="s">
        <v>564</v>
      </c>
      <c r="BF62" s="82"/>
      <c r="BG62" s="81">
        <v>0</v>
      </c>
      <c r="BH62" s="81">
        <v>0</v>
      </c>
      <c r="BI62" s="81">
        <v>0</v>
      </c>
      <c r="BJ62" s="81">
        <v>0</v>
      </c>
      <c r="BK62" s="81">
        <v>5.5620000000000003</v>
      </c>
      <c r="BL62" s="81">
        <v>0</v>
      </c>
      <c r="BM62" s="82"/>
      <c r="BN62" s="81">
        <v>0</v>
      </c>
      <c r="BO62" s="81">
        <v>0</v>
      </c>
      <c r="BP62" s="81">
        <v>0</v>
      </c>
      <c r="BQ62" s="81">
        <v>0</v>
      </c>
      <c r="BR62" s="81">
        <v>1</v>
      </c>
      <c r="BS62" s="81">
        <v>0</v>
      </c>
      <c r="BT62"/>
      <c r="BU62" s="80">
        <v>5.5620000000000003</v>
      </c>
      <c r="BV62" s="80">
        <v>0</v>
      </c>
      <c r="BW62" s="80">
        <v>0</v>
      </c>
      <c r="BX62" s="80">
        <v>0</v>
      </c>
      <c r="BY62" s="80">
        <v>0</v>
      </c>
      <c r="BZ62" s="80">
        <v>0</v>
      </c>
      <c r="CA62" s="80">
        <v>0</v>
      </c>
      <c r="CB62" s="80">
        <v>0</v>
      </c>
      <c r="CC62" s="80">
        <v>0</v>
      </c>
    </row>
    <row r="63" spans="1:81">
      <c r="A63" s="80" t="s">
        <v>1770</v>
      </c>
      <c r="B63" s="80">
        <v>17</v>
      </c>
      <c r="C63" s="80">
        <v>17</v>
      </c>
      <c r="D63" s="80">
        <v>1</v>
      </c>
      <c r="E63" s="80">
        <v>2020</v>
      </c>
      <c r="F63" s="80" t="s">
        <v>218</v>
      </c>
      <c r="G63" s="80" t="s">
        <v>1753</v>
      </c>
      <c r="H63" s="80" t="s">
        <v>1754</v>
      </c>
      <c r="I63" s="177"/>
      <c r="J63" s="81">
        <v>10.85272022120375</v>
      </c>
      <c r="K63" s="81">
        <v>1.0012193297039709</v>
      </c>
      <c r="L63" s="81">
        <v>0.10071394876373546</v>
      </c>
      <c r="M63" s="81">
        <v>12.100803161756614</v>
      </c>
      <c r="N63" s="81">
        <v>18.953477399198114</v>
      </c>
      <c r="O63" s="81">
        <v>14.854990642695489</v>
      </c>
      <c r="P63" s="81">
        <v>14.361578728314507</v>
      </c>
      <c r="Q63" s="81">
        <v>0.91387018813801757</v>
      </c>
      <c r="R63" s="81">
        <v>0</v>
      </c>
      <c r="S63" s="81">
        <v>2.2769864293192281</v>
      </c>
      <c r="T63" s="82"/>
      <c r="U63" s="81">
        <v>2710074</v>
      </c>
      <c r="V63" s="81">
        <v>374</v>
      </c>
      <c r="W63" s="81">
        <v>4</v>
      </c>
      <c r="X63" s="81">
        <v>3253</v>
      </c>
      <c r="Y63" s="81">
        <v>6684</v>
      </c>
      <c r="Z63" s="81">
        <v>10615</v>
      </c>
      <c r="AA63" s="81">
        <v>3240</v>
      </c>
      <c r="AB63" s="81">
        <v>15499</v>
      </c>
      <c r="AC63" s="81">
        <v>0</v>
      </c>
      <c r="AD63" s="81">
        <v>2.2769864293192281</v>
      </c>
      <c r="AE63" s="82"/>
      <c r="AF63" s="81">
        <v>17539975.62189915</v>
      </c>
      <c r="AG63" s="81">
        <v>766383.32259699306</v>
      </c>
      <c r="AH63" s="81">
        <v>26167.260056120944</v>
      </c>
      <c r="AI63" s="81">
        <v>19835521.196317114</v>
      </c>
      <c r="AJ63" s="81">
        <v>27634079.033300992</v>
      </c>
      <c r="AK63" s="81"/>
      <c r="AL63" s="81"/>
      <c r="AM63" s="81">
        <v>2022791.697481531</v>
      </c>
      <c r="AN63" s="81"/>
      <c r="AO63" s="81"/>
      <c r="AP63" s="82"/>
      <c r="AQ63" s="81">
        <v>349</v>
      </c>
      <c r="AR63" s="81">
        <v>170</v>
      </c>
      <c r="AS63" s="81">
        <v>0</v>
      </c>
      <c r="AT63" s="81">
        <v>1</v>
      </c>
      <c r="AU63" s="81">
        <v>0</v>
      </c>
      <c r="AV63" s="81">
        <v>0</v>
      </c>
      <c r="AW63" s="81">
        <v>0</v>
      </c>
      <c r="AX63" s="82"/>
      <c r="AY63" s="81">
        <v>1770.600000000001</v>
      </c>
      <c r="AZ63" s="81">
        <v>9421.8000000000047</v>
      </c>
      <c r="BA63" s="81">
        <v>0</v>
      </c>
      <c r="BB63" s="81">
        <v>627</v>
      </c>
      <c r="BC63" s="81">
        <v>0</v>
      </c>
      <c r="BD63" s="81">
        <v>0</v>
      </c>
      <c r="BE63" s="81">
        <v>0</v>
      </c>
      <c r="BF63" s="82"/>
      <c r="BG63" s="81">
        <v>0</v>
      </c>
      <c r="BH63" s="81">
        <v>0</v>
      </c>
      <c r="BI63" s="81">
        <v>4.4210000000000003</v>
      </c>
      <c r="BJ63" s="81">
        <v>0</v>
      </c>
      <c r="BK63" s="81">
        <v>0</v>
      </c>
      <c r="BL63" s="81">
        <v>0</v>
      </c>
      <c r="BM63" s="82"/>
      <c r="BN63" s="81">
        <v>0</v>
      </c>
      <c r="BO63" s="81">
        <v>0</v>
      </c>
      <c r="BP63" s="81">
        <v>1</v>
      </c>
      <c r="BQ63" s="81">
        <v>0</v>
      </c>
      <c r="BR63" s="81">
        <v>0</v>
      </c>
      <c r="BS63" s="81">
        <v>0</v>
      </c>
      <c r="BT63"/>
      <c r="BU63" s="80">
        <v>4.4210000000000003</v>
      </c>
      <c r="BV63" s="80">
        <v>0</v>
      </c>
      <c r="BW63" s="80">
        <v>0</v>
      </c>
      <c r="BX63" s="80">
        <v>0</v>
      </c>
      <c r="BY63" s="80">
        <v>0</v>
      </c>
      <c r="BZ63" s="80">
        <v>0</v>
      </c>
      <c r="CA63" s="80">
        <v>0</v>
      </c>
      <c r="CB63" s="80">
        <v>0</v>
      </c>
      <c r="CC63" s="80">
        <v>0</v>
      </c>
    </row>
    <row r="64" spans="1:81">
      <c r="A64" s="80" t="s">
        <v>1771</v>
      </c>
      <c r="B64" s="80">
        <v>17</v>
      </c>
      <c r="C64" s="80">
        <v>18</v>
      </c>
      <c r="D64" s="80">
        <v>1</v>
      </c>
      <c r="E64" s="80">
        <v>2021</v>
      </c>
      <c r="F64" s="80" t="s">
        <v>75</v>
      </c>
      <c r="G64" s="174" t="s">
        <v>1753</v>
      </c>
      <c r="H64" s="80" t="s">
        <v>1754</v>
      </c>
      <c r="I64" s="177"/>
      <c r="J64" s="81">
        <v>11.757381521684284</v>
      </c>
      <c r="K64" s="81">
        <v>1.047498254385349</v>
      </c>
      <c r="L64" s="81">
        <v>9.1373611182828773E-2</v>
      </c>
      <c r="M64" s="81">
        <v>13.486990157952613</v>
      </c>
      <c r="N64" s="81">
        <v>17.887510376152953</v>
      </c>
      <c r="O64" s="81">
        <v>14.18617017083039</v>
      </c>
      <c r="P64" s="81">
        <v>14.658566415492485</v>
      </c>
      <c r="Q64" s="81">
        <v>0.90675712604479386</v>
      </c>
      <c r="R64" s="81">
        <v>0</v>
      </c>
      <c r="S64" s="81">
        <v>2.05953187610206</v>
      </c>
      <c r="T64" s="82"/>
      <c r="U64" s="81">
        <v>3130038</v>
      </c>
      <c r="V64" s="81">
        <v>374</v>
      </c>
      <c r="W64" s="81">
        <v>4</v>
      </c>
      <c r="X64" s="81">
        <v>3253</v>
      </c>
      <c r="Y64" s="81">
        <v>6660</v>
      </c>
      <c r="Z64" s="81">
        <v>10438</v>
      </c>
      <c r="AA64" s="81">
        <v>3225</v>
      </c>
      <c r="AB64" s="81">
        <v>15196</v>
      </c>
      <c r="AC64" s="81">
        <v>0</v>
      </c>
      <c r="AD64" s="81">
        <v>2.05953187610206</v>
      </c>
      <c r="AE64" s="82"/>
      <c r="AF64" s="81">
        <v>18915494.296943851</v>
      </c>
      <c r="AG64" s="81">
        <v>741314.93541317817</v>
      </c>
      <c r="AH64" s="81">
        <v>22963.037449593066</v>
      </c>
      <c r="AI64" s="81">
        <v>21866026.380974714</v>
      </c>
      <c r="AJ64" s="81">
        <v>24213584.785743255</v>
      </c>
      <c r="AK64" s="81">
        <v>0</v>
      </c>
      <c r="AL64" s="81">
        <v>0</v>
      </c>
      <c r="AM64" s="81">
        <v>1994686.0391273731</v>
      </c>
      <c r="AN64" s="81">
        <v>0</v>
      </c>
      <c r="AO64" s="81">
        <v>0</v>
      </c>
      <c r="AP64" s="82"/>
      <c r="AQ64" s="81">
        <v>382</v>
      </c>
      <c r="AR64" s="81">
        <v>172</v>
      </c>
      <c r="AS64" s="81">
        <v>0</v>
      </c>
      <c r="AT64" s="81">
        <v>1</v>
      </c>
      <c r="AU64" s="81">
        <v>0</v>
      </c>
      <c r="AV64" s="81">
        <v>0</v>
      </c>
      <c r="AW64" s="81"/>
      <c r="AX64" s="82"/>
      <c r="AY64" s="81">
        <v>1973.100000000002</v>
      </c>
      <c r="AZ64" s="81">
        <v>9520.8000000000047</v>
      </c>
      <c r="BA64" s="81">
        <v>0</v>
      </c>
      <c r="BB64" s="81">
        <v>627</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1772</v>
      </c>
      <c r="B65" s="80">
        <v>17</v>
      </c>
      <c r="C65" s="80">
        <v>19</v>
      </c>
      <c r="D65" s="80">
        <v>1</v>
      </c>
      <c r="E65" s="80">
        <v>2022</v>
      </c>
      <c r="F65" s="80" t="s">
        <v>568</v>
      </c>
      <c r="G65" s="174" t="s">
        <v>1753</v>
      </c>
      <c r="H65" s="80" t="s">
        <v>1754</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409</v>
      </c>
      <c r="AR65" s="81">
        <v>173</v>
      </c>
      <c r="AS65" s="81">
        <v>0</v>
      </c>
      <c r="AT65" s="81">
        <v>1</v>
      </c>
      <c r="AU65" s="81">
        <v>0</v>
      </c>
      <c r="AV65" s="81">
        <v>0</v>
      </c>
      <c r="AW65" s="81"/>
      <c r="AX65" s="82"/>
      <c r="AY65" s="81">
        <v>2139.7000000000016</v>
      </c>
      <c r="AZ65" s="81">
        <v>9531.4000000000051</v>
      </c>
      <c r="BA65" s="81">
        <v>0</v>
      </c>
      <c r="BB65" s="81">
        <v>627</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1773</v>
      </c>
      <c r="B66" s="80">
        <v>358</v>
      </c>
      <c r="C66" s="80">
        <v>1</v>
      </c>
      <c r="D66" s="80">
        <v>22</v>
      </c>
      <c r="E66" s="80">
        <v>1990</v>
      </c>
      <c r="F66" s="80" t="s">
        <v>562</v>
      </c>
      <c r="G66" s="80" t="s">
        <v>1774</v>
      </c>
      <c r="H66" s="80" t="s">
        <v>1775</v>
      </c>
      <c r="I66" s="177"/>
      <c r="J66" s="81">
        <v>11.498620791489081</v>
      </c>
      <c r="K66" s="81">
        <v>3.8404636830044367</v>
      </c>
      <c r="L66" s="81">
        <v>11.750850130905915</v>
      </c>
      <c r="M66" s="81">
        <v>16.21044207652573</v>
      </c>
      <c r="N66" s="81">
        <v>18.484325036517767</v>
      </c>
      <c r="O66" s="81">
        <v>19.761169263278543</v>
      </c>
      <c r="P66" s="81">
        <v>26.353820618220453</v>
      </c>
      <c r="Q66" s="81">
        <v>1.331990425245176</v>
      </c>
      <c r="R66" s="81">
        <v>0</v>
      </c>
      <c r="S66" s="81">
        <v>1.4148028538421829</v>
      </c>
      <c r="T66" s="82"/>
      <c r="U66" s="81">
        <v>2226895</v>
      </c>
      <c r="V66" s="81">
        <v>1354</v>
      </c>
      <c r="W66" s="81">
        <v>161</v>
      </c>
      <c r="X66" s="81">
        <v>6445</v>
      </c>
      <c r="Y66" s="81">
        <v>6465</v>
      </c>
      <c r="Z66" s="81">
        <v>8128</v>
      </c>
      <c r="AA66" s="81">
        <v>6399</v>
      </c>
      <c r="AB66" s="81">
        <v>21627</v>
      </c>
      <c r="AC66" s="81">
        <v>0</v>
      </c>
      <c r="AD66" s="81">
        <v>1.4148028538421829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1776</v>
      </c>
      <c r="B67" s="80">
        <v>359</v>
      </c>
      <c r="C67" s="80">
        <v>2</v>
      </c>
      <c r="D67" s="80">
        <v>22</v>
      </c>
      <c r="E67" s="80">
        <v>2005</v>
      </c>
      <c r="F67" s="80" t="s">
        <v>565</v>
      </c>
      <c r="G67" s="80" t="s">
        <v>1774</v>
      </c>
      <c r="H67" s="80" t="s">
        <v>1775</v>
      </c>
      <c r="I67" s="177"/>
      <c r="J67" s="81">
        <v>8.1765033363197013</v>
      </c>
      <c r="K67" s="81">
        <v>1.8694609508390183</v>
      </c>
      <c r="L67" s="81">
        <v>3.5196217193027071</v>
      </c>
      <c r="M67" s="81">
        <v>25.440280866150296</v>
      </c>
      <c r="N67" s="81">
        <v>23.095258605448151</v>
      </c>
      <c r="O67" s="81">
        <v>25.650988938097452</v>
      </c>
      <c r="P67" s="81">
        <v>26.54631465891265</v>
      </c>
      <c r="Q67" s="81">
        <v>1.1506061005113337</v>
      </c>
      <c r="R67" s="81">
        <v>0</v>
      </c>
      <c r="S67" s="81">
        <v>3.400751615785035</v>
      </c>
      <c r="T67" s="82"/>
      <c r="U67" s="81">
        <v>1452094</v>
      </c>
      <c r="V67" s="81">
        <v>830</v>
      </c>
      <c r="W67" s="81">
        <v>45</v>
      </c>
      <c r="X67" s="81">
        <v>5536</v>
      </c>
      <c r="Y67" s="81">
        <v>6753</v>
      </c>
      <c r="Z67" s="81">
        <v>12209</v>
      </c>
      <c r="AA67" s="81">
        <v>5279</v>
      </c>
      <c r="AB67" s="81">
        <v>19530</v>
      </c>
      <c r="AC67" s="81">
        <v>0</v>
      </c>
      <c r="AD67" s="81">
        <v>3.400751615785035</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1777</v>
      </c>
      <c r="B68" s="80">
        <v>360</v>
      </c>
      <c r="C68" s="80">
        <v>3</v>
      </c>
      <c r="D68" s="80">
        <v>22</v>
      </c>
      <c r="E68" s="80">
        <v>2006</v>
      </c>
      <c r="F68" s="80" t="s">
        <v>566</v>
      </c>
      <c r="G68" s="80" t="s">
        <v>1774</v>
      </c>
      <c r="H68" s="80" t="s">
        <v>1775</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1778</v>
      </c>
      <c r="B69" s="80">
        <v>361</v>
      </c>
      <c r="C69" s="80">
        <v>4</v>
      </c>
      <c r="D69" s="80">
        <v>22</v>
      </c>
      <c r="E69" s="80">
        <v>2007</v>
      </c>
      <c r="F69" s="80" t="s">
        <v>567</v>
      </c>
      <c r="G69" s="80" t="s">
        <v>1774</v>
      </c>
      <c r="H69" s="80" t="s">
        <v>1775</v>
      </c>
      <c r="I69" s="177"/>
      <c r="J69" s="81">
        <v>8.1408025607983063</v>
      </c>
      <c r="K69" s="81">
        <v>1.8428824263823269</v>
      </c>
      <c r="L69" s="81">
        <v>2.6949231510579712</v>
      </c>
      <c r="M69" s="81">
        <v>28.443560739802862</v>
      </c>
      <c r="N69" s="81">
        <v>22.952775529265953</v>
      </c>
      <c r="O69" s="81">
        <v>24.567934992431404</v>
      </c>
      <c r="P69" s="81">
        <v>26.124861215543906</v>
      </c>
      <c r="Q69" s="81">
        <v>1.1854934877017536</v>
      </c>
      <c r="R69" s="81">
        <v>0</v>
      </c>
      <c r="S69" s="81">
        <v>2.3709501039343523</v>
      </c>
      <c r="T69" s="82"/>
      <c r="U69" s="81">
        <v>1458218</v>
      </c>
      <c r="V69" s="81">
        <v>787</v>
      </c>
      <c r="W69" s="81">
        <v>64</v>
      </c>
      <c r="X69" s="81">
        <v>6633</v>
      </c>
      <c r="Y69" s="81">
        <v>6824</v>
      </c>
      <c r="Z69" s="81">
        <v>12156</v>
      </c>
      <c r="AA69" s="81">
        <v>5116</v>
      </c>
      <c r="AB69" s="81">
        <v>19058</v>
      </c>
      <c r="AC69" s="81">
        <v>0</v>
      </c>
      <c r="AD69" s="81">
        <v>2.3709501039343523</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1779</v>
      </c>
      <c r="B70" s="80">
        <v>362</v>
      </c>
      <c r="C70" s="80">
        <v>5</v>
      </c>
      <c r="D70" s="80">
        <v>22</v>
      </c>
      <c r="E70" s="80">
        <v>2008</v>
      </c>
      <c r="F70" s="80" t="s">
        <v>84</v>
      </c>
      <c r="G70" s="80" t="s">
        <v>1774</v>
      </c>
      <c r="H70" s="80" t="s">
        <v>1775</v>
      </c>
      <c r="I70" s="177"/>
      <c r="J70" s="81">
        <v>7.710742966712945</v>
      </c>
      <c r="K70" s="81">
        <v>1.3767675078379586</v>
      </c>
      <c r="L70" s="81">
        <v>2.3750854041842988</v>
      </c>
      <c r="M70" s="81">
        <v>30.154646174633591</v>
      </c>
      <c r="N70" s="81">
        <v>23.770844986276288</v>
      </c>
      <c r="O70" s="81">
        <v>23.682164072364838</v>
      </c>
      <c r="P70" s="81">
        <v>25.483006253623326</v>
      </c>
      <c r="Q70" s="81">
        <v>1.1512732670012265</v>
      </c>
      <c r="R70" s="81">
        <v>0</v>
      </c>
      <c r="S70" s="81">
        <v>2.3036881442143637</v>
      </c>
      <c r="T70" s="82"/>
      <c r="U70" s="81">
        <v>1448393</v>
      </c>
      <c r="V70" s="81">
        <v>787</v>
      </c>
      <c r="W70" s="81">
        <v>64</v>
      </c>
      <c r="X70" s="81">
        <v>6633</v>
      </c>
      <c r="Y70" s="81">
        <v>6839</v>
      </c>
      <c r="Z70" s="81">
        <v>12129</v>
      </c>
      <c r="AA70" s="81">
        <v>4996</v>
      </c>
      <c r="AB70" s="81">
        <v>18812</v>
      </c>
      <c r="AC70" s="81">
        <v>0</v>
      </c>
      <c r="AD70" s="81">
        <v>2.3036881442143637</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1780</v>
      </c>
      <c r="B71" s="80">
        <v>363</v>
      </c>
      <c r="C71" s="80">
        <v>6</v>
      </c>
      <c r="D71" s="80">
        <v>22</v>
      </c>
      <c r="E71" s="80">
        <v>2009</v>
      </c>
      <c r="F71" s="80" t="s">
        <v>85</v>
      </c>
      <c r="G71" s="80" t="s">
        <v>1774</v>
      </c>
      <c r="H71" s="80" t="s">
        <v>1775</v>
      </c>
      <c r="I71" s="177"/>
      <c r="J71" s="81">
        <v>6.953386768503333</v>
      </c>
      <c r="K71" s="81">
        <v>1.1816209563247888</v>
      </c>
      <c r="L71" s="81">
        <v>3.2297719884924829</v>
      </c>
      <c r="M71" s="81">
        <v>28.807682292625866</v>
      </c>
      <c r="N71" s="81">
        <v>20.950006412432334</v>
      </c>
      <c r="O71" s="81">
        <v>23.929605422776085</v>
      </c>
      <c r="P71" s="81">
        <v>24.658451487394842</v>
      </c>
      <c r="Q71" s="81">
        <v>1.0791000088448472</v>
      </c>
      <c r="R71" s="81">
        <v>0</v>
      </c>
      <c r="S71" s="81">
        <v>2.0549081850623145</v>
      </c>
      <c r="T71" s="82"/>
      <c r="U71" s="81">
        <v>1176337</v>
      </c>
      <c r="V71" s="81">
        <v>714</v>
      </c>
      <c r="W71" s="81">
        <v>126</v>
      </c>
      <c r="X71" s="81">
        <v>6780</v>
      </c>
      <c r="Y71" s="81">
        <v>6797</v>
      </c>
      <c r="Z71" s="81">
        <v>12097</v>
      </c>
      <c r="AA71" s="81">
        <v>4963</v>
      </c>
      <c r="AB71" s="81">
        <v>18510</v>
      </c>
      <c r="AC71" s="81">
        <v>0</v>
      </c>
      <c r="AD71" s="81">
        <v>2.0549081850623145</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12.1</v>
      </c>
      <c r="BJ71" s="81">
        <v>0</v>
      </c>
      <c r="BK71" s="81">
        <v>0</v>
      </c>
      <c r="BL71" s="81">
        <v>0</v>
      </c>
      <c r="BM71" s="82"/>
      <c r="BN71" s="81">
        <v>0</v>
      </c>
      <c r="BO71" s="81">
        <v>0</v>
      </c>
      <c r="BP71" s="81">
        <v>1</v>
      </c>
      <c r="BQ71" s="81">
        <v>0</v>
      </c>
      <c r="BR71" s="81">
        <v>0</v>
      </c>
      <c r="BS71" s="81">
        <v>0</v>
      </c>
      <c r="BT71"/>
      <c r="BU71" s="80"/>
      <c r="BV71" s="80"/>
      <c r="BW71" s="80"/>
      <c r="BX71" s="80"/>
      <c r="BY71" s="80"/>
      <c r="BZ71" s="80"/>
      <c r="CA71" s="80"/>
      <c r="CB71" s="80"/>
      <c r="CC71" s="80"/>
    </row>
    <row r="72" spans="1:81">
      <c r="A72" s="80" t="s">
        <v>1781</v>
      </c>
      <c r="B72" s="80">
        <v>364</v>
      </c>
      <c r="C72" s="80">
        <v>7</v>
      </c>
      <c r="D72" s="80">
        <v>22</v>
      </c>
      <c r="E72" s="80">
        <v>2010</v>
      </c>
      <c r="F72" s="80" t="s">
        <v>86</v>
      </c>
      <c r="G72" s="80" t="s">
        <v>1774</v>
      </c>
      <c r="H72" s="80" t="s">
        <v>1775</v>
      </c>
      <c r="I72" s="177"/>
      <c r="J72" s="81">
        <v>7.7737422187084002</v>
      </c>
      <c r="K72" s="81">
        <v>1.2600251743697337</v>
      </c>
      <c r="L72" s="81">
        <v>3.1039581549753832</v>
      </c>
      <c r="M72" s="81">
        <v>29.822378140434711</v>
      </c>
      <c r="N72" s="81">
        <v>22.199461009750621</v>
      </c>
      <c r="O72" s="81">
        <v>23.846489579191285</v>
      </c>
      <c r="P72" s="81">
        <v>24.673455419800241</v>
      </c>
      <c r="Q72" s="81">
        <v>1.1090147348254082</v>
      </c>
      <c r="R72" s="81">
        <v>0</v>
      </c>
      <c r="S72" s="81">
        <v>1.4752585377133396</v>
      </c>
      <c r="T72" s="82"/>
      <c r="U72" s="81">
        <v>1414236</v>
      </c>
      <c r="V72" s="81">
        <v>714</v>
      </c>
      <c r="W72" s="81">
        <v>126</v>
      </c>
      <c r="X72" s="81">
        <v>6780</v>
      </c>
      <c r="Y72" s="81">
        <v>6768</v>
      </c>
      <c r="Z72" s="81">
        <v>12111</v>
      </c>
      <c r="AA72" s="81">
        <v>4842</v>
      </c>
      <c r="AB72" s="81">
        <v>18228</v>
      </c>
      <c r="AC72" s="81">
        <v>0</v>
      </c>
      <c r="AD72" s="81">
        <v>1.4752585377133396</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12.215999999999999</v>
      </c>
      <c r="BJ72" s="81">
        <v>0</v>
      </c>
      <c r="BK72" s="81">
        <v>0</v>
      </c>
      <c r="BL72" s="81">
        <v>0</v>
      </c>
      <c r="BM72" s="82"/>
      <c r="BN72" s="81">
        <v>0</v>
      </c>
      <c r="BO72" s="81">
        <v>0</v>
      </c>
      <c r="BP72" s="81">
        <v>1</v>
      </c>
      <c r="BQ72" s="81">
        <v>0</v>
      </c>
      <c r="BR72" s="81">
        <v>0</v>
      </c>
      <c r="BS72" s="81">
        <v>0</v>
      </c>
      <c r="BT72"/>
      <c r="BU72" s="80">
        <v>12.215999999999999</v>
      </c>
      <c r="BV72" s="80">
        <v>0</v>
      </c>
      <c r="BW72" s="80">
        <v>0</v>
      </c>
      <c r="BX72" s="80">
        <v>0</v>
      </c>
      <c r="BY72" s="80">
        <v>0</v>
      </c>
      <c r="BZ72" s="80">
        <v>0</v>
      </c>
      <c r="CA72" s="80">
        <v>0</v>
      </c>
      <c r="CB72" s="80">
        <v>0</v>
      </c>
      <c r="CC72" s="80">
        <v>0</v>
      </c>
    </row>
    <row r="73" spans="1:81">
      <c r="A73" s="80" t="s">
        <v>1782</v>
      </c>
      <c r="B73" s="80">
        <v>365</v>
      </c>
      <c r="C73" s="80">
        <v>8</v>
      </c>
      <c r="D73" s="80">
        <v>22</v>
      </c>
      <c r="E73" s="80">
        <v>2011</v>
      </c>
      <c r="F73" s="80" t="s">
        <v>87</v>
      </c>
      <c r="G73" s="80" t="s">
        <v>1774</v>
      </c>
      <c r="H73" s="80" t="s">
        <v>1775</v>
      </c>
      <c r="I73" s="177"/>
      <c r="J73" s="81">
        <v>7.2585297910939826</v>
      </c>
      <c r="K73" s="81">
        <v>1.6468664066592598</v>
      </c>
      <c r="L73" s="81">
        <v>4.8876387410326076</v>
      </c>
      <c r="M73" s="81">
        <v>35.198330923825672</v>
      </c>
      <c r="N73" s="81">
        <v>23.569253547140875</v>
      </c>
      <c r="O73" s="81">
        <v>23.410743866562829</v>
      </c>
      <c r="P73" s="81">
        <v>23.747647463205983</v>
      </c>
      <c r="Q73" s="81">
        <v>1.2578059535652999</v>
      </c>
      <c r="R73" s="81">
        <v>0</v>
      </c>
      <c r="S73" s="81">
        <v>1.4679336618538534</v>
      </c>
      <c r="T73" s="82"/>
      <c r="U73" s="81">
        <v>1172372</v>
      </c>
      <c r="V73" s="81">
        <v>714</v>
      </c>
      <c r="W73" s="81">
        <v>126</v>
      </c>
      <c r="X73" s="81">
        <v>6780</v>
      </c>
      <c r="Y73" s="81">
        <v>6771</v>
      </c>
      <c r="Z73" s="81">
        <v>12148</v>
      </c>
      <c r="AA73" s="81">
        <v>4799</v>
      </c>
      <c r="AB73" s="81">
        <v>17923</v>
      </c>
      <c r="AC73" s="81">
        <v>0</v>
      </c>
      <c r="AD73" s="81">
        <v>1.4679336618538534</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11.515000000000001</v>
      </c>
      <c r="BJ73" s="81">
        <v>0</v>
      </c>
      <c r="BK73" s="81">
        <v>0</v>
      </c>
      <c r="BL73" s="81">
        <v>0</v>
      </c>
      <c r="BM73" s="82"/>
      <c r="BN73" s="81">
        <v>0</v>
      </c>
      <c r="BO73" s="81">
        <v>0</v>
      </c>
      <c r="BP73" s="81">
        <v>1</v>
      </c>
      <c r="BQ73" s="81">
        <v>0</v>
      </c>
      <c r="BR73" s="81">
        <v>0</v>
      </c>
      <c r="BS73" s="81">
        <v>0</v>
      </c>
      <c r="BT73"/>
      <c r="BU73" s="80">
        <v>11.515000000000001</v>
      </c>
      <c r="BV73" s="80">
        <v>0</v>
      </c>
      <c r="BW73" s="80">
        <v>0</v>
      </c>
      <c r="BX73" s="80">
        <v>0</v>
      </c>
      <c r="BY73" s="80">
        <v>0</v>
      </c>
      <c r="BZ73" s="80">
        <v>0</v>
      </c>
      <c r="CA73" s="80">
        <v>0</v>
      </c>
      <c r="CB73" s="80">
        <v>0</v>
      </c>
      <c r="CC73" s="80">
        <v>0</v>
      </c>
    </row>
    <row r="74" spans="1:81">
      <c r="A74" s="80" t="s">
        <v>1783</v>
      </c>
      <c r="B74" s="80">
        <v>366</v>
      </c>
      <c r="C74" s="80">
        <v>9</v>
      </c>
      <c r="D74" s="80">
        <v>22</v>
      </c>
      <c r="E74" s="80">
        <v>2012</v>
      </c>
      <c r="F74" s="80" t="s">
        <v>88</v>
      </c>
      <c r="G74" s="80" t="s">
        <v>1774</v>
      </c>
      <c r="H74" s="80" t="s">
        <v>1775</v>
      </c>
      <c r="I74" s="177"/>
      <c r="J74" s="81">
        <v>7.0033568747298052</v>
      </c>
      <c r="K74" s="81">
        <v>1.5669428881678209</v>
      </c>
      <c r="L74" s="81">
        <v>4.8388516883149144</v>
      </c>
      <c r="M74" s="81">
        <v>35.879431023921939</v>
      </c>
      <c r="N74" s="81">
        <v>28.247131239882393</v>
      </c>
      <c r="O74" s="81">
        <v>23.352709749185991</v>
      </c>
      <c r="P74" s="81">
        <v>23.469703843019587</v>
      </c>
      <c r="Q74" s="81">
        <v>1.3627637514586803</v>
      </c>
      <c r="R74" s="81">
        <v>0</v>
      </c>
      <c r="S74" s="81">
        <v>1.8840326836360866</v>
      </c>
      <c r="T74" s="82"/>
      <c r="U74" s="81">
        <v>1069974</v>
      </c>
      <c r="V74" s="81">
        <v>714</v>
      </c>
      <c r="W74" s="81">
        <v>126</v>
      </c>
      <c r="X74" s="81">
        <v>6780</v>
      </c>
      <c r="Y74" s="81">
        <v>6914</v>
      </c>
      <c r="Z74" s="81">
        <v>12214</v>
      </c>
      <c r="AA74" s="81">
        <v>4716</v>
      </c>
      <c r="AB74" s="81">
        <v>17873</v>
      </c>
      <c r="AC74" s="81">
        <v>0</v>
      </c>
      <c r="AD74" s="81">
        <v>1.8840326836360866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13.641999999999999</v>
      </c>
      <c r="BJ74" s="81">
        <v>0</v>
      </c>
      <c r="BK74" s="81">
        <v>0</v>
      </c>
      <c r="BL74" s="81">
        <v>0</v>
      </c>
      <c r="BM74" s="82"/>
      <c r="BN74" s="81">
        <v>0</v>
      </c>
      <c r="BO74" s="81">
        <v>0</v>
      </c>
      <c r="BP74" s="81">
        <v>1</v>
      </c>
      <c r="BQ74" s="81">
        <v>0</v>
      </c>
      <c r="BR74" s="81">
        <v>0</v>
      </c>
      <c r="BS74" s="81">
        <v>0</v>
      </c>
      <c r="BT74"/>
      <c r="BU74" s="80">
        <v>13.641999999999999</v>
      </c>
      <c r="BV74" s="80">
        <v>0</v>
      </c>
      <c r="BW74" s="80">
        <v>0</v>
      </c>
      <c r="BX74" s="80">
        <v>0</v>
      </c>
      <c r="BY74" s="80">
        <v>0</v>
      </c>
      <c r="BZ74" s="80">
        <v>0</v>
      </c>
      <c r="CA74" s="80">
        <v>0</v>
      </c>
      <c r="CB74" s="80">
        <v>0</v>
      </c>
      <c r="CC74" s="80">
        <v>0</v>
      </c>
    </row>
    <row r="75" spans="1:81">
      <c r="A75" s="80" t="s">
        <v>1784</v>
      </c>
      <c r="B75" s="80">
        <v>367</v>
      </c>
      <c r="C75" s="80">
        <v>10</v>
      </c>
      <c r="D75" s="80">
        <v>22</v>
      </c>
      <c r="E75" s="80">
        <v>2013</v>
      </c>
      <c r="F75" s="80" t="s">
        <v>89</v>
      </c>
      <c r="G75" s="80" t="s">
        <v>1774</v>
      </c>
      <c r="H75" s="80" t="s">
        <v>1775</v>
      </c>
      <c r="I75" s="177"/>
      <c r="J75" s="81">
        <v>7.063133376150776</v>
      </c>
      <c r="K75" s="81">
        <v>1.3494732538694483</v>
      </c>
      <c r="L75" s="81">
        <v>4.6768268719568225</v>
      </c>
      <c r="M75" s="81">
        <v>34.106659981305704</v>
      </c>
      <c r="N75" s="81">
        <v>23.075758450322805</v>
      </c>
      <c r="O75" s="81">
        <v>22.497376343363186</v>
      </c>
      <c r="P75" s="81">
        <v>23.33833916039292</v>
      </c>
      <c r="Q75" s="81">
        <v>1.37021064746893</v>
      </c>
      <c r="R75" s="81">
        <v>0</v>
      </c>
      <c r="S75" s="81">
        <v>1.6853215711913587</v>
      </c>
      <c r="T75" s="82"/>
      <c r="U75" s="81">
        <v>1038940</v>
      </c>
      <c r="V75" s="81">
        <v>714</v>
      </c>
      <c r="W75" s="81">
        <v>126</v>
      </c>
      <c r="X75" s="81">
        <v>6780</v>
      </c>
      <c r="Y75" s="81">
        <v>6841</v>
      </c>
      <c r="Z75" s="81">
        <v>12292</v>
      </c>
      <c r="AA75" s="81">
        <v>4672</v>
      </c>
      <c r="AB75" s="81">
        <v>17713</v>
      </c>
      <c r="AC75" s="81">
        <v>0</v>
      </c>
      <c r="AD75" s="81">
        <v>1.6853215711913587</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12.678000000000001</v>
      </c>
      <c r="BJ75" s="81">
        <v>0</v>
      </c>
      <c r="BK75" s="81">
        <v>0</v>
      </c>
      <c r="BL75" s="81">
        <v>0</v>
      </c>
      <c r="BM75" s="82"/>
      <c r="BN75" s="81">
        <v>0</v>
      </c>
      <c r="BO75" s="81">
        <v>0</v>
      </c>
      <c r="BP75" s="81">
        <v>1</v>
      </c>
      <c r="BQ75" s="81">
        <v>0</v>
      </c>
      <c r="BR75" s="81">
        <v>0</v>
      </c>
      <c r="BS75" s="81">
        <v>0</v>
      </c>
      <c r="BT75"/>
      <c r="BU75" s="80">
        <v>12.678000000000001</v>
      </c>
      <c r="BV75" s="80">
        <v>0</v>
      </c>
      <c r="BW75" s="80">
        <v>0</v>
      </c>
      <c r="BX75" s="80">
        <v>0</v>
      </c>
      <c r="BY75" s="80">
        <v>0</v>
      </c>
      <c r="BZ75" s="80">
        <v>0</v>
      </c>
      <c r="CA75" s="80">
        <v>0</v>
      </c>
      <c r="CB75" s="80">
        <v>0</v>
      </c>
      <c r="CC75" s="80">
        <v>0</v>
      </c>
    </row>
    <row r="76" spans="1:81">
      <c r="A76" s="80" t="s">
        <v>1785</v>
      </c>
      <c r="B76" s="80">
        <v>368</v>
      </c>
      <c r="C76" s="80">
        <v>11</v>
      </c>
      <c r="D76" s="80">
        <v>22</v>
      </c>
      <c r="E76" s="80">
        <v>2014</v>
      </c>
      <c r="F76" s="80" t="s">
        <v>90</v>
      </c>
      <c r="G76" s="80" t="s">
        <v>1774</v>
      </c>
      <c r="H76" s="80" t="s">
        <v>1775</v>
      </c>
      <c r="I76" s="177"/>
      <c r="J76" s="81">
        <v>5.8961212867970278</v>
      </c>
      <c r="K76" s="81">
        <v>1.1323887101890739</v>
      </c>
      <c r="L76" s="81">
        <v>3.1080608590825962</v>
      </c>
      <c r="M76" s="81">
        <v>28.349499604408035</v>
      </c>
      <c r="N76" s="81">
        <v>23.987509764339414</v>
      </c>
      <c r="O76" s="81">
        <v>21.327727273036828</v>
      </c>
      <c r="P76" s="81">
        <v>23.238784663036093</v>
      </c>
      <c r="Q76" s="81">
        <v>1.2923150847919902</v>
      </c>
      <c r="R76" s="81">
        <v>0</v>
      </c>
      <c r="S76" s="81">
        <v>1.6912067609868462</v>
      </c>
      <c r="T76" s="82"/>
      <c r="U76" s="81">
        <v>1038295</v>
      </c>
      <c r="V76" s="81">
        <v>533</v>
      </c>
      <c r="W76" s="81">
        <v>132</v>
      </c>
      <c r="X76" s="81">
        <v>5812</v>
      </c>
      <c r="Y76" s="81">
        <v>6878</v>
      </c>
      <c r="Z76" s="81">
        <v>12273</v>
      </c>
      <c r="AA76" s="81">
        <v>4628</v>
      </c>
      <c r="AB76" s="81">
        <v>17412</v>
      </c>
      <c r="AC76" s="81">
        <v>0</v>
      </c>
      <c r="AD76" s="81">
        <v>1.6912067609868462</v>
      </c>
      <c r="AE76" s="82"/>
      <c r="AF76" s="81">
        <v>7841396.7573368764</v>
      </c>
      <c r="AG76" s="81">
        <v>971508.1418570946</v>
      </c>
      <c r="AH76" s="81">
        <v>779372.12546281959</v>
      </c>
      <c r="AI76" s="81">
        <v>37595406.033992134</v>
      </c>
      <c r="AJ76" s="81">
        <v>30968800.800861649</v>
      </c>
      <c r="AK76" s="81">
        <v>0</v>
      </c>
      <c r="AL76" s="81">
        <v>0</v>
      </c>
      <c r="AM76" s="81">
        <v>2390407.4087409857</v>
      </c>
      <c r="AN76" s="81">
        <v>0</v>
      </c>
      <c r="AO76" s="81">
        <v>0</v>
      </c>
      <c r="AP76" s="82"/>
      <c r="AQ76" s="81">
        <v>146</v>
      </c>
      <c r="AR76" s="81">
        <v>69</v>
      </c>
      <c r="AS76" s="81">
        <v>0</v>
      </c>
      <c r="AT76" s="81">
        <v>3</v>
      </c>
      <c r="AU76" s="81">
        <v>0</v>
      </c>
      <c r="AV76" s="81">
        <v>0</v>
      </c>
      <c r="AW76" s="81" t="s">
        <v>564</v>
      </c>
      <c r="AX76" s="82"/>
      <c r="AY76" s="81">
        <v>727.3</v>
      </c>
      <c r="AZ76" s="81">
        <v>8778.9</v>
      </c>
      <c r="BA76" s="81">
        <v>0</v>
      </c>
      <c r="BB76" s="81">
        <v>3951</v>
      </c>
      <c r="BC76" s="81">
        <v>0</v>
      </c>
      <c r="BD76" s="81">
        <v>0</v>
      </c>
      <c r="BE76" s="81" t="s">
        <v>564</v>
      </c>
      <c r="BF76" s="82"/>
      <c r="BG76" s="81">
        <v>0</v>
      </c>
      <c r="BH76" s="81">
        <v>0</v>
      </c>
      <c r="BI76" s="81">
        <v>13.497999999999999</v>
      </c>
      <c r="BJ76" s="81">
        <v>0</v>
      </c>
      <c r="BK76" s="81">
        <v>0</v>
      </c>
      <c r="BL76" s="81">
        <v>0</v>
      </c>
      <c r="BM76" s="82"/>
      <c r="BN76" s="81">
        <v>0</v>
      </c>
      <c r="BO76" s="81">
        <v>0</v>
      </c>
      <c r="BP76" s="81">
        <v>1</v>
      </c>
      <c r="BQ76" s="81">
        <v>0</v>
      </c>
      <c r="BR76" s="81">
        <v>0</v>
      </c>
      <c r="BS76" s="81">
        <v>0</v>
      </c>
      <c r="BT76"/>
      <c r="BU76" s="80">
        <v>13.497999999999999</v>
      </c>
      <c r="BV76" s="80">
        <v>0</v>
      </c>
      <c r="BW76" s="80">
        <v>0</v>
      </c>
      <c r="BX76" s="80">
        <v>0</v>
      </c>
      <c r="BY76" s="80">
        <v>0</v>
      </c>
      <c r="BZ76" s="80">
        <v>0</v>
      </c>
      <c r="CA76" s="80">
        <v>0</v>
      </c>
      <c r="CB76" s="80">
        <v>0</v>
      </c>
      <c r="CC76" s="80">
        <v>0</v>
      </c>
    </row>
    <row r="77" spans="1:81">
      <c r="A77" s="80" t="s">
        <v>1786</v>
      </c>
      <c r="B77" s="80">
        <v>369</v>
      </c>
      <c r="C77" s="80">
        <v>12</v>
      </c>
      <c r="D77" s="80">
        <v>22</v>
      </c>
      <c r="E77" s="80">
        <v>2015</v>
      </c>
      <c r="F77" s="80" t="s">
        <v>91</v>
      </c>
      <c r="G77" s="80" t="s">
        <v>1774</v>
      </c>
      <c r="H77" s="80" t="s">
        <v>1775</v>
      </c>
      <c r="I77" s="177"/>
      <c r="J77" s="81">
        <v>5.0979274645122654</v>
      </c>
      <c r="K77" s="81">
        <v>1.1369381595909147</v>
      </c>
      <c r="L77" s="81">
        <v>3.3419082305011742</v>
      </c>
      <c r="M77" s="81">
        <v>28.184304089166051</v>
      </c>
      <c r="N77" s="81">
        <v>21.819150727964914</v>
      </c>
      <c r="O77" s="81">
        <v>20.979620449367083</v>
      </c>
      <c r="P77" s="81">
        <v>22.995753943083589</v>
      </c>
      <c r="Q77" s="81">
        <v>1.2401181345458723</v>
      </c>
      <c r="R77" s="81">
        <v>0</v>
      </c>
      <c r="S77" s="81">
        <v>1.5326608717855568</v>
      </c>
      <c r="T77" s="82"/>
      <c r="U77" s="81">
        <v>1031577</v>
      </c>
      <c r="V77" s="81">
        <v>533</v>
      </c>
      <c r="W77" s="81">
        <v>132</v>
      </c>
      <c r="X77" s="81">
        <v>5812</v>
      </c>
      <c r="Y77" s="81">
        <v>6790</v>
      </c>
      <c r="Z77" s="81">
        <v>12189</v>
      </c>
      <c r="AA77" s="81">
        <v>4576</v>
      </c>
      <c r="AB77" s="81">
        <v>17068</v>
      </c>
      <c r="AC77" s="81">
        <v>0</v>
      </c>
      <c r="AD77" s="81">
        <v>1.5326608717855568</v>
      </c>
      <c r="AE77" s="82"/>
      <c r="AF77" s="81">
        <v>7036690.0118875345</v>
      </c>
      <c r="AG77" s="81">
        <v>887280.95473355416</v>
      </c>
      <c r="AH77" s="81">
        <v>705643.12955978594</v>
      </c>
      <c r="AI77" s="81">
        <v>37039734.804395229</v>
      </c>
      <c r="AJ77" s="81">
        <v>30362291.634476472</v>
      </c>
      <c r="AK77" s="81">
        <v>0</v>
      </c>
      <c r="AL77" s="81">
        <v>0</v>
      </c>
      <c r="AM77" s="81">
        <v>2339097.802432836</v>
      </c>
      <c r="AN77" s="81">
        <v>0</v>
      </c>
      <c r="AO77" s="81">
        <v>0</v>
      </c>
      <c r="AP77" s="82"/>
      <c r="AQ77" s="81">
        <v>177</v>
      </c>
      <c r="AR77" s="81">
        <v>123</v>
      </c>
      <c r="AS77" s="81">
        <v>0</v>
      </c>
      <c r="AT77" s="81">
        <v>3</v>
      </c>
      <c r="AU77" s="81">
        <v>0</v>
      </c>
      <c r="AV77" s="81">
        <v>0</v>
      </c>
      <c r="AW77" s="81" t="s">
        <v>564</v>
      </c>
      <c r="AX77" s="82"/>
      <c r="AY77" s="81">
        <v>884.7</v>
      </c>
      <c r="AZ77" s="81">
        <v>14550.4</v>
      </c>
      <c r="BA77" s="81">
        <v>0</v>
      </c>
      <c r="BB77" s="81">
        <v>3951</v>
      </c>
      <c r="BC77" s="81">
        <v>0</v>
      </c>
      <c r="BD77" s="81">
        <v>0</v>
      </c>
      <c r="BE77" s="81" t="s">
        <v>564</v>
      </c>
      <c r="BF77" s="82"/>
      <c r="BG77" s="81">
        <v>0</v>
      </c>
      <c r="BH77" s="81">
        <v>0</v>
      </c>
      <c r="BI77" s="81">
        <v>10.788</v>
      </c>
      <c r="BJ77" s="81">
        <v>0</v>
      </c>
      <c r="BK77" s="81">
        <v>0</v>
      </c>
      <c r="BL77" s="81">
        <v>0</v>
      </c>
      <c r="BM77" s="82"/>
      <c r="BN77" s="81">
        <v>0</v>
      </c>
      <c r="BO77" s="81">
        <v>0</v>
      </c>
      <c r="BP77" s="81">
        <v>1</v>
      </c>
      <c r="BQ77" s="81">
        <v>0</v>
      </c>
      <c r="BR77" s="81">
        <v>0</v>
      </c>
      <c r="BS77" s="81">
        <v>0</v>
      </c>
      <c r="BT77"/>
      <c r="BU77" s="80">
        <v>10.788</v>
      </c>
      <c r="BV77" s="80">
        <v>0</v>
      </c>
      <c r="BW77" s="80">
        <v>0</v>
      </c>
      <c r="BX77" s="80">
        <v>0</v>
      </c>
      <c r="BY77" s="80">
        <v>0</v>
      </c>
      <c r="BZ77" s="80">
        <v>0</v>
      </c>
      <c r="CA77" s="80">
        <v>0</v>
      </c>
      <c r="CB77" s="80">
        <v>0</v>
      </c>
      <c r="CC77" s="80">
        <v>0</v>
      </c>
    </row>
    <row r="78" spans="1:81">
      <c r="A78" s="80" t="s">
        <v>1787</v>
      </c>
      <c r="B78" s="80">
        <v>370</v>
      </c>
      <c r="C78" s="80">
        <v>13</v>
      </c>
      <c r="D78" s="80">
        <v>22</v>
      </c>
      <c r="E78" s="80">
        <v>2016</v>
      </c>
      <c r="F78" s="80" t="s">
        <v>92</v>
      </c>
      <c r="G78" s="80" t="s">
        <v>1774</v>
      </c>
      <c r="H78" s="80" t="s">
        <v>1775</v>
      </c>
      <c r="I78" s="177"/>
      <c r="J78" s="81">
        <v>4.1216955761602243</v>
      </c>
      <c r="K78" s="81">
        <v>1.135363474454514</v>
      </c>
      <c r="L78" s="81">
        <v>3.6099736399966753</v>
      </c>
      <c r="M78" s="81">
        <v>23.603866452789617</v>
      </c>
      <c r="N78" s="81">
        <v>21.468914453136211</v>
      </c>
      <c r="O78" s="81">
        <v>20.70785262791718</v>
      </c>
      <c r="P78" s="81">
        <v>22.525034886305491</v>
      </c>
      <c r="Q78" s="81">
        <v>1.1852760593727674</v>
      </c>
      <c r="R78" s="81">
        <v>0</v>
      </c>
      <c r="S78" s="81">
        <v>1.1391693724604919</v>
      </c>
      <c r="T78" s="82"/>
      <c r="U78" s="81">
        <v>811965</v>
      </c>
      <c r="V78" s="81">
        <v>533</v>
      </c>
      <c r="W78" s="81">
        <v>132</v>
      </c>
      <c r="X78" s="81">
        <v>5812</v>
      </c>
      <c r="Y78" s="81">
        <v>6768</v>
      </c>
      <c r="Z78" s="81">
        <v>12179</v>
      </c>
      <c r="AA78" s="81">
        <v>4636</v>
      </c>
      <c r="AB78" s="81">
        <v>16781</v>
      </c>
      <c r="AC78" s="81">
        <v>0</v>
      </c>
      <c r="AD78" s="81">
        <v>1.1391693724604921</v>
      </c>
      <c r="AE78" s="82"/>
      <c r="AF78" s="81">
        <v>5655667.1285313722</v>
      </c>
      <c r="AG78" s="81">
        <v>853190.7165630227</v>
      </c>
      <c r="AH78" s="81">
        <v>585979.27354103746</v>
      </c>
      <c r="AI78" s="81">
        <v>36572199.210870713</v>
      </c>
      <c r="AJ78" s="81">
        <v>30350987.079298221</v>
      </c>
      <c r="AK78" s="81">
        <v>0</v>
      </c>
      <c r="AL78" s="81">
        <v>0</v>
      </c>
      <c r="AM78" s="81">
        <v>2301552.3486165591</v>
      </c>
      <c r="AN78" s="81">
        <v>0</v>
      </c>
      <c r="AO78" s="81">
        <v>0</v>
      </c>
      <c r="AP78" s="82"/>
      <c r="AQ78" s="81">
        <v>204</v>
      </c>
      <c r="AR78" s="81">
        <v>152</v>
      </c>
      <c r="AS78" s="81">
        <v>0</v>
      </c>
      <c r="AT78" s="81">
        <v>3</v>
      </c>
      <c r="AU78" s="81">
        <v>0</v>
      </c>
      <c r="AV78" s="81">
        <v>0</v>
      </c>
      <c r="AW78" s="81" t="s">
        <v>564</v>
      </c>
      <c r="AX78" s="82"/>
      <c r="AY78" s="81">
        <v>1043.8</v>
      </c>
      <c r="AZ78" s="81">
        <v>17688.099999999999</v>
      </c>
      <c r="BA78" s="81">
        <v>0</v>
      </c>
      <c r="BB78" s="81">
        <v>3951</v>
      </c>
      <c r="BC78" s="81">
        <v>0</v>
      </c>
      <c r="BD78" s="81">
        <v>0</v>
      </c>
      <c r="BE78" s="81" t="s">
        <v>564</v>
      </c>
      <c r="BF78" s="82"/>
      <c r="BG78" s="81">
        <v>0</v>
      </c>
      <c r="BH78" s="81">
        <v>0</v>
      </c>
      <c r="BI78" s="81">
        <v>10.304</v>
      </c>
      <c r="BJ78" s="81">
        <v>0</v>
      </c>
      <c r="BK78" s="81">
        <v>0</v>
      </c>
      <c r="BL78" s="81">
        <v>0</v>
      </c>
      <c r="BM78" s="82"/>
      <c r="BN78" s="81">
        <v>0</v>
      </c>
      <c r="BO78" s="81">
        <v>0</v>
      </c>
      <c r="BP78" s="81">
        <v>1</v>
      </c>
      <c r="BQ78" s="81">
        <v>0</v>
      </c>
      <c r="BR78" s="81">
        <v>0</v>
      </c>
      <c r="BS78" s="81">
        <v>0</v>
      </c>
      <c r="BT78"/>
      <c r="BU78" s="80">
        <v>10.304</v>
      </c>
      <c r="BV78" s="80">
        <v>0</v>
      </c>
      <c r="BW78" s="80">
        <v>0</v>
      </c>
      <c r="BX78" s="80">
        <v>0</v>
      </c>
      <c r="BY78" s="80">
        <v>0</v>
      </c>
      <c r="BZ78" s="80">
        <v>0</v>
      </c>
      <c r="CA78" s="80">
        <v>0</v>
      </c>
      <c r="CB78" s="80">
        <v>0</v>
      </c>
      <c r="CC78" s="80">
        <v>0</v>
      </c>
    </row>
    <row r="79" spans="1:81">
      <c r="A79" s="80" t="s">
        <v>1788</v>
      </c>
      <c r="B79" s="80">
        <v>371</v>
      </c>
      <c r="C79" s="80">
        <v>14</v>
      </c>
      <c r="D79" s="80">
        <v>22</v>
      </c>
      <c r="E79" s="80">
        <v>2017</v>
      </c>
      <c r="F79" s="80" t="s">
        <v>71</v>
      </c>
      <c r="G79" s="80" t="s">
        <v>1774</v>
      </c>
      <c r="H79" s="80" t="s">
        <v>1775</v>
      </c>
      <c r="I79" s="177"/>
      <c r="J79" s="81">
        <v>3.5785161110953863</v>
      </c>
      <c r="K79" s="81">
        <v>1.1444947281480766</v>
      </c>
      <c r="L79" s="81">
        <v>3.184791151930606</v>
      </c>
      <c r="M79" s="81">
        <v>22.287784725443426</v>
      </c>
      <c r="N79" s="81">
        <v>20.81072813873525</v>
      </c>
      <c r="O79" s="81">
        <v>20.207712756321712</v>
      </c>
      <c r="P79" s="81">
        <v>22.131293763089069</v>
      </c>
      <c r="Q79" s="81">
        <v>1.1273023745742472</v>
      </c>
      <c r="R79" s="81">
        <v>0</v>
      </c>
      <c r="S79" s="81">
        <v>1.5808404244460121</v>
      </c>
      <c r="T79" s="82"/>
      <c r="U79" s="81">
        <v>741621</v>
      </c>
      <c r="V79" s="81">
        <v>533</v>
      </c>
      <c r="W79" s="81">
        <v>132</v>
      </c>
      <c r="X79" s="81">
        <v>5812</v>
      </c>
      <c r="Y79" s="81">
        <v>6823</v>
      </c>
      <c r="Z79" s="81">
        <v>12082</v>
      </c>
      <c r="AA79" s="81">
        <v>4584</v>
      </c>
      <c r="AB79" s="81">
        <v>16505</v>
      </c>
      <c r="AC79" s="81">
        <v>0</v>
      </c>
      <c r="AD79" s="81">
        <v>1.5808404244460119</v>
      </c>
      <c r="AE79" s="82"/>
      <c r="AF79" s="81">
        <v>5127982.1176664438</v>
      </c>
      <c r="AG79" s="81">
        <v>865194.14356610749</v>
      </c>
      <c r="AH79" s="81">
        <v>681754.85559604189</v>
      </c>
      <c r="AI79" s="81">
        <v>35946640.634395257</v>
      </c>
      <c r="AJ79" s="81">
        <v>29392396.224627361</v>
      </c>
      <c r="AK79" s="81">
        <v>0</v>
      </c>
      <c r="AL79" s="81">
        <v>0</v>
      </c>
      <c r="AM79" s="81">
        <v>2267240.3903054572</v>
      </c>
      <c r="AN79" s="81">
        <v>0</v>
      </c>
      <c r="AO79" s="81">
        <v>0</v>
      </c>
      <c r="AP79" s="82"/>
      <c r="AQ79" s="81">
        <v>224</v>
      </c>
      <c r="AR79" s="81">
        <v>174</v>
      </c>
      <c r="AS79" s="81">
        <v>0</v>
      </c>
      <c r="AT79" s="81">
        <v>4</v>
      </c>
      <c r="AU79" s="81">
        <v>0</v>
      </c>
      <c r="AV79" s="81">
        <v>0</v>
      </c>
      <c r="AW79" s="81" t="s">
        <v>564</v>
      </c>
      <c r="AX79" s="82"/>
      <c r="AY79" s="81">
        <v>1157.9000000000001</v>
      </c>
      <c r="AZ79" s="81">
        <v>22232.399999999991</v>
      </c>
      <c r="BA79" s="81">
        <v>0</v>
      </c>
      <c r="BB79" s="81">
        <v>4086</v>
      </c>
      <c r="BC79" s="81">
        <v>0</v>
      </c>
      <c r="BD79" s="81">
        <v>0</v>
      </c>
      <c r="BE79" s="81" t="s">
        <v>564</v>
      </c>
      <c r="BF79" s="82"/>
      <c r="BG79" s="81">
        <v>0</v>
      </c>
      <c r="BH79" s="81">
        <v>0</v>
      </c>
      <c r="BI79" s="81">
        <v>9.7720000000000002</v>
      </c>
      <c r="BJ79" s="81">
        <v>0</v>
      </c>
      <c r="BK79" s="81">
        <v>0</v>
      </c>
      <c r="BL79" s="81">
        <v>0</v>
      </c>
      <c r="BM79" s="82"/>
      <c r="BN79" s="81">
        <v>0</v>
      </c>
      <c r="BO79" s="81">
        <v>0</v>
      </c>
      <c r="BP79" s="81">
        <v>1</v>
      </c>
      <c r="BQ79" s="81">
        <v>0</v>
      </c>
      <c r="BR79" s="81">
        <v>0</v>
      </c>
      <c r="BS79" s="81">
        <v>0</v>
      </c>
      <c r="BT79"/>
      <c r="BU79" s="80">
        <v>9.7720000000000002</v>
      </c>
      <c r="BV79" s="80">
        <v>0</v>
      </c>
      <c r="BW79" s="80">
        <v>0</v>
      </c>
      <c r="BX79" s="80">
        <v>0</v>
      </c>
      <c r="BY79" s="80">
        <v>0</v>
      </c>
      <c r="BZ79" s="80">
        <v>0</v>
      </c>
      <c r="CA79" s="80">
        <v>0</v>
      </c>
      <c r="CB79" s="80">
        <v>0</v>
      </c>
      <c r="CC79" s="80">
        <v>0</v>
      </c>
    </row>
    <row r="80" spans="1:81">
      <c r="A80" s="80" t="s">
        <v>1789</v>
      </c>
      <c r="B80" s="80">
        <v>372</v>
      </c>
      <c r="C80" s="80">
        <v>15</v>
      </c>
      <c r="D80" s="80">
        <v>22</v>
      </c>
      <c r="E80" s="80">
        <v>2018</v>
      </c>
      <c r="F80" s="80" t="s">
        <v>93</v>
      </c>
      <c r="G80" s="80" t="s">
        <v>1774</v>
      </c>
      <c r="H80" s="80" t="s">
        <v>1775</v>
      </c>
      <c r="I80" s="177"/>
      <c r="J80" s="81">
        <v>3.2058242293106609</v>
      </c>
      <c r="K80" s="81">
        <v>1.0756482871165298</v>
      </c>
      <c r="L80" s="81">
        <v>2.8700192728224163</v>
      </c>
      <c r="M80" s="81">
        <v>21.978499453843426</v>
      </c>
      <c r="N80" s="81">
        <v>21.464338618171325</v>
      </c>
      <c r="O80" s="81">
        <v>19.621272376814833</v>
      </c>
      <c r="P80" s="81">
        <v>21.805836138251209</v>
      </c>
      <c r="Q80" s="81">
        <v>1.024340522648834</v>
      </c>
      <c r="R80" s="81">
        <v>0</v>
      </c>
      <c r="S80" s="81">
        <v>2.0628965167979221</v>
      </c>
      <c r="T80" s="82"/>
      <c r="U80" s="81">
        <v>656503</v>
      </c>
      <c r="V80" s="81">
        <v>533</v>
      </c>
      <c r="W80" s="81">
        <v>132</v>
      </c>
      <c r="X80" s="81">
        <v>5812</v>
      </c>
      <c r="Y80" s="81">
        <v>6774</v>
      </c>
      <c r="Z80" s="81">
        <v>11956</v>
      </c>
      <c r="AA80" s="81">
        <v>4562</v>
      </c>
      <c r="AB80" s="81">
        <v>16162</v>
      </c>
      <c r="AC80" s="81">
        <v>0</v>
      </c>
      <c r="AD80" s="81">
        <v>2.0628965167979221</v>
      </c>
      <c r="AE80" s="82"/>
      <c r="AF80" s="81">
        <v>4626169.0094223311</v>
      </c>
      <c r="AG80" s="81">
        <v>765061.47138782346</v>
      </c>
      <c r="AH80" s="81">
        <v>645067.53774662409</v>
      </c>
      <c r="AI80" s="81">
        <v>34454551.105811387</v>
      </c>
      <c r="AJ80" s="81">
        <v>30347734.05182153</v>
      </c>
      <c r="AK80" s="81">
        <v>0</v>
      </c>
      <c r="AL80" s="81">
        <v>0</v>
      </c>
      <c r="AM80" s="81">
        <v>2224717.2513216692</v>
      </c>
      <c r="AN80" s="81">
        <v>0</v>
      </c>
      <c r="AO80" s="81">
        <v>0</v>
      </c>
      <c r="AP80" s="82"/>
      <c r="AQ80" s="81">
        <v>236</v>
      </c>
      <c r="AR80" s="81">
        <v>190</v>
      </c>
      <c r="AS80" s="81">
        <v>0</v>
      </c>
      <c r="AT80" s="81">
        <v>4</v>
      </c>
      <c r="AU80" s="81">
        <v>0</v>
      </c>
      <c r="AV80" s="81">
        <v>0</v>
      </c>
      <c r="AW80" s="81" t="s">
        <v>564</v>
      </c>
      <c r="AX80" s="82"/>
      <c r="AY80" s="81">
        <v>1219.0999999999999</v>
      </c>
      <c r="AZ80" s="81">
        <v>22791</v>
      </c>
      <c r="BA80" s="81">
        <v>0</v>
      </c>
      <c r="BB80" s="81">
        <v>4086</v>
      </c>
      <c r="BC80" s="81">
        <v>0</v>
      </c>
      <c r="BD80" s="81">
        <v>0</v>
      </c>
      <c r="BE80" s="81" t="s">
        <v>564</v>
      </c>
      <c r="BF80" s="82"/>
      <c r="BG80" s="81">
        <v>0</v>
      </c>
      <c r="BH80" s="81">
        <v>0</v>
      </c>
      <c r="BI80" s="81">
        <v>9.2260000000000009</v>
      </c>
      <c r="BJ80" s="81">
        <v>0</v>
      </c>
      <c r="BK80" s="81">
        <v>0</v>
      </c>
      <c r="BL80" s="81">
        <v>0</v>
      </c>
      <c r="BM80" s="82"/>
      <c r="BN80" s="81">
        <v>0</v>
      </c>
      <c r="BO80" s="81">
        <v>0</v>
      </c>
      <c r="BP80" s="81">
        <v>1</v>
      </c>
      <c r="BQ80" s="81">
        <v>0</v>
      </c>
      <c r="BR80" s="81">
        <v>0</v>
      </c>
      <c r="BS80" s="81">
        <v>0</v>
      </c>
      <c r="BT80"/>
      <c r="BU80" s="80">
        <v>9.2260000000000009</v>
      </c>
      <c r="BV80" s="80">
        <v>0</v>
      </c>
      <c r="BW80" s="80">
        <v>0</v>
      </c>
      <c r="BX80" s="80">
        <v>0</v>
      </c>
      <c r="BY80" s="80">
        <v>0</v>
      </c>
      <c r="BZ80" s="80">
        <v>0</v>
      </c>
      <c r="CA80" s="80">
        <v>0</v>
      </c>
      <c r="CB80" s="80">
        <v>0</v>
      </c>
      <c r="CC80" s="80">
        <v>0</v>
      </c>
    </row>
    <row r="81" spans="1:81">
      <c r="A81" s="80" t="s">
        <v>1790</v>
      </c>
      <c r="B81" s="80">
        <v>373</v>
      </c>
      <c r="C81" s="80">
        <v>16</v>
      </c>
      <c r="D81" s="80">
        <v>22</v>
      </c>
      <c r="E81" s="80">
        <v>2019</v>
      </c>
      <c r="F81" s="80" t="s">
        <v>73</v>
      </c>
      <c r="G81" s="80" t="s">
        <v>1774</v>
      </c>
      <c r="H81" s="80" t="s">
        <v>1775</v>
      </c>
      <c r="I81" s="177"/>
      <c r="J81" s="81">
        <v>3.0227593282069143</v>
      </c>
      <c r="K81" s="81">
        <v>0.98542419575380436</v>
      </c>
      <c r="L81" s="81">
        <v>2.8929770012609053</v>
      </c>
      <c r="M81" s="81">
        <v>20.776011168284242</v>
      </c>
      <c r="N81" s="81">
        <v>18.739848273429978</v>
      </c>
      <c r="O81" s="81">
        <v>18.981947788605204</v>
      </c>
      <c r="P81" s="81">
        <v>21.334568774973853</v>
      </c>
      <c r="Q81" s="81">
        <v>0.97388812252993373</v>
      </c>
      <c r="R81" s="81">
        <v>0</v>
      </c>
      <c r="S81" s="81">
        <v>1.3224090250690477</v>
      </c>
      <c r="T81" s="82"/>
      <c r="U81" s="81">
        <v>646309</v>
      </c>
      <c r="V81" s="81">
        <v>533</v>
      </c>
      <c r="W81" s="81">
        <v>132</v>
      </c>
      <c r="X81" s="81">
        <v>5812</v>
      </c>
      <c r="Y81" s="81">
        <v>6756</v>
      </c>
      <c r="Z81" s="81">
        <v>11884</v>
      </c>
      <c r="AA81" s="81">
        <v>4430</v>
      </c>
      <c r="AB81" s="81">
        <v>15782</v>
      </c>
      <c r="AC81" s="81">
        <v>0</v>
      </c>
      <c r="AD81" s="81">
        <v>1.3224090250690479</v>
      </c>
      <c r="AE81" s="82"/>
      <c r="AF81" s="81">
        <v>4458162.4149436206</v>
      </c>
      <c r="AG81" s="81">
        <v>739741.96510737238</v>
      </c>
      <c r="AH81" s="81">
        <v>681315.69624057238</v>
      </c>
      <c r="AI81" s="81">
        <v>33818948.138975687</v>
      </c>
      <c r="AJ81" s="81">
        <v>26459404.240843777</v>
      </c>
      <c r="AK81" s="81">
        <v>0</v>
      </c>
      <c r="AL81" s="81">
        <v>0</v>
      </c>
      <c r="AM81" s="81">
        <v>2149389.5931676086</v>
      </c>
      <c r="AN81" s="81">
        <v>0</v>
      </c>
      <c r="AO81" s="81">
        <v>0</v>
      </c>
      <c r="AP81" s="82"/>
      <c r="AQ81" s="81">
        <v>257</v>
      </c>
      <c r="AR81" s="81">
        <v>223</v>
      </c>
      <c r="AS81" s="81">
        <v>0</v>
      </c>
      <c r="AT81" s="81">
        <v>4</v>
      </c>
      <c r="AU81" s="81">
        <v>0</v>
      </c>
      <c r="AV81" s="81">
        <v>0</v>
      </c>
      <c r="AW81" s="81" t="s">
        <v>564</v>
      </c>
      <c r="AX81" s="82"/>
      <c r="AY81" s="81">
        <v>1337.4</v>
      </c>
      <c r="AZ81" s="81">
        <v>29122.6</v>
      </c>
      <c r="BA81" s="81">
        <v>0</v>
      </c>
      <c r="BB81" s="81">
        <v>4086</v>
      </c>
      <c r="BC81" s="81">
        <v>0</v>
      </c>
      <c r="BD81" s="81">
        <v>0</v>
      </c>
      <c r="BE81" s="81" t="s">
        <v>564</v>
      </c>
      <c r="BF81" s="82"/>
      <c r="BG81" s="81">
        <v>0</v>
      </c>
      <c r="BH81" s="81">
        <v>0</v>
      </c>
      <c r="BI81" s="81">
        <v>7.9450000000000003</v>
      </c>
      <c r="BJ81" s="81">
        <v>0</v>
      </c>
      <c r="BK81" s="81">
        <v>0</v>
      </c>
      <c r="BL81" s="81">
        <v>0</v>
      </c>
      <c r="BM81" s="82"/>
      <c r="BN81" s="81">
        <v>0</v>
      </c>
      <c r="BO81" s="81">
        <v>0</v>
      </c>
      <c r="BP81" s="81">
        <v>1</v>
      </c>
      <c r="BQ81" s="81">
        <v>0</v>
      </c>
      <c r="BR81" s="81">
        <v>0</v>
      </c>
      <c r="BS81" s="81">
        <v>0</v>
      </c>
      <c r="BT81"/>
      <c r="BU81" s="80">
        <v>7.9450000000000003</v>
      </c>
      <c r="BV81" s="80">
        <v>0</v>
      </c>
      <c r="BW81" s="80">
        <v>0</v>
      </c>
      <c r="BX81" s="80">
        <v>0</v>
      </c>
      <c r="BY81" s="80">
        <v>0</v>
      </c>
      <c r="BZ81" s="80">
        <v>0</v>
      </c>
      <c r="CA81" s="80">
        <v>0</v>
      </c>
      <c r="CB81" s="80">
        <v>0</v>
      </c>
      <c r="CC81" s="80">
        <v>0</v>
      </c>
    </row>
    <row r="82" spans="1:81">
      <c r="A82" s="80" t="s">
        <v>1791</v>
      </c>
      <c r="B82" s="80">
        <v>374</v>
      </c>
      <c r="C82" s="80">
        <v>17</v>
      </c>
      <c r="D82" s="80">
        <v>22</v>
      </c>
      <c r="E82" s="80">
        <v>2020</v>
      </c>
      <c r="F82" s="80" t="s">
        <v>218</v>
      </c>
      <c r="G82" s="80" t="s">
        <v>1774</v>
      </c>
      <c r="H82" s="80" t="s">
        <v>1775</v>
      </c>
      <c r="I82" s="177"/>
      <c r="J82" s="81">
        <v>4.1047590798597886</v>
      </c>
      <c r="K82" s="81">
        <v>0.86772548107108505</v>
      </c>
      <c r="L82" s="81">
        <v>2.9298422764635172</v>
      </c>
      <c r="M82" s="81">
        <v>18.707290557190341</v>
      </c>
      <c r="N82" s="81">
        <v>17.732143208742837</v>
      </c>
      <c r="O82" s="81">
        <v>16.432152626145122</v>
      </c>
      <c r="P82" s="81">
        <v>20.004260741013386</v>
      </c>
      <c r="Q82" s="81">
        <v>0.91705419937483634</v>
      </c>
      <c r="R82" s="81">
        <v>0</v>
      </c>
      <c r="S82" s="81">
        <v>1.3947357557396221</v>
      </c>
      <c r="T82" s="82"/>
      <c r="U82" s="81">
        <v>789351</v>
      </c>
      <c r="V82" s="81">
        <v>405</v>
      </c>
      <c r="W82" s="81">
        <v>164</v>
      </c>
      <c r="X82" s="81">
        <v>5477</v>
      </c>
      <c r="Y82" s="81">
        <v>6782</v>
      </c>
      <c r="Z82" s="81">
        <v>11742</v>
      </c>
      <c r="AA82" s="81">
        <v>4513</v>
      </c>
      <c r="AB82" s="81">
        <v>15553</v>
      </c>
      <c r="AC82" s="81">
        <v>0</v>
      </c>
      <c r="AD82" s="81">
        <v>1.3947357557396221</v>
      </c>
      <c r="AE82" s="82"/>
      <c r="AF82" s="81">
        <v>6142972.6904061772</v>
      </c>
      <c r="AG82" s="81">
        <v>612831.12122005725</v>
      </c>
      <c r="AH82" s="81">
        <v>736598.23944561277</v>
      </c>
      <c r="AI82" s="81">
        <v>30990583.350897435</v>
      </c>
      <c r="AJ82" s="81">
        <v>26225734.0254643</v>
      </c>
      <c r="AK82" s="81"/>
      <c r="AL82" s="81"/>
      <c r="AM82" s="81">
        <v>2029839.2974340441</v>
      </c>
      <c r="AN82" s="81"/>
      <c r="AO82" s="81"/>
      <c r="AP82" s="82"/>
      <c r="AQ82" s="81">
        <v>279</v>
      </c>
      <c r="AR82" s="81">
        <v>255</v>
      </c>
      <c r="AS82" s="81">
        <v>0</v>
      </c>
      <c r="AT82" s="81">
        <v>4</v>
      </c>
      <c r="AU82" s="81">
        <v>0</v>
      </c>
      <c r="AV82" s="81">
        <v>0</v>
      </c>
      <c r="AW82" s="81">
        <v>0</v>
      </c>
      <c r="AX82" s="82"/>
      <c r="AY82" s="81">
        <v>1461.200000000001</v>
      </c>
      <c r="AZ82" s="81">
        <v>32465.60000000002</v>
      </c>
      <c r="BA82" s="81">
        <v>0</v>
      </c>
      <c r="BB82" s="81">
        <v>4086</v>
      </c>
      <c r="BC82" s="81">
        <v>0</v>
      </c>
      <c r="BD82" s="81">
        <v>0</v>
      </c>
      <c r="BE82" s="81">
        <v>0</v>
      </c>
      <c r="BF82" s="82"/>
      <c r="BG82" s="81">
        <v>0</v>
      </c>
      <c r="BH82" s="81">
        <v>0</v>
      </c>
      <c r="BI82" s="81">
        <v>7.6239999999999997</v>
      </c>
      <c r="BJ82" s="81">
        <v>0</v>
      </c>
      <c r="BK82" s="81">
        <v>0</v>
      </c>
      <c r="BL82" s="81">
        <v>0</v>
      </c>
      <c r="BM82" s="82"/>
      <c r="BN82" s="81">
        <v>0</v>
      </c>
      <c r="BO82" s="81">
        <v>0</v>
      </c>
      <c r="BP82" s="81">
        <v>1</v>
      </c>
      <c r="BQ82" s="81">
        <v>0</v>
      </c>
      <c r="BR82" s="81">
        <v>0</v>
      </c>
      <c r="BS82" s="81">
        <v>0</v>
      </c>
      <c r="BT82"/>
      <c r="BU82" s="80">
        <v>7.6239999999999997</v>
      </c>
      <c r="BV82" s="80">
        <v>0</v>
      </c>
      <c r="BW82" s="80">
        <v>0</v>
      </c>
      <c r="BX82" s="80">
        <v>0</v>
      </c>
      <c r="BY82" s="80">
        <v>0</v>
      </c>
      <c r="BZ82" s="80">
        <v>0</v>
      </c>
      <c r="CA82" s="80">
        <v>0</v>
      </c>
      <c r="CB82" s="80">
        <v>0</v>
      </c>
      <c r="CC82" s="80">
        <v>0</v>
      </c>
    </row>
    <row r="83" spans="1:81">
      <c r="A83" s="80" t="s">
        <v>1792</v>
      </c>
      <c r="B83" s="80">
        <v>374</v>
      </c>
      <c r="C83" s="80">
        <v>18</v>
      </c>
      <c r="D83" s="80">
        <v>22</v>
      </c>
      <c r="E83" s="80">
        <v>2021</v>
      </c>
      <c r="F83" s="80" t="s">
        <v>75</v>
      </c>
      <c r="G83" s="174" t="s">
        <v>1774</v>
      </c>
      <c r="H83" s="80" t="s">
        <v>1775</v>
      </c>
      <c r="I83" s="177"/>
      <c r="J83" s="81">
        <v>4.1109107874855919</v>
      </c>
      <c r="K83" s="81">
        <v>0.95242854636302943</v>
      </c>
      <c r="L83" s="81">
        <v>2.8695248992526903</v>
      </c>
      <c r="M83" s="81">
        <v>20.707395018140794</v>
      </c>
      <c r="N83" s="81">
        <v>18.418732935975683</v>
      </c>
      <c r="O83" s="81">
        <v>15.802126899429485</v>
      </c>
      <c r="P83" s="81">
        <v>20.317454845659348</v>
      </c>
      <c r="Q83" s="81">
        <v>0.90830856624465983</v>
      </c>
      <c r="R83" s="81">
        <v>0</v>
      </c>
      <c r="S83" s="81">
        <v>1.741394826649808</v>
      </c>
      <c r="T83" s="82"/>
      <c r="U83" s="81">
        <v>839608</v>
      </c>
      <c r="V83" s="81">
        <v>405</v>
      </c>
      <c r="W83" s="81">
        <v>164</v>
      </c>
      <c r="X83" s="81">
        <v>5477</v>
      </c>
      <c r="Y83" s="81">
        <v>6699</v>
      </c>
      <c r="Z83" s="81">
        <v>11627</v>
      </c>
      <c r="AA83" s="81">
        <v>4470</v>
      </c>
      <c r="AB83" s="81">
        <v>15222</v>
      </c>
      <c r="AC83" s="81">
        <v>0</v>
      </c>
      <c r="AD83" s="81">
        <v>1.741394826649808</v>
      </c>
      <c r="AE83" s="82"/>
      <c r="AF83" s="81">
        <v>6048657.6431974377</v>
      </c>
      <c r="AG83" s="81">
        <v>662283.43090116838</v>
      </c>
      <c r="AH83" s="81">
        <v>688537.15195798164</v>
      </c>
      <c r="AI83" s="81">
        <v>33924918.520965166</v>
      </c>
      <c r="AJ83" s="81">
        <v>26695175.0941961</v>
      </c>
      <c r="AK83" s="81">
        <v>0</v>
      </c>
      <c r="AL83" s="81">
        <v>0</v>
      </c>
      <c r="AM83" s="81">
        <v>1998098.9002103761</v>
      </c>
      <c r="AN83" s="81">
        <v>0</v>
      </c>
      <c r="AO83" s="81">
        <v>0</v>
      </c>
      <c r="AP83" s="82"/>
      <c r="AQ83" s="81">
        <v>290</v>
      </c>
      <c r="AR83" s="81">
        <v>280</v>
      </c>
      <c r="AS83" s="81">
        <v>0</v>
      </c>
      <c r="AT83" s="81">
        <v>4</v>
      </c>
      <c r="AU83" s="81">
        <v>0</v>
      </c>
      <c r="AV83" s="81">
        <v>0</v>
      </c>
      <c r="AW83" s="81"/>
      <c r="AX83" s="82"/>
      <c r="AY83" s="81">
        <v>1515.8000000000011</v>
      </c>
      <c r="AZ83" s="81">
        <v>33615.10000000002</v>
      </c>
      <c r="BA83" s="81">
        <v>0</v>
      </c>
      <c r="BB83" s="81">
        <v>4086</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1793</v>
      </c>
      <c r="B84" s="80">
        <v>374</v>
      </c>
      <c r="C84" s="80">
        <v>19</v>
      </c>
      <c r="D84" s="80">
        <v>22</v>
      </c>
      <c r="E84" s="80">
        <v>2022</v>
      </c>
      <c r="F84" s="80" t="s">
        <v>568</v>
      </c>
      <c r="G84" s="174" t="s">
        <v>1774</v>
      </c>
      <c r="H84" s="80" t="s">
        <v>1775</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319</v>
      </c>
      <c r="AR84" s="81">
        <v>288</v>
      </c>
      <c r="AS84" s="81">
        <v>0</v>
      </c>
      <c r="AT84" s="81">
        <v>4</v>
      </c>
      <c r="AU84" s="81">
        <v>0</v>
      </c>
      <c r="AV84" s="81">
        <v>0</v>
      </c>
      <c r="AW84" s="81"/>
      <c r="AX84" s="82"/>
      <c r="AY84" s="81">
        <v>1685.4000000000019</v>
      </c>
      <c r="AZ84" s="81">
        <v>34011.10000000002</v>
      </c>
      <c r="BA84" s="81">
        <v>0</v>
      </c>
      <c r="BB84" s="81">
        <v>4086</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1794</v>
      </c>
      <c r="B85" s="80">
        <v>273</v>
      </c>
      <c r="C85" s="80">
        <v>1</v>
      </c>
      <c r="D85" s="80">
        <v>17</v>
      </c>
      <c r="E85" s="80">
        <v>1990</v>
      </c>
      <c r="F85" s="80" t="s">
        <v>562</v>
      </c>
      <c r="G85" s="80" t="s">
        <v>1795</v>
      </c>
      <c r="H85" s="80" t="s">
        <v>1796</v>
      </c>
      <c r="I85" s="177"/>
      <c r="J85" s="81">
        <v>74.361561305253574</v>
      </c>
      <c r="K85" s="81">
        <v>2.5125543310764193</v>
      </c>
      <c r="L85" s="81">
        <v>14.923919548869859</v>
      </c>
      <c r="M85" s="81">
        <v>9.0537354467355922</v>
      </c>
      <c r="N85" s="81">
        <v>14.010234578979514</v>
      </c>
      <c r="O85" s="81">
        <v>14.448896276041387</v>
      </c>
      <c r="P85" s="81">
        <v>21.086351236957139</v>
      </c>
      <c r="Q85" s="81">
        <v>1.2854289621904134</v>
      </c>
      <c r="R85" s="81">
        <v>0</v>
      </c>
      <c r="S85" s="81">
        <v>1.3933164748874614</v>
      </c>
      <c r="T85" s="82"/>
      <c r="U85" s="81">
        <v>5197975</v>
      </c>
      <c r="V85" s="81">
        <v>832</v>
      </c>
      <c r="W85" s="81">
        <v>131</v>
      </c>
      <c r="X85" s="81">
        <v>3717</v>
      </c>
      <c r="Y85" s="81">
        <v>5394</v>
      </c>
      <c r="Z85" s="81">
        <v>5943</v>
      </c>
      <c r="AA85" s="81">
        <v>5120</v>
      </c>
      <c r="AB85" s="81">
        <v>20871</v>
      </c>
      <c r="AC85" s="81">
        <v>0</v>
      </c>
      <c r="AD85" s="81">
        <v>1.3933164748874614</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1797</v>
      </c>
      <c r="B86" s="80">
        <v>274</v>
      </c>
      <c r="C86" s="80">
        <v>2</v>
      </c>
      <c r="D86" s="80">
        <v>17</v>
      </c>
      <c r="E86" s="80">
        <v>2005</v>
      </c>
      <c r="F86" s="80" t="s">
        <v>565</v>
      </c>
      <c r="G86" s="80" t="s">
        <v>1795</v>
      </c>
      <c r="H86" s="80" t="s">
        <v>1796</v>
      </c>
      <c r="I86" s="177"/>
      <c r="J86" s="81">
        <v>80.202489523497462</v>
      </c>
      <c r="K86" s="81">
        <v>2.2460901667960194</v>
      </c>
      <c r="L86" s="81">
        <v>12.225614974995132</v>
      </c>
      <c r="M86" s="81">
        <v>16.341248433673876</v>
      </c>
      <c r="N86" s="81">
        <v>22.939636187671184</v>
      </c>
      <c r="O86" s="81">
        <v>20.778792742876877</v>
      </c>
      <c r="P86" s="81">
        <v>21.135472724267832</v>
      </c>
      <c r="Q86" s="81">
        <v>1.1009409216720583</v>
      </c>
      <c r="R86" s="81">
        <v>0</v>
      </c>
      <c r="S86" s="81">
        <v>1.1038326346049021</v>
      </c>
      <c r="T86" s="82"/>
      <c r="U86" s="81">
        <v>4647673</v>
      </c>
      <c r="V86" s="81">
        <v>845</v>
      </c>
      <c r="W86" s="81">
        <v>103</v>
      </c>
      <c r="X86" s="81">
        <v>2911</v>
      </c>
      <c r="Y86" s="81">
        <v>5770</v>
      </c>
      <c r="Z86" s="81">
        <v>9890</v>
      </c>
      <c r="AA86" s="81">
        <v>4203</v>
      </c>
      <c r="AB86" s="81">
        <v>18687</v>
      </c>
      <c r="AC86" s="81">
        <v>0</v>
      </c>
      <c r="AD86" s="81">
        <v>1.1038326346049021</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1798</v>
      </c>
      <c r="B87" s="80">
        <v>275</v>
      </c>
      <c r="C87" s="80">
        <v>3</v>
      </c>
      <c r="D87" s="80">
        <v>17</v>
      </c>
      <c r="E87" s="80">
        <v>2006</v>
      </c>
      <c r="F87" s="80" t="s">
        <v>566</v>
      </c>
      <c r="G87" s="80" t="s">
        <v>1795</v>
      </c>
      <c r="H87" s="80" t="s">
        <v>1796</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1799</v>
      </c>
      <c r="B88" s="80">
        <v>276</v>
      </c>
      <c r="C88" s="80">
        <v>4</v>
      </c>
      <c r="D88" s="80">
        <v>17</v>
      </c>
      <c r="E88" s="80">
        <v>2007</v>
      </c>
      <c r="F88" s="80" t="s">
        <v>567</v>
      </c>
      <c r="G88" s="80" t="s">
        <v>1795</v>
      </c>
      <c r="H88" s="80" t="s">
        <v>1796</v>
      </c>
      <c r="I88" s="177"/>
      <c r="J88" s="81">
        <v>89.432411994676258</v>
      </c>
      <c r="K88" s="81">
        <v>1.6073845649115972</v>
      </c>
      <c r="L88" s="81">
        <v>9.5022123288473814</v>
      </c>
      <c r="M88" s="81">
        <v>18.951184282198319</v>
      </c>
      <c r="N88" s="81">
        <v>21.432233144722591</v>
      </c>
      <c r="O88" s="81">
        <v>19.771973349042153</v>
      </c>
      <c r="P88" s="81">
        <v>20.568987681041996</v>
      </c>
      <c r="Q88" s="81">
        <v>1.1331172931039535</v>
      </c>
      <c r="R88" s="81">
        <v>0</v>
      </c>
      <c r="S88" s="81">
        <v>1.8202280408535576</v>
      </c>
      <c r="T88" s="82"/>
      <c r="U88" s="81">
        <v>4965953</v>
      </c>
      <c r="V88" s="81">
        <v>655</v>
      </c>
      <c r="W88" s="81">
        <v>90</v>
      </c>
      <c r="X88" s="81">
        <v>4091</v>
      </c>
      <c r="Y88" s="81">
        <v>5787</v>
      </c>
      <c r="Z88" s="81">
        <v>9783</v>
      </c>
      <c r="AA88" s="81">
        <v>4028</v>
      </c>
      <c r="AB88" s="81">
        <v>18216</v>
      </c>
      <c r="AC88" s="81">
        <v>0</v>
      </c>
      <c r="AD88" s="81">
        <v>1.8202280408535576</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1800</v>
      </c>
      <c r="B89" s="80">
        <v>277</v>
      </c>
      <c r="C89" s="80">
        <v>5</v>
      </c>
      <c r="D89" s="80">
        <v>17</v>
      </c>
      <c r="E89" s="80">
        <v>2008</v>
      </c>
      <c r="F89" s="80" t="s">
        <v>84</v>
      </c>
      <c r="G89" s="80" t="s">
        <v>1795</v>
      </c>
      <c r="H89" s="80" t="s">
        <v>1796</v>
      </c>
      <c r="I89" s="177"/>
      <c r="J89" s="81">
        <v>83.497610958711064</v>
      </c>
      <c r="K89" s="81">
        <v>1.2062421258417</v>
      </c>
      <c r="L89" s="81">
        <v>7.9596642646716287</v>
      </c>
      <c r="M89" s="81">
        <v>19.588046367293011</v>
      </c>
      <c r="N89" s="81">
        <v>19.243552309808479</v>
      </c>
      <c r="O89" s="81">
        <v>19.164023445482801</v>
      </c>
      <c r="P89" s="81">
        <v>19.841652187068604</v>
      </c>
      <c r="Q89" s="81">
        <v>1.1037829387430429</v>
      </c>
      <c r="R89" s="81">
        <v>0</v>
      </c>
      <c r="S89" s="81">
        <v>1.258722084908612</v>
      </c>
      <c r="T89" s="82"/>
      <c r="U89" s="81">
        <v>4936132</v>
      </c>
      <c r="V89" s="81">
        <v>655</v>
      </c>
      <c r="W89" s="81">
        <v>90</v>
      </c>
      <c r="X89" s="81">
        <v>4091</v>
      </c>
      <c r="Y89" s="81">
        <v>5809</v>
      </c>
      <c r="Z89" s="81">
        <v>9815</v>
      </c>
      <c r="AA89" s="81">
        <v>3890</v>
      </c>
      <c r="AB89" s="81">
        <v>18036</v>
      </c>
      <c r="AC89" s="81">
        <v>0</v>
      </c>
      <c r="AD89" s="81">
        <v>1.258722084908612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1801</v>
      </c>
      <c r="B90" s="80">
        <v>278</v>
      </c>
      <c r="C90" s="80">
        <v>6</v>
      </c>
      <c r="D90" s="80">
        <v>17</v>
      </c>
      <c r="E90" s="80">
        <v>2009</v>
      </c>
      <c r="F90" s="80" t="s">
        <v>85</v>
      </c>
      <c r="G90" s="80" t="s">
        <v>1795</v>
      </c>
      <c r="H90" s="80" t="s">
        <v>1796</v>
      </c>
      <c r="I90" s="177"/>
      <c r="J90" s="81">
        <v>62.324402144493767</v>
      </c>
      <c r="K90" s="81">
        <v>1.2288221527894645</v>
      </c>
      <c r="L90" s="81">
        <v>16.577381722378302</v>
      </c>
      <c r="M90" s="81">
        <v>19.905206886529403</v>
      </c>
      <c r="N90" s="81">
        <v>22.798925019743599</v>
      </c>
      <c r="O90" s="81">
        <v>19.482738183758091</v>
      </c>
      <c r="P90" s="81">
        <v>19.059000585461739</v>
      </c>
      <c r="Q90" s="81">
        <v>1.0408563780613671</v>
      </c>
      <c r="R90" s="81">
        <v>0</v>
      </c>
      <c r="S90" s="81">
        <v>2.5685391911314563</v>
      </c>
      <c r="T90" s="82"/>
      <c r="U90" s="81">
        <v>3212391</v>
      </c>
      <c r="V90" s="81">
        <v>680</v>
      </c>
      <c r="W90" s="81">
        <v>216</v>
      </c>
      <c r="X90" s="81">
        <v>4159</v>
      </c>
      <c r="Y90" s="81">
        <v>5838</v>
      </c>
      <c r="Z90" s="81">
        <v>9849</v>
      </c>
      <c r="AA90" s="81">
        <v>3836</v>
      </c>
      <c r="AB90" s="81">
        <v>17854</v>
      </c>
      <c r="AC90" s="81">
        <v>0</v>
      </c>
      <c r="AD90" s="81">
        <v>2.5685391911314563</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8.01</v>
      </c>
      <c r="BJ90" s="81">
        <v>0</v>
      </c>
      <c r="BK90" s="81">
        <v>0</v>
      </c>
      <c r="BL90" s="81">
        <v>0</v>
      </c>
      <c r="BM90" s="82"/>
      <c r="BN90" s="81">
        <v>0</v>
      </c>
      <c r="BO90" s="81">
        <v>0</v>
      </c>
      <c r="BP90" s="81">
        <v>1</v>
      </c>
      <c r="BQ90" s="81">
        <v>0</v>
      </c>
      <c r="BR90" s="81">
        <v>0</v>
      </c>
      <c r="BS90" s="81">
        <v>0</v>
      </c>
      <c r="BT90"/>
      <c r="BU90" s="80"/>
      <c r="BV90" s="80"/>
      <c r="BW90" s="80"/>
      <c r="BX90" s="80"/>
      <c r="BY90" s="80"/>
      <c r="BZ90" s="80"/>
      <c r="CA90" s="80"/>
      <c r="CB90" s="80"/>
      <c r="CC90" s="80"/>
    </row>
    <row r="91" spans="1:81">
      <c r="A91" s="80" t="s">
        <v>1802</v>
      </c>
      <c r="B91" s="80">
        <v>279</v>
      </c>
      <c r="C91" s="80">
        <v>7</v>
      </c>
      <c r="D91" s="80">
        <v>17</v>
      </c>
      <c r="E91" s="80">
        <v>2010</v>
      </c>
      <c r="F91" s="80" t="s">
        <v>86</v>
      </c>
      <c r="G91" s="80" t="s">
        <v>1795</v>
      </c>
      <c r="H91" s="80" t="s">
        <v>1796</v>
      </c>
      <c r="I91" s="177"/>
      <c r="J91" s="81">
        <v>68.354315708216035</v>
      </c>
      <c r="K91" s="81">
        <v>1.2463208634773448</v>
      </c>
      <c r="L91" s="81">
        <v>14.430867367602838</v>
      </c>
      <c r="M91" s="81">
        <v>19.362904203567563</v>
      </c>
      <c r="N91" s="81">
        <v>21.214336994715868</v>
      </c>
      <c r="O91" s="81">
        <v>19.579679000534899</v>
      </c>
      <c r="P91" s="81">
        <v>19.068168149709315</v>
      </c>
      <c r="Q91" s="81">
        <v>1.0758562407240342</v>
      </c>
      <c r="R91" s="81">
        <v>0</v>
      </c>
      <c r="S91" s="81">
        <v>1.6878780389979251</v>
      </c>
      <c r="T91" s="82"/>
      <c r="U91" s="81">
        <v>4595333</v>
      </c>
      <c r="V91" s="81">
        <v>680</v>
      </c>
      <c r="W91" s="81">
        <v>216</v>
      </c>
      <c r="X91" s="81">
        <v>4159</v>
      </c>
      <c r="Y91" s="81">
        <v>5852</v>
      </c>
      <c r="Z91" s="81">
        <v>9944</v>
      </c>
      <c r="AA91" s="81">
        <v>3742</v>
      </c>
      <c r="AB91" s="81">
        <v>17683</v>
      </c>
      <c r="AC91" s="81">
        <v>0</v>
      </c>
      <c r="AD91" s="81">
        <v>1.6878780389979251</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8.3149999999999995</v>
      </c>
      <c r="BJ91" s="81">
        <v>0</v>
      </c>
      <c r="BK91" s="81">
        <v>0</v>
      </c>
      <c r="BL91" s="81">
        <v>0</v>
      </c>
      <c r="BM91" s="82"/>
      <c r="BN91" s="81">
        <v>0</v>
      </c>
      <c r="BO91" s="81">
        <v>0</v>
      </c>
      <c r="BP91" s="81">
        <v>1</v>
      </c>
      <c r="BQ91" s="81">
        <v>0</v>
      </c>
      <c r="BR91" s="81">
        <v>0</v>
      </c>
      <c r="BS91" s="81">
        <v>0</v>
      </c>
      <c r="BT91"/>
      <c r="BU91" s="80">
        <v>8.3149999999999995</v>
      </c>
      <c r="BV91" s="80">
        <v>0</v>
      </c>
      <c r="BW91" s="80">
        <v>0</v>
      </c>
      <c r="BX91" s="80">
        <v>0</v>
      </c>
      <c r="BY91" s="80">
        <v>0</v>
      </c>
      <c r="BZ91" s="80">
        <v>0</v>
      </c>
      <c r="CA91" s="80">
        <v>0</v>
      </c>
      <c r="CB91" s="80">
        <v>0</v>
      </c>
      <c r="CC91" s="80">
        <v>0</v>
      </c>
    </row>
    <row r="92" spans="1:81">
      <c r="A92" s="80" t="s">
        <v>1803</v>
      </c>
      <c r="B92" s="80">
        <v>280</v>
      </c>
      <c r="C92" s="80">
        <v>8</v>
      </c>
      <c r="D92" s="80">
        <v>17</v>
      </c>
      <c r="E92" s="80">
        <v>2011</v>
      </c>
      <c r="F92" s="80" t="s">
        <v>87</v>
      </c>
      <c r="G92" s="80" t="s">
        <v>1795</v>
      </c>
      <c r="H92" s="80" t="s">
        <v>1796</v>
      </c>
      <c r="I92" s="177"/>
      <c r="J92" s="81">
        <v>79.647863382675325</v>
      </c>
      <c r="K92" s="81">
        <v>1.73106551778669</v>
      </c>
      <c r="L92" s="81">
        <v>12.19265618082675</v>
      </c>
      <c r="M92" s="81">
        <v>20.429792852274026</v>
      </c>
      <c r="N92" s="81">
        <v>25.587410019604583</v>
      </c>
      <c r="O92" s="81">
        <v>19.556489031764865</v>
      </c>
      <c r="P92" s="81">
        <v>18.71011774502643</v>
      </c>
      <c r="Q92" s="81">
        <v>1.2340155045188994</v>
      </c>
      <c r="R92" s="81">
        <v>0</v>
      </c>
      <c r="S92" s="81">
        <v>2.0001778671052599</v>
      </c>
      <c r="T92" s="82"/>
      <c r="U92" s="81">
        <v>6116259</v>
      </c>
      <c r="V92" s="81">
        <v>680</v>
      </c>
      <c r="W92" s="81">
        <v>216</v>
      </c>
      <c r="X92" s="81">
        <v>4159</v>
      </c>
      <c r="Y92" s="81">
        <v>5878</v>
      </c>
      <c r="Z92" s="81">
        <v>10148</v>
      </c>
      <c r="AA92" s="81">
        <v>3781</v>
      </c>
      <c r="AB92" s="81">
        <v>17584</v>
      </c>
      <c r="AC92" s="81">
        <v>0</v>
      </c>
      <c r="AD92" s="81">
        <v>2.0001778671052599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7.5830000000000002</v>
      </c>
      <c r="BJ92" s="81">
        <v>0</v>
      </c>
      <c r="BK92" s="81">
        <v>0</v>
      </c>
      <c r="BL92" s="81">
        <v>0</v>
      </c>
      <c r="BM92" s="82"/>
      <c r="BN92" s="81">
        <v>0</v>
      </c>
      <c r="BO92" s="81">
        <v>0</v>
      </c>
      <c r="BP92" s="81">
        <v>1</v>
      </c>
      <c r="BQ92" s="81">
        <v>0</v>
      </c>
      <c r="BR92" s="81">
        <v>0</v>
      </c>
      <c r="BS92" s="81">
        <v>0</v>
      </c>
      <c r="BT92"/>
      <c r="BU92" s="80">
        <v>7.5830000000000002</v>
      </c>
      <c r="BV92" s="80">
        <v>0</v>
      </c>
      <c r="BW92" s="80">
        <v>0</v>
      </c>
      <c r="BX92" s="80">
        <v>0</v>
      </c>
      <c r="BY92" s="80">
        <v>0</v>
      </c>
      <c r="BZ92" s="80">
        <v>0</v>
      </c>
      <c r="CA92" s="80">
        <v>0</v>
      </c>
      <c r="CB92" s="80">
        <v>0</v>
      </c>
      <c r="CC92" s="80">
        <v>0</v>
      </c>
    </row>
    <row r="93" spans="1:81">
      <c r="A93" s="80" t="s">
        <v>1804</v>
      </c>
      <c r="B93" s="80">
        <v>281</v>
      </c>
      <c r="C93" s="80">
        <v>9</v>
      </c>
      <c r="D93" s="80">
        <v>17</v>
      </c>
      <c r="E93" s="80">
        <v>2012</v>
      </c>
      <c r="F93" s="80" t="s">
        <v>88</v>
      </c>
      <c r="G93" s="80" t="s">
        <v>1795</v>
      </c>
      <c r="H93" s="80" t="s">
        <v>1796</v>
      </c>
      <c r="I93" s="177"/>
      <c r="J93" s="81">
        <v>62.015907604903695</v>
      </c>
      <c r="K93" s="81">
        <v>1.6210719673246821</v>
      </c>
      <c r="L93" s="81">
        <v>12.160149154171744</v>
      </c>
      <c r="M93" s="81">
        <v>22.90343501627212</v>
      </c>
      <c r="N93" s="81">
        <v>26.925508230781027</v>
      </c>
      <c r="O93" s="81">
        <v>19.762044208906698</v>
      </c>
      <c r="P93" s="81">
        <v>18.552810841131684</v>
      </c>
      <c r="Q93" s="81">
        <v>1.3293675380004528</v>
      </c>
      <c r="R93" s="81">
        <v>0</v>
      </c>
      <c r="S93" s="81">
        <v>2.8139740425026565</v>
      </c>
      <c r="T93" s="82"/>
      <c r="U93" s="81">
        <v>3876224</v>
      </c>
      <c r="V93" s="81">
        <v>680</v>
      </c>
      <c r="W93" s="81">
        <v>216</v>
      </c>
      <c r="X93" s="81">
        <v>4159</v>
      </c>
      <c r="Y93" s="81">
        <v>5890</v>
      </c>
      <c r="Z93" s="81">
        <v>10336</v>
      </c>
      <c r="AA93" s="81">
        <v>3728</v>
      </c>
      <c r="AB93" s="81">
        <v>17435</v>
      </c>
      <c r="AC93" s="81">
        <v>0</v>
      </c>
      <c r="AD93" s="81">
        <v>2.8139740425026565</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10.132</v>
      </c>
      <c r="BJ93" s="81">
        <v>0</v>
      </c>
      <c r="BK93" s="81">
        <v>0</v>
      </c>
      <c r="BL93" s="81">
        <v>0</v>
      </c>
      <c r="BM93" s="82"/>
      <c r="BN93" s="81">
        <v>0</v>
      </c>
      <c r="BO93" s="81">
        <v>0</v>
      </c>
      <c r="BP93" s="81">
        <v>1</v>
      </c>
      <c r="BQ93" s="81">
        <v>0</v>
      </c>
      <c r="BR93" s="81">
        <v>0</v>
      </c>
      <c r="BS93" s="81">
        <v>0</v>
      </c>
      <c r="BT93"/>
      <c r="BU93" s="80">
        <v>10.132</v>
      </c>
      <c r="BV93" s="80">
        <v>0</v>
      </c>
      <c r="BW93" s="80">
        <v>0</v>
      </c>
      <c r="BX93" s="80">
        <v>0</v>
      </c>
      <c r="BY93" s="80">
        <v>0</v>
      </c>
      <c r="BZ93" s="80">
        <v>0</v>
      </c>
      <c r="CA93" s="80">
        <v>0</v>
      </c>
      <c r="CB93" s="80">
        <v>0</v>
      </c>
      <c r="CC93" s="80">
        <v>0</v>
      </c>
    </row>
    <row r="94" spans="1:81">
      <c r="A94" s="80" t="s">
        <v>1805</v>
      </c>
      <c r="B94" s="80">
        <v>282</v>
      </c>
      <c r="C94" s="80">
        <v>10</v>
      </c>
      <c r="D94" s="80">
        <v>17</v>
      </c>
      <c r="E94" s="80">
        <v>2013</v>
      </c>
      <c r="F94" s="80" t="s">
        <v>89</v>
      </c>
      <c r="G94" s="80" t="s">
        <v>1795</v>
      </c>
      <c r="H94" s="80" t="s">
        <v>1796</v>
      </c>
      <c r="I94" s="177"/>
      <c r="J94" s="81">
        <v>61.763808917649847</v>
      </c>
      <c r="K94" s="81">
        <v>1.4628938984628599</v>
      </c>
      <c r="L94" s="81">
        <v>8.6008761321634282</v>
      </c>
      <c r="M94" s="81">
        <v>22.458871635933576</v>
      </c>
      <c r="N94" s="81">
        <v>26.750675344632661</v>
      </c>
      <c r="O94" s="81">
        <v>19.184632186066782</v>
      </c>
      <c r="P94" s="81">
        <v>18.362956925000937</v>
      </c>
      <c r="Q94" s="81">
        <v>1.3444510276638626</v>
      </c>
      <c r="R94" s="81">
        <v>0</v>
      </c>
      <c r="S94" s="81">
        <v>3.1063115144560083</v>
      </c>
      <c r="T94" s="82"/>
      <c r="U94" s="81">
        <v>3973016</v>
      </c>
      <c r="V94" s="81">
        <v>680</v>
      </c>
      <c r="W94" s="81">
        <v>216</v>
      </c>
      <c r="X94" s="81">
        <v>4159</v>
      </c>
      <c r="Y94" s="81">
        <v>5957</v>
      </c>
      <c r="Z94" s="81">
        <v>10482</v>
      </c>
      <c r="AA94" s="81">
        <v>3676</v>
      </c>
      <c r="AB94" s="81">
        <v>17380</v>
      </c>
      <c r="AC94" s="81">
        <v>0</v>
      </c>
      <c r="AD94" s="81">
        <v>3.1063115144560083</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11.436999999999999</v>
      </c>
      <c r="BJ94" s="81">
        <v>0</v>
      </c>
      <c r="BK94" s="81">
        <v>0</v>
      </c>
      <c r="BL94" s="81">
        <v>0</v>
      </c>
      <c r="BM94" s="82"/>
      <c r="BN94" s="81">
        <v>0</v>
      </c>
      <c r="BO94" s="81">
        <v>0</v>
      </c>
      <c r="BP94" s="81">
        <v>1</v>
      </c>
      <c r="BQ94" s="81">
        <v>0</v>
      </c>
      <c r="BR94" s="81">
        <v>0</v>
      </c>
      <c r="BS94" s="81">
        <v>0</v>
      </c>
      <c r="BT94"/>
      <c r="BU94" s="80">
        <v>11.436999999999999</v>
      </c>
      <c r="BV94" s="80">
        <v>0</v>
      </c>
      <c r="BW94" s="80">
        <v>0</v>
      </c>
      <c r="BX94" s="80">
        <v>0</v>
      </c>
      <c r="BY94" s="80">
        <v>0</v>
      </c>
      <c r="BZ94" s="80">
        <v>0</v>
      </c>
      <c r="CA94" s="80">
        <v>0</v>
      </c>
      <c r="CB94" s="80">
        <v>0</v>
      </c>
      <c r="CC94" s="80">
        <v>0</v>
      </c>
    </row>
    <row r="95" spans="1:81">
      <c r="A95" s="80" t="s">
        <v>1806</v>
      </c>
      <c r="B95" s="80">
        <v>283</v>
      </c>
      <c r="C95" s="80">
        <v>11</v>
      </c>
      <c r="D95" s="80">
        <v>17</v>
      </c>
      <c r="E95" s="80">
        <v>2014</v>
      </c>
      <c r="F95" s="80" t="s">
        <v>90</v>
      </c>
      <c r="G95" s="80" t="s">
        <v>1795</v>
      </c>
      <c r="H95" s="80" t="s">
        <v>1796</v>
      </c>
      <c r="I95" s="177"/>
      <c r="J95" s="81">
        <v>80.316038487702741</v>
      </c>
      <c r="K95" s="81">
        <v>1.1375521358630194</v>
      </c>
      <c r="L95" s="81">
        <v>10.680673039080681</v>
      </c>
      <c r="M95" s="81">
        <v>21.662342817495421</v>
      </c>
      <c r="N95" s="81">
        <v>23.243859976743753</v>
      </c>
      <c r="O95" s="81">
        <v>18.295307808240182</v>
      </c>
      <c r="P95" s="81">
        <v>18.212418317379409</v>
      </c>
      <c r="Q95" s="81">
        <v>1.2742054546122725</v>
      </c>
      <c r="R95" s="81">
        <v>0</v>
      </c>
      <c r="S95" s="81">
        <v>2.2255447836963076</v>
      </c>
      <c r="T95" s="82"/>
      <c r="U95" s="81">
        <v>5707563</v>
      </c>
      <c r="V95" s="81">
        <v>535</v>
      </c>
      <c r="W95" s="81">
        <v>215</v>
      </c>
      <c r="X95" s="81">
        <v>4105</v>
      </c>
      <c r="Y95" s="81">
        <v>5991</v>
      </c>
      <c r="Z95" s="81">
        <v>10528</v>
      </c>
      <c r="AA95" s="81">
        <v>3627</v>
      </c>
      <c r="AB95" s="81">
        <v>17168</v>
      </c>
      <c r="AC95" s="81">
        <v>0</v>
      </c>
      <c r="AD95" s="81">
        <v>2.2255447836963076</v>
      </c>
      <c r="AE95" s="82"/>
      <c r="AF95" s="81">
        <v>45142929.720724106</v>
      </c>
      <c r="AG95" s="81">
        <v>939767.7139393735</v>
      </c>
      <c r="AH95" s="81">
        <v>1853330.2548851853</v>
      </c>
      <c r="AI95" s="81">
        <v>24052061.146199994</v>
      </c>
      <c r="AJ95" s="81">
        <v>27217690.690423451</v>
      </c>
      <c r="AK95" s="81">
        <v>0</v>
      </c>
      <c r="AL95" s="81">
        <v>0</v>
      </c>
      <c r="AM95" s="81">
        <v>2356909.8548854371</v>
      </c>
      <c r="AN95" s="81">
        <v>0</v>
      </c>
      <c r="AO95" s="81">
        <v>0</v>
      </c>
      <c r="AP95" s="82"/>
      <c r="AQ95" s="81">
        <v>280</v>
      </c>
      <c r="AR95" s="81">
        <v>22</v>
      </c>
      <c r="AS95" s="81">
        <v>0</v>
      </c>
      <c r="AT95" s="81">
        <v>0</v>
      </c>
      <c r="AU95" s="81">
        <v>0</v>
      </c>
      <c r="AV95" s="81">
        <v>0</v>
      </c>
      <c r="AW95" s="81" t="s">
        <v>564</v>
      </c>
      <c r="AX95" s="82"/>
      <c r="AY95" s="81">
        <v>1205.4000000000001</v>
      </c>
      <c r="AZ95" s="81">
        <v>2833.2</v>
      </c>
      <c r="BA95" s="81">
        <v>0</v>
      </c>
      <c r="BB95" s="81">
        <v>0</v>
      </c>
      <c r="BC95" s="81">
        <v>0</v>
      </c>
      <c r="BD95" s="81">
        <v>0</v>
      </c>
      <c r="BE95" s="81" t="s">
        <v>564</v>
      </c>
      <c r="BF95" s="82"/>
      <c r="BG95" s="81">
        <v>0</v>
      </c>
      <c r="BH95" s="81">
        <v>0</v>
      </c>
      <c r="BI95" s="81">
        <v>11.375999999999999</v>
      </c>
      <c r="BJ95" s="81">
        <v>0</v>
      </c>
      <c r="BK95" s="81">
        <v>0</v>
      </c>
      <c r="BL95" s="81">
        <v>0</v>
      </c>
      <c r="BM95" s="82"/>
      <c r="BN95" s="81">
        <v>0</v>
      </c>
      <c r="BO95" s="81">
        <v>0</v>
      </c>
      <c r="BP95" s="81">
        <v>1</v>
      </c>
      <c r="BQ95" s="81">
        <v>0</v>
      </c>
      <c r="BR95" s="81">
        <v>0</v>
      </c>
      <c r="BS95" s="81">
        <v>0</v>
      </c>
      <c r="BT95"/>
      <c r="BU95" s="80">
        <v>11.375999999999999</v>
      </c>
      <c r="BV95" s="80">
        <v>0</v>
      </c>
      <c r="BW95" s="80">
        <v>0</v>
      </c>
      <c r="BX95" s="80">
        <v>0</v>
      </c>
      <c r="BY95" s="80">
        <v>0</v>
      </c>
      <c r="BZ95" s="80">
        <v>0</v>
      </c>
      <c r="CA95" s="80">
        <v>0</v>
      </c>
      <c r="CB95" s="80">
        <v>0</v>
      </c>
      <c r="CC95" s="80">
        <v>0</v>
      </c>
    </row>
    <row r="96" spans="1:81">
      <c r="A96" s="80" t="s">
        <v>1807</v>
      </c>
      <c r="B96" s="80">
        <v>284</v>
      </c>
      <c r="C96" s="80">
        <v>12</v>
      </c>
      <c r="D96" s="80">
        <v>17</v>
      </c>
      <c r="E96" s="80">
        <v>2015</v>
      </c>
      <c r="F96" s="80" t="s">
        <v>91</v>
      </c>
      <c r="G96" s="80" t="s">
        <v>1795</v>
      </c>
      <c r="H96" s="80" t="s">
        <v>1796</v>
      </c>
      <c r="I96" s="177"/>
      <c r="J96" s="81">
        <v>65.965040859709603</v>
      </c>
      <c r="K96" s="81">
        <v>1.2723276297185004</v>
      </c>
      <c r="L96" s="81">
        <v>13.812249012054362</v>
      </c>
      <c r="M96" s="81">
        <v>20.735427690464249</v>
      </c>
      <c r="N96" s="81">
        <v>20.056836411423017</v>
      </c>
      <c r="O96" s="81">
        <v>18.184403154283636</v>
      </c>
      <c r="P96" s="81">
        <v>18.035786910342438</v>
      </c>
      <c r="Q96" s="81">
        <v>1.2340149049172191</v>
      </c>
      <c r="R96" s="81">
        <v>0</v>
      </c>
      <c r="S96" s="81">
        <v>2.0542253743229844</v>
      </c>
      <c r="T96" s="82"/>
      <c r="U96" s="81">
        <v>5087490</v>
      </c>
      <c r="V96" s="81">
        <v>535</v>
      </c>
      <c r="W96" s="81">
        <v>215</v>
      </c>
      <c r="X96" s="81">
        <v>4105</v>
      </c>
      <c r="Y96" s="81">
        <v>6014</v>
      </c>
      <c r="Z96" s="81">
        <v>10565</v>
      </c>
      <c r="AA96" s="81">
        <v>3589</v>
      </c>
      <c r="AB96" s="81">
        <v>16984</v>
      </c>
      <c r="AC96" s="81">
        <v>0</v>
      </c>
      <c r="AD96" s="81">
        <v>2.0542253743229844</v>
      </c>
      <c r="AE96" s="82"/>
      <c r="AF96" s="81">
        <v>37224789.508421086</v>
      </c>
      <c r="AG96" s="81">
        <v>964988.92787973909</v>
      </c>
      <c r="AH96" s="81">
        <v>2054126.0634263884</v>
      </c>
      <c r="AI96" s="81">
        <v>25342488.310569603</v>
      </c>
      <c r="AJ96" s="81">
        <v>25731094.182357389</v>
      </c>
      <c r="AK96" s="81">
        <v>0</v>
      </c>
      <c r="AL96" s="81">
        <v>0</v>
      </c>
      <c r="AM96" s="81">
        <v>2327585.9547995827</v>
      </c>
      <c r="AN96" s="81">
        <v>0</v>
      </c>
      <c r="AO96" s="81">
        <v>0</v>
      </c>
      <c r="AP96" s="82"/>
      <c r="AQ96" s="81">
        <v>303</v>
      </c>
      <c r="AR96" s="81">
        <v>75</v>
      </c>
      <c r="AS96" s="81">
        <v>0</v>
      </c>
      <c r="AT96" s="81">
        <v>0</v>
      </c>
      <c r="AU96" s="81">
        <v>0</v>
      </c>
      <c r="AV96" s="81">
        <v>0</v>
      </c>
      <c r="AW96" s="81" t="s">
        <v>564</v>
      </c>
      <c r="AX96" s="82"/>
      <c r="AY96" s="81">
        <v>1332.1</v>
      </c>
      <c r="AZ96" s="81">
        <v>6681.2</v>
      </c>
      <c r="BA96" s="81">
        <v>0</v>
      </c>
      <c r="BB96" s="81">
        <v>0</v>
      </c>
      <c r="BC96" s="81">
        <v>0</v>
      </c>
      <c r="BD96" s="81">
        <v>0</v>
      </c>
      <c r="BE96" s="81" t="s">
        <v>564</v>
      </c>
      <c r="BF96" s="82"/>
      <c r="BG96" s="81">
        <v>0</v>
      </c>
      <c r="BH96" s="81">
        <v>0</v>
      </c>
      <c r="BI96" s="81">
        <v>10.866</v>
      </c>
      <c r="BJ96" s="81">
        <v>0</v>
      </c>
      <c r="BK96" s="81">
        <v>0</v>
      </c>
      <c r="BL96" s="81">
        <v>0</v>
      </c>
      <c r="BM96" s="82"/>
      <c r="BN96" s="81">
        <v>0</v>
      </c>
      <c r="BO96" s="81">
        <v>0</v>
      </c>
      <c r="BP96" s="81">
        <v>1</v>
      </c>
      <c r="BQ96" s="81">
        <v>0</v>
      </c>
      <c r="BR96" s="81">
        <v>0</v>
      </c>
      <c r="BS96" s="81">
        <v>0</v>
      </c>
      <c r="BT96"/>
      <c r="BU96" s="80">
        <v>10.866</v>
      </c>
      <c r="BV96" s="80">
        <v>0</v>
      </c>
      <c r="BW96" s="80">
        <v>0</v>
      </c>
      <c r="BX96" s="80">
        <v>0</v>
      </c>
      <c r="BY96" s="80">
        <v>0</v>
      </c>
      <c r="BZ96" s="80">
        <v>0</v>
      </c>
      <c r="CA96" s="80">
        <v>0</v>
      </c>
      <c r="CB96" s="80">
        <v>0</v>
      </c>
      <c r="CC96" s="80">
        <v>0</v>
      </c>
    </row>
    <row r="97" spans="1:81">
      <c r="A97" s="80" t="s">
        <v>1808</v>
      </c>
      <c r="B97" s="80">
        <v>285</v>
      </c>
      <c r="C97" s="80">
        <v>13</v>
      </c>
      <c r="D97" s="80">
        <v>17</v>
      </c>
      <c r="E97" s="80">
        <v>2016</v>
      </c>
      <c r="F97" s="80" t="s">
        <v>92</v>
      </c>
      <c r="G97" s="80" t="s">
        <v>1795</v>
      </c>
      <c r="H97" s="80" t="s">
        <v>1796</v>
      </c>
      <c r="I97" s="177"/>
      <c r="J97" s="81">
        <v>75.148389129043238</v>
      </c>
      <c r="K97" s="81">
        <v>1.2858707981832216</v>
      </c>
      <c r="L97" s="81">
        <v>12.056991854321721</v>
      </c>
      <c r="M97" s="81">
        <v>17.070272619825488</v>
      </c>
      <c r="N97" s="81">
        <v>20.066318986656903</v>
      </c>
      <c r="O97" s="81">
        <v>18.087703116494207</v>
      </c>
      <c r="P97" s="81">
        <v>17.272756475585854</v>
      </c>
      <c r="Q97" s="81">
        <v>1.1843578430107002</v>
      </c>
      <c r="R97" s="81">
        <v>0</v>
      </c>
      <c r="S97" s="81">
        <v>2.5027776164885975</v>
      </c>
      <c r="T97" s="82"/>
      <c r="U97" s="81">
        <v>5721096</v>
      </c>
      <c r="V97" s="81">
        <v>535</v>
      </c>
      <c r="W97" s="81">
        <v>215</v>
      </c>
      <c r="X97" s="81">
        <v>4105</v>
      </c>
      <c r="Y97" s="81">
        <v>6048</v>
      </c>
      <c r="Z97" s="81">
        <v>10638</v>
      </c>
      <c r="AA97" s="81">
        <v>3555</v>
      </c>
      <c r="AB97" s="81">
        <v>16768</v>
      </c>
      <c r="AC97" s="81">
        <v>0</v>
      </c>
      <c r="AD97" s="81">
        <v>2.502777616488598</v>
      </c>
      <c r="AE97" s="82"/>
      <c r="AF97" s="81">
        <v>42214905.543905519</v>
      </c>
      <c r="AG97" s="81">
        <v>933581.296264834</v>
      </c>
      <c r="AH97" s="81">
        <v>1395403.486700854</v>
      </c>
      <c r="AI97" s="81">
        <v>23838937.538801711</v>
      </c>
      <c r="AJ97" s="81">
        <v>24146251.064365052</v>
      </c>
      <c r="AK97" s="81">
        <v>0</v>
      </c>
      <c r="AL97" s="81">
        <v>0</v>
      </c>
      <c r="AM97" s="81">
        <v>2299769.3690246381</v>
      </c>
      <c r="AN97" s="81">
        <v>0</v>
      </c>
      <c r="AO97" s="81">
        <v>0</v>
      </c>
      <c r="AP97" s="82"/>
      <c r="AQ97" s="81">
        <v>329</v>
      </c>
      <c r="AR97" s="81">
        <v>111</v>
      </c>
      <c r="AS97" s="81">
        <v>0</v>
      </c>
      <c r="AT97" s="81">
        <v>0</v>
      </c>
      <c r="AU97" s="81">
        <v>0</v>
      </c>
      <c r="AV97" s="81">
        <v>0</v>
      </c>
      <c r="AW97" s="81" t="s">
        <v>564</v>
      </c>
      <c r="AX97" s="82"/>
      <c r="AY97" s="81">
        <v>1475.8</v>
      </c>
      <c r="AZ97" s="81">
        <v>7971.5</v>
      </c>
      <c r="BA97" s="81">
        <v>0</v>
      </c>
      <c r="BB97" s="81">
        <v>0</v>
      </c>
      <c r="BC97" s="81">
        <v>0</v>
      </c>
      <c r="BD97" s="81">
        <v>0</v>
      </c>
      <c r="BE97" s="81" t="s">
        <v>564</v>
      </c>
      <c r="BF97" s="82"/>
      <c r="BG97" s="81">
        <v>0</v>
      </c>
      <c r="BH97" s="81">
        <v>0</v>
      </c>
      <c r="BI97" s="81">
        <v>11.067</v>
      </c>
      <c r="BJ97" s="81">
        <v>0</v>
      </c>
      <c r="BK97" s="81">
        <v>0</v>
      </c>
      <c r="BL97" s="81">
        <v>0</v>
      </c>
      <c r="BM97" s="82"/>
      <c r="BN97" s="81">
        <v>0</v>
      </c>
      <c r="BO97" s="81">
        <v>0</v>
      </c>
      <c r="BP97" s="81">
        <v>1</v>
      </c>
      <c r="BQ97" s="81">
        <v>0</v>
      </c>
      <c r="BR97" s="81">
        <v>0</v>
      </c>
      <c r="BS97" s="81">
        <v>0</v>
      </c>
      <c r="BT97"/>
      <c r="BU97" s="80">
        <v>11.067</v>
      </c>
      <c r="BV97" s="80">
        <v>0</v>
      </c>
      <c r="BW97" s="80">
        <v>0</v>
      </c>
      <c r="BX97" s="80">
        <v>0</v>
      </c>
      <c r="BY97" s="80">
        <v>0</v>
      </c>
      <c r="BZ97" s="80">
        <v>0</v>
      </c>
      <c r="CA97" s="80">
        <v>0</v>
      </c>
      <c r="CB97" s="80">
        <v>0</v>
      </c>
      <c r="CC97" s="80">
        <v>0</v>
      </c>
    </row>
    <row r="98" spans="1:81">
      <c r="A98" s="80" t="s">
        <v>1809</v>
      </c>
      <c r="B98" s="80">
        <v>286</v>
      </c>
      <c r="C98" s="80">
        <v>14</v>
      </c>
      <c r="D98" s="80">
        <v>17</v>
      </c>
      <c r="E98" s="80">
        <v>2017</v>
      </c>
      <c r="F98" s="80" t="s">
        <v>71</v>
      </c>
      <c r="G98" s="80" t="s">
        <v>1795</v>
      </c>
      <c r="H98" s="80" t="s">
        <v>1796</v>
      </c>
      <c r="I98" s="177"/>
      <c r="J98" s="81">
        <v>74.152063866001612</v>
      </c>
      <c r="K98" s="81">
        <v>1.31539114722717</v>
      </c>
      <c r="L98" s="81">
        <v>12.841034840193471</v>
      </c>
      <c r="M98" s="81">
        <v>16.575893884003754</v>
      </c>
      <c r="N98" s="81">
        <v>21.78303059702732</v>
      </c>
      <c r="O98" s="81">
        <v>17.717290285359699</v>
      </c>
      <c r="P98" s="81">
        <v>16.868835167590138</v>
      </c>
      <c r="Q98" s="81">
        <v>1.1332445318955413</v>
      </c>
      <c r="R98" s="81">
        <v>0</v>
      </c>
      <c r="S98" s="81">
        <v>2.8817740862460504</v>
      </c>
      <c r="T98" s="82"/>
      <c r="U98" s="81">
        <v>6147883</v>
      </c>
      <c r="V98" s="81">
        <v>535</v>
      </c>
      <c r="W98" s="81">
        <v>215</v>
      </c>
      <c r="X98" s="81">
        <v>4105</v>
      </c>
      <c r="Y98" s="81">
        <v>6070</v>
      </c>
      <c r="Z98" s="81">
        <v>10593</v>
      </c>
      <c r="AA98" s="81">
        <v>3494</v>
      </c>
      <c r="AB98" s="81">
        <v>16592</v>
      </c>
      <c r="AC98" s="81">
        <v>0</v>
      </c>
      <c r="AD98" s="81">
        <v>2.8817740862460499</v>
      </c>
      <c r="AE98" s="82"/>
      <c r="AF98" s="81">
        <v>43951806.968829431</v>
      </c>
      <c r="AG98" s="81">
        <v>947705.9749167324</v>
      </c>
      <c r="AH98" s="81">
        <v>2082735.5456788379</v>
      </c>
      <c r="AI98" s="81">
        <v>24354862.01528449</v>
      </c>
      <c r="AJ98" s="81">
        <v>26760370.26392198</v>
      </c>
      <c r="AK98" s="81">
        <v>0</v>
      </c>
      <c r="AL98" s="81">
        <v>0</v>
      </c>
      <c r="AM98" s="81">
        <v>2279191.3090547188</v>
      </c>
      <c r="AN98" s="81">
        <v>0</v>
      </c>
      <c r="AO98" s="81">
        <v>0</v>
      </c>
      <c r="AP98" s="82"/>
      <c r="AQ98" s="81">
        <v>350</v>
      </c>
      <c r="AR98" s="81">
        <v>146</v>
      </c>
      <c r="AS98" s="81">
        <v>0</v>
      </c>
      <c r="AT98" s="81">
        <v>0</v>
      </c>
      <c r="AU98" s="81">
        <v>0</v>
      </c>
      <c r="AV98" s="81">
        <v>0</v>
      </c>
      <c r="AW98" s="81" t="s">
        <v>564</v>
      </c>
      <c r="AX98" s="82"/>
      <c r="AY98" s="81">
        <v>1599.6</v>
      </c>
      <c r="AZ98" s="81">
        <v>13152.9</v>
      </c>
      <c r="BA98" s="81">
        <v>0</v>
      </c>
      <c r="BB98" s="81">
        <v>0</v>
      </c>
      <c r="BC98" s="81">
        <v>0</v>
      </c>
      <c r="BD98" s="81">
        <v>0</v>
      </c>
      <c r="BE98" s="81" t="s">
        <v>564</v>
      </c>
      <c r="BF98" s="82"/>
      <c r="BG98" s="81">
        <v>0</v>
      </c>
      <c r="BH98" s="81">
        <v>0</v>
      </c>
      <c r="BI98" s="81">
        <v>11.497</v>
      </c>
      <c r="BJ98" s="81">
        <v>0</v>
      </c>
      <c r="BK98" s="81">
        <v>0</v>
      </c>
      <c r="BL98" s="81">
        <v>0</v>
      </c>
      <c r="BM98" s="82"/>
      <c r="BN98" s="81">
        <v>0</v>
      </c>
      <c r="BO98" s="81">
        <v>0</v>
      </c>
      <c r="BP98" s="81">
        <v>1</v>
      </c>
      <c r="BQ98" s="81">
        <v>0</v>
      </c>
      <c r="BR98" s="81">
        <v>0</v>
      </c>
      <c r="BS98" s="81">
        <v>0</v>
      </c>
      <c r="BT98"/>
      <c r="BU98" s="80">
        <v>11.497</v>
      </c>
      <c r="BV98" s="80">
        <v>0</v>
      </c>
      <c r="BW98" s="80">
        <v>0</v>
      </c>
      <c r="BX98" s="80">
        <v>0</v>
      </c>
      <c r="BY98" s="80">
        <v>0</v>
      </c>
      <c r="BZ98" s="80">
        <v>0</v>
      </c>
      <c r="CA98" s="80">
        <v>0</v>
      </c>
      <c r="CB98" s="80">
        <v>0</v>
      </c>
      <c r="CC98" s="80">
        <v>0</v>
      </c>
    </row>
    <row r="99" spans="1:81">
      <c r="A99" s="80" t="s">
        <v>1810</v>
      </c>
      <c r="B99" s="80">
        <v>287</v>
      </c>
      <c r="C99" s="80">
        <v>15</v>
      </c>
      <c r="D99" s="80">
        <v>17</v>
      </c>
      <c r="E99" s="80">
        <v>2018</v>
      </c>
      <c r="F99" s="80" t="s">
        <v>93</v>
      </c>
      <c r="G99" s="80" t="s">
        <v>1795</v>
      </c>
      <c r="H99" s="80" t="s">
        <v>1796</v>
      </c>
      <c r="I99" s="177"/>
      <c r="J99" s="81">
        <v>67.244085748213905</v>
      </c>
      <c r="K99" s="81">
        <v>1.2203660183794782</v>
      </c>
      <c r="L99" s="81">
        <v>11.894816523930906</v>
      </c>
      <c r="M99" s="81">
        <v>17.674870457107556</v>
      </c>
      <c r="N99" s="81">
        <v>20.338309488653294</v>
      </c>
      <c r="O99" s="81">
        <v>17.374574326977136</v>
      </c>
      <c r="P99" s="81">
        <v>16.610100960197929</v>
      </c>
      <c r="Q99" s="81">
        <v>1.0321362090914652</v>
      </c>
      <c r="R99" s="81">
        <v>0</v>
      </c>
      <c r="S99" s="81">
        <v>2.758957340891214</v>
      </c>
      <c r="T99" s="82"/>
      <c r="U99" s="81">
        <v>5933188</v>
      </c>
      <c r="V99" s="81">
        <v>535</v>
      </c>
      <c r="W99" s="81">
        <v>215</v>
      </c>
      <c r="X99" s="81">
        <v>4105</v>
      </c>
      <c r="Y99" s="81">
        <v>6073</v>
      </c>
      <c r="Z99" s="81">
        <v>10587</v>
      </c>
      <c r="AA99" s="81">
        <v>3475</v>
      </c>
      <c r="AB99" s="81">
        <v>16285</v>
      </c>
      <c r="AC99" s="81">
        <v>0</v>
      </c>
      <c r="AD99" s="81">
        <v>2.758957340891214</v>
      </c>
      <c r="AE99" s="82"/>
      <c r="AF99" s="81">
        <v>38172491.203585573</v>
      </c>
      <c r="AG99" s="81">
        <v>836497.09310492699</v>
      </c>
      <c r="AH99" s="81">
        <v>1956438.7976773961</v>
      </c>
      <c r="AI99" s="81">
        <v>23176850.401388451</v>
      </c>
      <c r="AJ99" s="81">
        <v>26668368.926747371</v>
      </c>
      <c r="AK99" s="81">
        <v>0</v>
      </c>
      <c r="AL99" s="81">
        <v>0</v>
      </c>
      <c r="AM99" s="81">
        <v>2241648.3379392009</v>
      </c>
      <c r="AN99" s="81">
        <v>0</v>
      </c>
      <c r="AO99" s="81">
        <v>0</v>
      </c>
      <c r="AP99" s="82"/>
      <c r="AQ99" s="81">
        <v>370</v>
      </c>
      <c r="AR99" s="81">
        <v>171</v>
      </c>
      <c r="AS99" s="81">
        <v>0</v>
      </c>
      <c r="AT99" s="81">
        <v>0</v>
      </c>
      <c r="AU99" s="81">
        <v>0</v>
      </c>
      <c r="AV99" s="81">
        <v>0</v>
      </c>
      <c r="AW99" s="81" t="s">
        <v>564</v>
      </c>
      <c r="AX99" s="82"/>
      <c r="AY99" s="81">
        <v>1718.4</v>
      </c>
      <c r="AZ99" s="81">
        <v>16555</v>
      </c>
      <c r="BA99" s="81">
        <v>0</v>
      </c>
      <c r="BB99" s="81">
        <v>0</v>
      </c>
      <c r="BC99" s="81">
        <v>0</v>
      </c>
      <c r="BD99" s="81">
        <v>0</v>
      </c>
      <c r="BE99" s="81" t="s">
        <v>564</v>
      </c>
      <c r="BF99" s="82"/>
      <c r="BG99" s="81">
        <v>0</v>
      </c>
      <c r="BH99" s="81">
        <v>0</v>
      </c>
      <c r="BI99" s="81">
        <v>10.734999999999999</v>
      </c>
      <c r="BJ99" s="81">
        <v>0</v>
      </c>
      <c r="BK99" s="81">
        <v>0</v>
      </c>
      <c r="BL99" s="81">
        <v>0</v>
      </c>
      <c r="BM99" s="82"/>
      <c r="BN99" s="81">
        <v>0</v>
      </c>
      <c r="BO99" s="81">
        <v>0</v>
      </c>
      <c r="BP99" s="81">
        <v>1</v>
      </c>
      <c r="BQ99" s="81">
        <v>0</v>
      </c>
      <c r="BR99" s="81">
        <v>0</v>
      </c>
      <c r="BS99" s="81">
        <v>0</v>
      </c>
      <c r="BT99"/>
      <c r="BU99" s="80">
        <v>10.734999999999999</v>
      </c>
      <c r="BV99" s="80">
        <v>0</v>
      </c>
      <c r="BW99" s="80">
        <v>0</v>
      </c>
      <c r="BX99" s="80">
        <v>0</v>
      </c>
      <c r="BY99" s="80">
        <v>0</v>
      </c>
      <c r="BZ99" s="80">
        <v>0</v>
      </c>
      <c r="CA99" s="80">
        <v>0</v>
      </c>
      <c r="CB99" s="80">
        <v>0</v>
      </c>
      <c r="CC99" s="80">
        <v>0</v>
      </c>
    </row>
    <row r="100" spans="1:81">
      <c r="A100" s="80" t="s">
        <v>1811</v>
      </c>
      <c r="B100" s="80">
        <v>288</v>
      </c>
      <c r="C100" s="80">
        <v>16</v>
      </c>
      <c r="D100" s="80">
        <v>17</v>
      </c>
      <c r="E100" s="80">
        <v>2019</v>
      </c>
      <c r="F100" s="80" t="s">
        <v>73</v>
      </c>
      <c r="G100" s="80" t="s">
        <v>1795</v>
      </c>
      <c r="H100" s="80" t="s">
        <v>1796</v>
      </c>
      <c r="I100" s="177"/>
      <c r="J100" s="81">
        <v>59.999781628595024</v>
      </c>
      <c r="K100" s="81">
        <v>1.1363892628225751</v>
      </c>
      <c r="L100" s="81">
        <v>12.024103896954836</v>
      </c>
      <c r="M100" s="81">
        <v>16.899745234509549</v>
      </c>
      <c r="N100" s="81">
        <v>17.626478544370968</v>
      </c>
      <c r="O100" s="81">
        <v>16.795286182866352</v>
      </c>
      <c r="P100" s="81">
        <v>16.465663801723615</v>
      </c>
      <c r="Q100" s="81">
        <v>0.98178684763979507</v>
      </c>
      <c r="R100" s="81">
        <v>0</v>
      </c>
      <c r="S100" s="81">
        <v>2.848807582101907</v>
      </c>
      <c r="T100" s="82"/>
      <c r="U100" s="81">
        <v>5446070</v>
      </c>
      <c r="V100" s="81">
        <v>535</v>
      </c>
      <c r="W100" s="81">
        <v>215</v>
      </c>
      <c r="X100" s="81">
        <v>4105</v>
      </c>
      <c r="Y100" s="81">
        <v>6028</v>
      </c>
      <c r="Z100" s="81">
        <v>10515</v>
      </c>
      <c r="AA100" s="81">
        <v>3419</v>
      </c>
      <c r="AB100" s="81">
        <v>15910</v>
      </c>
      <c r="AC100" s="81">
        <v>0</v>
      </c>
      <c r="AD100" s="81">
        <v>2.848807582101907</v>
      </c>
      <c r="AE100" s="82"/>
      <c r="AF100" s="81">
        <v>35457696.990423463</v>
      </c>
      <c r="AG100" s="81">
        <v>815913.05512497621</v>
      </c>
      <c r="AH100" s="81">
        <v>2122663.5243103881</v>
      </c>
      <c r="AI100" s="81">
        <v>23140411.89239471</v>
      </c>
      <c r="AJ100" s="81">
        <v>22985117.774399638</v>
      </c>
      <c r="AK100" s="81">
        <v>0</v>
      </c>
      <c r="AL100" s="81">
        <v>0</v>
      </c>
      <c r="AM100" s="81">
        <v>2166822.2295841249</v>
      </c>
      <c r="AN100" s="81">
        <v>0</v>
      </c>
      <c r="AO100" s="81">
        <v>0</v>
      </c>
      <c r="AP100" s="82"/>
      <c r="AQ100" s="81">
        <v>388</v>
      </c>
      <c r="AR100" s="81">
        <v>220</v>
      </c>
      <c r="AS100" s="81">
        <v>0</v>
      </c>
      <c r="AT100" s="81">
        <v>0</v>
      </c>
      <c r="AU100" s="81">
        <v>0</v>
      </c>
      <c r="AV100" s="81">
        <v>0</v>
      </c>
      <c r="AW100" s="81" t="s">
        <v>564</v>
      </c>
      <c r="AX100" s="82"/>
      <c r="AY100" s="81">
        <v>1799.799999999999</v>
      </c>
      <c r="AZ100" s="81">
        <v>19240.3</v>
      </c>
      <c r="BA100" s="81">
        <v>0</v>
      </c>
      <c r="BB100" s="81">
        <v>0</v>
      </c>
      <c r="BC100" s="81">
        <v>0</v>
      </c>
      <c r="BD100" s="81">
        <v>0</v>
      </c>
      <c r="BE100" s="81" t="s">
        <v>564</v>
      </c>
      <c r="BF100" s="82"/>
      <c r="BG100" s="81">
        <v>0</v>
      </c>
      <c r="BH100" s="81">
        <v>0</v>
      </c>
      <c r="BI100" s="81">
        <v>10.519</v>
      </c>
      <c r="BJ100" s="81">
        <v>0</v>
      </c>
      <c r="BK100" s="81">
        <v>0</v>
      </c>
      <c r="BL100" s="81">
        <v>0</v>
      </c>
      <c r="BM100" s="82"/>
      <c r="BN100" s="81">
        <v>0</v>
      </c>
      <c r="BO100" s="81">
        <v>0</v>
      </c>
      <c r="BP100" s="81">
        <v>1</v>
      </c>
      <c r="BQ100" s="81">
        <v>0</v>
      </c>
      <c r="BR100" s="81">
        <v>0</v>
      </c>
      <c r="BS100" s="81">
        <v>0</v>
      </c>
      <c r="BT100"/>
      <c r="BU100" s="80">
        <v>10.519</v>
      </c>
      <c r="BV100" s="80">
        <v>0</v>
      </c>
      <c r="BW100" s="80">
        <v>0</v>
      </c>
      <c r="BX100" s="80">
        <v>0</v>
      </c>
      <c r="BY100" s="80">
        <v>0</v>
      </c>
      <c r="BZ100" s="80">
        <v>0</v>
      </c>
      <c r="CA100" s="80">
        <v>0</v>
      </c>
      <c r="CB100" s="80">
        <v>0</v>
      </c>
      <c r="CC100" s="80">
        <v>0</v>
      </c>
    </row>
    <row r="101" spans="1:81">
      <c r="A101" s="80" t="s">
        <v>1812</v>
      </c>
      <c r="B101" s="80">
        <v>289</v>
      </c>
      <c r="C101" s="80">
        <v>17</v>
      </c>
      <c r="D101" s="80">
        <v>17</v>
      </c>
      <c r="E101" s="80">
        <v>2020</v>
      </c>
      <c r="F101" s="80" t="s">
        <v>218</v>
      </c>
      <c r="G101" s="80" t="s">
        <v>1795</v>
      </c>
      <c r="H101" s="80" t="s">
        <v>1796</v>
      </c>
      <c r="I101" s="177"/>
      <c r="J101" s="81">
        <v>60.94668029025177</v>
      </c>
      <c r="K101" s="81">
        <v>1.194505549652346</v>
      </c>
      <c r="L101" s="81">
        <v>11.629972229367606</v>
      </c>
      <c r="M101" s="81">
        <v>13.101109021226039</v>
      </c>
      <c r="N101" s="81">
        <v>18.068574071679809</v>
      </c>
      <c r="O101" s="81">
        <v>14.660469333290434</v>
      </c>
      <c r="P101" s="81">
        <v>15.212635245547959</v>
      </c>
      <c r="Q101" s="81">
        <v>0.9167593835195752</v>
      </c>
      <c r="R101" s="81">
        <v>0</v>
      </c>
      <c r="S101" s="81">
        <v>2.6564582017334941</v>
      </c>
      <c r="T101" s="82"/>
      <c r="U101" s="81">
        <v>5945932</v>
      </c>
      <c r="V101" s="81">
        <v>540</v>
      </c>
      <c r="W101" s="81">
        <v>286</v>
      </c>
      <c r="X101" s="81">
        <v>3735</v>
      </c>
      <c r="Y101" s="81">
        <v>6005</v>
      </c>
      <c r="Z101" s="81">
        <v>10476</v>
      </c>
      <c r="AA101" s="81">
        <v>3432</v>
      </c>
      <c r="AB101" s="81">
        <v>15548</v>
      </c>
      <c r="AC101" s="81">
        <v>0</v>
      </c>
      <c r="AD101" s="81">
        <v>2.6564582017334941</v>
      </c>
      <c r="AE101" s="82"/>
      <c r="AF101" s="81">
        <v>37373429.494936883</v>
      </c>
      <c r="AG101" s="81">
        <v>834928.63317466667</v>
      </c>
      <c r="AH101" s="81">
        <v>2213818.4933392201</v>
      </c>
      <c r="AI101" s="81">
        <v>18943234.017320264</v>
      </c>
      <c r="AJ101" s="81">
        <v>23610566.461599946</v>
      </c>
      <c r="AK101" s="81"/>
      <c r="AL101" s="81"/>
      <c r="AM101" s="81">
        <v>2029186.7418828856</v>
      </c>
      <c r="AN101" s="81"/>
      <c r="AO101" s="81"/>
      <c r="AP101" s="82"/>
      <c r="AQ101" s="81">
        <v>403</v>
      </c>
      <c r="AR101" s="81">
        <v>247</v>
      </c>
      <c r="AS101" s="81">
        <v>0</v>
      </c>
      <c r="AT101" s="81">
        <v>0</v>
      </c>
      <c r="AU101" s="81">
        <v>0</v>
      </c>
      <c r="AV101" s="81">
        <v>0</v>
      </c>
      <c r="AW101" s="81">
        <v>0</v>
      </c>
      <c r="AX101" s="82"/>
      <c r="AY101" s="81">
        <v>1870.899999999999</v>
      </c>
      <c r="AZ101" s="81">
        <v>20519.100000000009</v>
      </c>
      <c r="BA101" s="81">
        <v>0</v>
      </c>
      <c r="BB101" s="81">
        <v>0</v>
      </c>
      <c r="BC101" s="81">
        <v>0</v>
      </c>
      <c r="BD101" s="81">
        <v>0</v>
      </c>
      <c r="BE101" s="81">
        <v>0</v>
      </c>
      <c r="BF101" s="82"/>
      <c r="BG101" s="81">
        <v>0</v>
      </c>
      <c r="BH101" s="81">
        <v>0</v>
      </c>
      <c r="BI101" s="81">
        <v>10.917</v>
      </c>
      <c r="BJ101" s="81">
        <v>0</v>
      </c>
      <c r="BK101" s="81">
        <v>0</v>
      </c>
      <c r="BL101" s="81">
        <v>0</v>
      </c>
      <c r="BM101" s="82"/>
      <c r="BN101" s="81">
        <v>0</v>
      </c>
      <c r="BO101" s="81">
        <v>0</v>
      </c>
      <c r="BP101" s="81">
        <v>1</v>
      </c>
      <c r="BQ101" s="81">
        <v>0</v>
      </c>
      <c r="BR101" s="81">
        <v>0</v>
      </c>
      <c r="BS101" s="81">
        <v>0</v>
      </c>
      <c r="BT101"/>
      <c r="BU101" s="80">
        <v>10.917</v>
      </c>
      <c r="BV101" s="80">
        <v>0</v>
      </c>
      <c r="BW101" s="80">
        <v>0</v>
      </c>
      <c r="BX101" s="80">
        <v>0</v>
      </c>
      <c r="BY101" s="80">
        <v>0</v>
      </c>
      <c r="BZ101" s="80">
        <v>0</v>
      </c>
      <c r="CA101" s="80">
        <v>0</v>
      </c>
      <c r="CB101" s="80">
        <v>0</v>
      </c>
      <c r="CC101" s="80">
        <v>0</v>
      </c>
    </row>
    <row r="102" spans="1:81">
      <c r="A102" s="80" t="s">
        <v>1813</v>
      </c>
      <c r="B102" s="80">
        <v>289</v>
      </c>
      <c r="C102" s="80">
        <v>18</v>
      </c>
      <c r="D102" s="80">
        <v>17</v>
      </c>
      <c r="E102" s="80">
        <v>2021</v>
      </c>
      <c r="F102" s="80" t="s">
        <v>75</v>
      </c>
      <c r="G102" s="174" t="s">
        <v>1795</v>
      </c>
      <c r="H102" s="80" t="s">
        <v>1796</v>
      </c>
      <c r="I102" s="177"/>
      <c r="J102" s="81">
        <v>69.534609658259967</v>
      </c>
      <c r="K102" s="81">
        <v>1.2779951673916148</v>
      </c>
      <c r="L102" s="81">
        <v>11.59872331712665</v>
      </c>
      <c r="M102" s="81">
        <v>14.778762232720686</v>
      </c>
      <c r="N102" s="81">
        <v>16.283275146492446</v>
      </c>
      <c r="O102" s="81">
        <v>14.178015637296669</v>
      </c>
      <c r="P102" s="81">
        <v>15.5221718787308</v>
      </c>
      <c r="Q102" s="81">
        <v>0.90592173516794294</v>
      </c>
      <c r="R102" s="81">
        <v>0</v>
      </c>
      <c r="S102" s="81">
        <v>2.2859548651060728</v>
      </c>
      <c r="T102" s="82"/>
      <c r="U102" s="81">
        <v>7150742</v>
      </c>
      <c r="V102" s="81">
        <v>540</v>
      </c>
      <c r="W102" s="81">
        <v>286</v>
      </c>
      <c r="X102" s="81">
        <v>3735</v>
      </c>
      <c r="Y102" s="81">
        <v>5963</v>
      </c>
      <c r="Z102" s="81">
        <v>10432</v>
      </c>
      <c r="AA102" s="81">
        <v>3415</v>
      </c>
      <c r="AB102" s="81">
        <v>15182</v>
      </c>
      <c r="AC102" s="81">
        <v>0</v>
      </c>
      <c r="AD102" s="81">
        <v>2.2859548651060728</v>
      </c>
      <c r="AE102" s="82"/>
      <c r="AF102" s="81">
        <v>44701341.038483314</v>
      </c>
      <c r="AG102" s="81">
        <v>888057.91085490747</v>
      </c>
      <c r="AH102" s="81">
        <v>1855560.2617441926</v>
      </c>
      <c r="AI102" s="81">
        <v>21739292.864782214</v>
      </c>
      <c r="AJ102" s="81">
        <v>21134481.094676968</v>
      </c>
      <c r="AK102" s="81">
        <v>0</v>
      </c>
      <c r="AL102" s="81">
        <v>0</v>
      </c>
      <c r="AM102" s="81">
        <v>1992848.344698064</v>
      </c>
      <c r="AN102" s="81">
        <v>0</v>
      </c>
      <c r="AO102" s="81">
        <v>0</v>
      </c>
      <c r="AP102" s="82"/>
      <c r="AQ102" s="81">
        <v>409</v>
      </c>
      <c r="AR102" s="81">
        <v>278</v>
      </c>
      <c r="AS102" s="81">
        <v>0</v>
      </c>
      <c r="AT102" s="81">
        <v>0</v>
      </c>
      <c r="AU102" s="81">
        <v>0</v>
      </c>
      <c r="AV102" s="81">
        <v>0</v>
      </c>
      <c r="AW102" s="81"/>
      <c r="AX102" s="82"/>
      <c r="AY102" s="81">
        <v>1907.399999999999</v>
      </c>
      <c r="AZ102" s="81">
        <v>42907.599999999948</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1814</v>
      </c>
      <c r="B103" s="80">
        <v>289</v>
      </c>
      <c r="C103" s="80">
        <v>19</v>
      </c>
      <c r="D103" s="80">
        <v>17</v>
      </c>
      <c r="E103" s="80">
        <v>2022</v>
      </c>
      <c r="F103" s="80" t="s">
        <v>568</v>
      </c>
      <c r="G103" s="174" t="s">
        <v>1795</v>
      </c>
      <c r="H103" s="80" t="s">
        <v>1796</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431</v>
      </c>
      <c r="AR103" s="81">
        <v>298</v>
      </c>
      <c r="AS103" s="81">
        <v>0</v>
      </c>
      <c r="AT103" s="81">
        <v>0</v>
      </c>
      <c r="AU103" s="81">
        <v>0</v>
      </c>
      <c r="AV103" s="81">
        <v>0</v>
      </c>
      <c r="AW103" s="81"/>
      <c r="AX103" s="82"/>
      <c r="AY103" s="81">
        <v>2033.0999999999995</v>
      </c>
      <c r="AZ103" s="81">
        <v>43897.599999999955</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1815</v>
      </c>
      <c r="B104" s="80">
        <v>188</v>
      </c>
      <c r="C104" s="80">
        <v>1</v>
      </c>
      <c r="D104" s="80">
        <v>12</v>
      </c>
      <c r="E104" s="80">
        <v>1990</v>
      </c>
      <c r="F104" s="80" t="s">
        <v>562</v>
      </c>
      <c r="G104" s="80" t="s">
        <v>1816</v>
      </c>
      <c r="H104" s="80" t="s">
        <v>1817</v>
      </c>
      <c r="I104" s="177"/>
      <c r="J104" s="81">
        <v>37.976267001476977</v>
      </c>
      <c r="K104" s="81">
        <v>5.3503041029857679</v>
      </c>
      <c r="L104" s="81">
        <v>1.556277445835913</v>
      </c>
      <c r="M104" s="81">
        <v>13.540064268849367</v>
      </c>
      <c r="N104" s="81">
        <v>18.108687032306925</v>
      </c>
      <c r="O104" s="81">
        <v>18.861608162464929</v>
      </c>
      <c r="P104" s="81">
        <v>24.525238596890578</v>
      </c>
      <c r="Q104" s="81">
        <v>1.3785518882999386</v>
      </c>
      <c r="R104" s="81">
        <v>0</v>
      </c>
      <c r="S104" s="81">
        <v>1.6018064547109088</v>
      </c>
      <c r="T104" s="82"/>
      <c r="U104" s="81">
        <v>5219581</v>
      </c>
      <c r="V104" s="81">
        <v>1195</v>
      </c>
      <c r="W104" s="81">
        <v>18</v>
      </c>
      <c r="X104" s="81">
        <v>4395</v>
      </c>
      <c r="Y104" s="81">
        <v>5624</v>
      </c>
      <c r="Z104" s="81">
        <v>7758</v>
      </c>
      <c r="AA104" s="81">
        <v>5955</v>
      </c>
      <c r="AB104" s="81">
        <v>22383</v>
      </c>
      <c r="AC104" s="81">
        <v>0</v>
      </c>
      <c r="AD104" s="81">
        <v>1.6018064547109088</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1818</v>
      </c>
      <c r="B105" s="80">
        <v>189</v>
      </c>
      <c r="C105" s="80">
        <v>2</v>
      </c>
      <c r="D105" s="80">
        <v>12</v>
      </c>
      <c r="E105" s="80">
        <v>2005</v>
      </c>
      <c r="F105" s="80" t="s">
        <v>565</v>
      </c>
      <c r="G105" s="80" t="s">
        <v>1816</v>
      </c>
      <c r="H105" s="80" t="s">
        <v>1817</v>
      </c>
      <c r="I105" s="177"/>
      <c r="J105" s="81">
        <v>27.27112757770216</v>
      </c>
      <c r="K105" s="81">
        <v>2.604387996191134</v>
      </c>
      <c r="L105" s="81">
        <v>1.2056946234969013</v>
      </c>
      <c r="M105" s="81">
        <v>19.068055047792583</v>
      </c>
      <c r="N105" s="81">
        <v>23.314250188146982</v>
      </c>
      <c r="O105" s="81">
        <v>25.552242400290048</v>
      </c>
      <c r="P105" s="81">
        <v>25.440008687145124</v>
      </c>
      <c r="Q105" s="81">
        <v>1.1999767053361419</v>
      </c>
      <c r="R105" s="81">
        <v>0</v>
      </c>
      <c r="S105" s="81">
        <v>1.7057977758013572</v>
      </c>
      <c r="T105" s="82"/>
      <c r="U105" s="81">
        <v>4020474</v>
      </c>
      <c r="V105" s="81">
        <v>799</v>
      </c>
      <c r="W105" s="81">
        <v>16</v>
      </c>
      <c r="X105" s="81">
        <v>3568</v>
      </c>
      <c r="Y105" s="81">
        <v>5984</v>
      </c>
      <c r="Z105" s="81">
        <v>12162</v>
      </c>
      <c r="AA105" s="81">
        <v>5059</v>
      </c>
      <c r="AB105" s="81">
        <v>20368</v>
      </c>
      <c r="AC105" s="81">
        <v>0</v>
      </c>
      <c r="AD105" s="81">
        <v>1.7057977758013572</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1819</v>
      </c>
      <c r="B106" s="80">
        <v>190</v>
      </c>
      <c r="C106" s="80">
        <v>3</v>
      </c>
      <c r="D106" s="80">
        <v>12</v>
      </c>
      <c r="E106" s="80">
        <v>2006</v>
      </c>
      <c r="F106" s="80" t="s">
        <v>566</v>
      </c>
      <c r="G106" s="80" t="s">
        <v>1816</v>
      </c>
      <c r="H106" s="80" t="s">
        <v>1817</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1820</v>
      </c>
      <c r="B107" s="80">
        <v>191</v>
      </c>
      <c r="C107" s="80">
        <v>4</v>
      </c>
      <c r="D107" s="80">
        <v>12</v>
      </c>
      <c r="E107" s="80">
        <v>2007</v>
      </c>
      <c r="F107" s="80" t="s">
        <v>567</v>
      </c>
      <c r="G107" s="80" t="s">
        <v>1816</v>
      </c>
      <c r="H107" s="80" t="s">
        <v>1817</v>
      </c>
      <c r="I107" s="177"/>
      <c r="J107" s="81">
        <v>25.909902783570711</v>
      </c>
      <c r="K107" s="81">
        <v>2.2996719882543704</v>
      </c>
      <c r="L107" s="81">
        <v>2.6284464186614667</v>
      </c>
      <c r="M107" s="81">
        <v>17.457548987699546</v>
      </c>
      <c r="N107" s="81">
        <v>24.760004089190723</v>
      </c>
      <c r="O107" s="81">
        <v>24.588145534544296</v>
      </c>
      <c r="P107" s="81">
        <v>25.409951018089615</v>
      </c>
      <c r="Q107" s="81">
        <v>1.2295964829153405</v>
      </c>
      <c r="R107" s="81">
        <v>0</v>
      </c>
      <c r="S107" s="81">
        <v>2.2821099674024925</v>
      </c>
      <c r="T107" s="82"/>
      <c r="U107" s="81">
        <v>4185427</v>
      </c>
      <c r="V107" s="81">
        <v>739</v>
      </c>
      <c r="W107" s="81">
        <v>41</v>
      </c>
      <c r="X107" s="81">
        <v>4108</v>
      </c>
      <c r="Y107" s="81">
        <v>6005</v>
      </c>
      <c r="Z107" s="81">
        <v>12166</v>
      </c>
      <c r="AA107" s="81">
        <v>4976</v>
      </c>
      <c r="AB107" s="81">
        <v>19767</v>
      </c>
      <c r="AC107" s="81">
        <v>0</v>
      </c>
      <c r="AD107" s="81">
        <v>2.2821099674024925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1821</v>
      </c>
      <c r="B108" s="80">
        <v>192</v>
      </c>
      <c r="C108" s="80">
        <v>5</v>
      </c>
      <c r="D108" s="80">
        <v>12</v>
      </c>
      <c r="E108" s="80">
        <v>2008</v>
      </c>
      <c r="F108" s="80" t="s">
        <v>84</v>
      </c>
      <c r="G108" s="80" t="s">
        <v>1816</v>
      </c>
      <c r="H108" s="80" t="s">
        <v>1817</v>
      </c>
      <c r="I108" s="177"/>
      <c r="J108" s="81">
        <v>23.99453934686753</v>
      </c>
      <c r="K108" s="81">
        <v>1.6484645849295574</v>
      </c>
      <c r="L108" s="81">
        <v>2.3482812156003821</v>
      </c>
      <c r="M108" s="81">
        <v>19.372160367900403</v>
      </c>
      <c r="N108" s="81">
        <v>22.632180879792557</v>
      </c>
      <c r="O108" s="81">
        <v>23.850081139742478</v>
      </c>
      <c r="P108" s="81">
        <v>24.631192393664342</v>
      </c>
      <c r="Q108" s="81">
        <v>1.1971112255906331</v>
      </c>
      <c r="R108" s="81">
        <v>0</v>
      </c>
      <c r="S108" s="81">
        <v>1.8476749456365766</v>
      </c>
      <c r="T108" s="82"/>
      <c r="U108" s="81">
        <v>4074881</v>
      </c>
      <c r="V108" s="81">
        <v>739</v>
      </c>
      <c r="W108" s="81">
        <v>41</v>
      </c>
      <c r="X108" s="81">
        <v>4108</v>
      </c>
      <c r="Y108" s="81">
        <v>6056</v>
      </c>
      <c r="Z108" s="81">
        <v>12215</v>
      </c>
      <c r="AA108" s="81">
        <v>4829</v>
      </c>
      <c r="AB108" s="81">
        <v>19561</v>
      </c>
      <c r="AC108" s="81">
        <v>0</v>
      </c>
      <c r="AD108" s="81">
        <v>1.8476749456365766</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1822</v>
      </c>
      <c r="B109" s="80">
        <v>193</v>
      </c>
      <c r="C109" s="80">
        <v>6</v>
      </c>
      <c r="D109" s="80">
        <v>12</v>
      </c>
      <c r="E109" s="80">
        <v>2009</v>
      </c>
      <c r="F109" s="80" t="s">
        <v>85</v>
      </c>
      <c r="G109" s="80" t="s">
        <v>1816</v>
      </c>
      <c r="H109" s="80" t="s">
        <v>1817</v>
      </c>
      <c r="I109" s="177"/>
      <c r="J109" s="81">
        <v>24.174220508629162</v>
      </c>
      <c r="K109" s="81">
        <v>1.6647371807857902</v>
      </c>
      <c r="L109" s="81">
        <v>8.3541769797339764</v>
      </c>
      <c r="M109" s="81">
        <v>19.283793142869733</v>
      </c>
      <c r="N109" s="81">
        <v>19.75503864307187</v>
      </c>
      <c r="O109" s="81">
        <v>24.234239566374292</v>
      </c>
      <c r="P109" s="81">
        <v>23.729350051137974</v>
      </c>
      <c r="Q109" s="81">
        <v>1.1277207223714061</v>
      </c>
      <c r="R109" s="81">
        <v>0</v>
      </c>
      <c r="S109" s="81">
        <v>1.5393894421168726</v>
      </c>
      <c r="T109" s="82"/>
      <c r="U109" s="81">
        <v>3974072</v>
      </c>
      <c r="V109" s="81">
        <v>709</v>
      </c>
      <c r="W109" s="81">
        <v>171</v>
      </c>
      <c r="X109" s="81">
        <v>4463</v>
      </c>
      <c r="Y109" s="81">
        <v>6100</v>
      </c>
      <c r="Z109" s="81">
        <v>12251</v>
      </c>
      <c r="AA109" s="81">
        <v>4776</v>
      </c>
      <c r="AB109" s="81">
        <v>19344</v>
      </c>
      <c r="AC109" s="81">
        <v>0</v>
      </c>
      <c r="AD109" s="81">
        <v>1.5393894421168726</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40.72</v>
      </c>
      <c r="BJ109" s="81">
        <v>0</v>
      </c>
      <c r="BK109" s="81">
        <v>0</v>
      </c>
      <c r="BL109" s="81">
        <v>0</v>
      </c>
      <c r="BM109" s="82"/>
      <c r="BN109" s="81">
        <v>0</v>
      </c>
      <c r="BO109" s="81">
        <v>0</v>
      </c>
      <c r="BP109" s="81">
        <v>4</v>
      </c>
      <c r="BQ109" s="81">
        <v>0</v>
      </c>
      <c r="BR109" s="81">
        <v>0</v>
      </c>
      <c r="BS109" s="81">
        <v>0</v>
      </c>
      <c r="BT109"/>
      <c r="BU109" s="80"/>
      <c r="BV109" s="80"/>
      <c r="BW109" s="80"/>
      <c r="BX109" s="80"/>
      <c r="BY109" s="80"/>
      <c r="BZ109" s="80"/>
      <c r="CA109" s="80"/>
      <c r="CB109" s="80"/>
      <c r="CC109" s="80"/>
    </row>
    <row r="110" spans="1:81">
      <c r="A110" s="80" t="s">
        <v>1823</v>
      </c>
      <c r="B110" s="80">
        <v>194</v>
      </c>
      <c r="C110" s="80">
        <v>7</v>
      </c>
      <c r="D110" s="80">
        <v>12</v>
      </c>
      <c r="E110" s="80">
        <v>2010</v>
      </c>
      <c r="F110" s="80" t="s">
        <v>86</v>
      </c>
      <c r="G110" s="80" t="s">
        <v>1816</v>
      </c>
      <c r="H110" s="80" t="s">
        <v>1817</v>
      </c>
      <c r="I110" s="177"/>
      <c r="J110" s="81">
        <v>22.07670755162944</v>
      </c>
      <c r="K110" s="81">
        <v>1.6204312324638617</v>
      </c>
      <c r="L110" s="81">
        <v>7.3917055311042583</v>
      </c>
      <c r="M110" s="81">
        <v>19.35897172985155</v>
      </c>
      <c r="N110" s="81">
        <v>23.343054088719729</v>
      </c>
      <c r="O110" s="81">
        <v>24.315110214964346</v>
      </c>
      <c r="P110" s="81">
        <v>24.09254382999082</v>
      </c>
      <c r="Q110" s="81">
        <v>1.1592087855293232</v>
      </c>
      <c r="R110" s="81">
        <v>0</v>
      </c>
      <c r="S110" s="81">
        <v>2.0228946875511276</v>
      </c>
      <c r="T110" s="82"/>
      <c r="U110" s="81">
        <v>4067427</v>
      </c>
      <c r="V110" s="81">
        <v>709</v>
      </c>
      <c r="W110" s="81">
        <v>171</v>
      </c>
      <c r="X110" s="81">
        <v>4463</v>
      </c>
      <c r="Y110" s="81">
        <v>6141</v>
      </c>
      <c r="Z110" s="81">
        <v>12349</v>
      </c>
      <c r="AA110" s="81">
        <v>4728</v>
      </c>
      <c r="AB110" s="81">
        <v>19053</v>
      </c>
      <c r="AC110" s="81">
        <v>0</v>
      </c>
      <c r="AD110" s="81">
        <v>2.0228946875511276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38.843000000000004</v>
      </c>
      <c r="BJ110" s="81">
        <v>0</v>
      </c>
      <c r="BK110" s="81">
        <v>0</v>
      </c>
      <c r="BL110" s="81">
        <v>0</v>
      </c>
      <c r="BM110" s="82"/>
      <c r="BN110" s="81">
        <v>0</v>
      </c>
      <c r="BO110" s="81">
        <v>0</v>
      </c>
      <c r="BP110" s="81">
        <v>4</v>
      </c>
      <c r="BQ110" s="81">
        <v>0</v>
      </c>
      <c r="BR110" s="81">
        <v>0</v>
      </c>
      <c r="BS110" s="81">
        <v>0</v>
      </c>
      <c r="BT110"/>
      <c r="BU110" s="80">
        <v>38.843000000000004</v>
      </c>
      <c r="BV110" s="80">
        <v>0</v>
      </c>
      <c r="BW110" s="80">
        <v>0</v>
      </c>
      <c r="BX110" s="80">
        <v>0</v>
      </c>
      <c r="BY110" s="80">
        <v>0</v>
      </c>
      <c r="BZ110" s="80">
        <v>0</v>
      </c>
      <c r="CA110" s="80">
        <v>0</v>
      </c>
      <c r="CB110" s="80">
        <v>0</v>
      </c>
      <c r="CC110" s="80">
        <v>0</v>
      </c>
    </row>
    <row r="111" spans="1:81">
      <c r="A111" s="80" t="s">
        <v>1824</v>
      </c>
      <c r="B111" s="80">
        <v>195</v>
      </c>
      <c r="C111" s="80">
        <v>8</v>
      </c>
      <c r="D111" s="80">
        <v>12</v>
      </c>
      <c r="E111" s="80">
        <v>2011</v>
      </c>
      <c r="F111" s="80" t="s">
        <v>87</v>
      </c>
      <c r="G111" s="80" t="s">
        <v>1816</v>
      </c>
      <c r="H111" s="80" t="s">
        <v>1817</v>
      </c>
      <c r="I111" s="177"/>
      <c r="J111" s="81">
        <v>24.048251138487075</v>
      </c>
      <c r="K111" s="81">
        <v>2.1806352634250339</v>
      </c>
      <c r="L111" s="81">
        <v>7.100814679476386</v>
      </c>
      <c r="M111" s="81">
        <v>24.82145587031388</v>
      </c>
      <c r="N111" s="81">
        <v>23.139919746249564</v>
      </c>
      <c r="O111" s="81">
        <v>23.946485288599746</v>
      </c>
      <c r="P111" s="81">
        <v>23.302286289693054</v>
      </c>
      <c r="Q111" s="81">
        <v>1.3178785918653555</v>
      </c>
      <c r="R111" s="81">
        <v>0</v>
      </c>
      <c r="S111" s="81">
        <v>1.9523787369705252</v>
      </c>
      <c r="T111" s="82"/>
      <c r="U111" s="81">
        <v>3763317</v>
      </c>
      <c r="V111" s="81">
        <v>709</v>
      </c>
      <c r="W111" s="81">
        <v>171</v>
      </c>
      <c r="X111" s="81">
        <v>4463</v>
      </c>
      <c r="Y111" s="81">
        <v>6110</v>
      </c>
      <c r="Z111" s="81">
        <v>12426</v>
      </c>
      <c r="AA111" s="81">
        <v>4709</v>
      </c>
      <c r="AB111" s="81">
        <v>18779</v>
      </c>
      <c r="AC111" s="81">
        <v>0</v>
      </c>
      <c r="AD111" s="81">
        <v>1.9523787369705252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35.674999999999997</v>
      </c>
      <c r="BJ111" s="81">
        <v>0</v>
      </c>
      <c r="BK111" s="81">
        <v>0</v>
      </c>
      <c r="BL111" s="81">
        <v>0</v>
      </c>
      <c r="BM111" s="82"/>
      <c r="BN111" s="81">
        <v>0</v>
      </c>
      <c r="BO111" s="81">
        <v>0</v>
      </c>
      <c r="BP111" s="81">
        <v>4</v>
      </c>
      <c r="BQ111" s="81">
        <v>0</v>
      </c>
      <c r="BR111" s="81">
        <v>0</v>
      </c>
      <c r="BS111" s="81">
        <v>0</v>
      </c>
      <c r="BT111"/>
      <c r="BU111" s="80">
        <v>35.674999999999997</v>
      </c>
      <c r="BV111" s="80">
        <v>0</v>
      </c>
      <c r="BW111" s="80">
        <v>0</v>
      </c>
      <c r="BX111" s="80">
        <v>0</v>
      </c>
      <c r="BY111" s="80">
        <v>0</v>
      </c>
      <c r="BZ111" s="80">
        <v>0</v>
      </c>
      <c r="CA111" s="80">
        <v>0</v>
      </c>
      <c r="CB111" s="80">
        <v>0</v>
      </c>
      <c r="CC111" s="80">
        <v>0</v>
      </c>
    </row>
    <row r="112" spans="1:81">
      <c r="A112" s="80" t="s">
        <v>1825</v>
      </c>
      <c r="B112" s="80">
        <v>196</v>
      </c>
      <c r="C112" s="80">
        <v>9</v>
      </c>
      <c r="D112" s="80">
        <v>12</v>
      </c>
      <c r="E112" s="80">
        <v>2012</v>
      </c>
      <c r="F112" s="80" t="s">
        <v>88</v>
      </c>
      <c r="G112" s="80" t="s">
        <v>1816</v>
      </c>
      <c r="H112" s="80" t="s">
        <v>1817</v>
      </c>
      <c r="I112" s="177"/>
      <c r="J112" s="81">
        <v>27.920498328544177</v>
      </c>
      <c r="K112" s="81">
        <v>1.9372229063695547</v>
      </c>
      <c r="L112" s="81">
        <v>7.0425261028682611</v>
      </c>
      <c r="M112" s="81">
        <v>23.552514136777997</v>
      </c>
      <c r="N112" s="81">
        <v>22.248105923259057</v>
      </c>
      <c r="O112" s="81">
        <v>23.821140557156401</v>
      </c>
      <c r="P112" s="81">
        <v>23.265662736665938</v>
      </c>
      <c r="Q112" s="81">
        <v>1.4120193539564316</v>
      </c>
      <c r="R112" s="81">
        <v>0</v>
      </c>
      <c r="S112" s="81">
        <v>1.5953414728524808</v>
      </c>
      <c r="T112" s="82"/>
      <c r="U112" s="81">
        <v>3695463</v>
      </c>
      <c r="V112" s="81">
        <v>709</v>
      </c>
      <c r="W112" s="81">
        <v>171</v>
      </c>
      <c r="X112" s="81">
        <v>4463</v>
      </c>
      <c r="Y112" s="81">
        <v>6117</v>
      </c>
      <c r="Z112" s="81">
        <v>12459</v>
      </c>
      <c r="AA112" s="81">
        <v>4675</v>
      </c>
      <c r="AB112" s="81">
        <v>18519</v>
      </c>
      <c r="AC112" s="81">
        <v>0</v>
      </c>
      <c r="AD112" s="81">
        <v>1.5953414728524808</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38.835999999999999</v>
      </c>
      <c r="BJ112" s="81">
        <v>0</v>
      </c>
      <c r="BK112" s="81">
        <v>0</v>
      </c>
      <c r="BL112" s="81">
        <v>0</v>
      </c>
      <c r="BM112" s="82"/>
      <c r="BN112" s="81">
        <v>0</v>
      </c>
      <c r="BO112" s="81">
        <v>0</v>
      </c>
      <c r="BP112" s="81">
        <v>4</v>
      </c>
      <c r="BQ112" s="81">
        <v>0</v>
      </c>
      <c r="BR112" s="81">
        <v>0</v>
      </c>
      <c r="BS112" s="81">
        <v>0</v>
      </c>
      <c r="BT112"/>
      <c r="BU112" s="80">
        <v>38.835999999999999</v>
      </c>
      <c r="BV112" s="80">
        <v>0</v>
      </c>
      <c r="BW112" s="80">
        <v>0</v>
      </c>
      <c r="BX112" s="80">
        <v>0</v>
      </c>
      <c r="BY112" s="80">
        <v>0</v>
      </c>
      <c r="BZ112" s="80">
        <v>0</v>
      </c>
      <c r="CA112" s="80">
        <v>0</v>
      </c>
      <c r="CB112" s="80">
        <v>0</v>
      </c>
      <c r="CC112" s="80">
        <v>0</v>
      </c>
    </row>
    <row r="113" spans="1:81">
      <c r="A113" s="80" t="s">
        <v>1826</v>
      </c>
      <c r="B113" s="80">
        <v>197</v>
      </c>
      <c r="C113" s="80">
        <v>10</v>
      </c>
      <c r="D113" s="80">
        <v>12</v>
      </c>
      <c r="E113" s="80">
        <v>2013</v>
      </c>
      <c r="F113" s="80" t="s">
        <v>89</v>
      </c>
      <c r="G113" s="80" t="s">
        <v>1816</v>
      </c>
      <c r="H113" s="80" t="s">
        <v>1817</v>
      </c>
      <c r="I113" s="177"/>
      <c r="J113" s="81">
        <v>25.334315339019717</v>
      </c>
      <c r="K113" s="81">
        <v>1.643342075971292</v>
      </c>
      <c r="L113" s="81">
        <v>6.6848087474152713</v>
      </c>
      <c r="M113" s="81">
        <v>23.44970077330936</v>
      </c>
      <c r="N113" s="81">
        <v>25.4895152238531</v>
      </c>
      <c r="O113" s="81">
        <v>22.841462476828227</v>
      </c>
      <c r="P113" s="81">
        <v>23.19846897706865</v>
      </c>
      <c r="Q113" s="81">
        <v>1.4187129946694614</v>
      </c>
      <c r="R113" s="81">
        <v>0</v>
      </c>
      <c r="S113" s="81">
        <v>2.0935729896940449</v>
      </c>
      <c r="T113" s="82"/>
      <c r="U113" s="81">
        <v>3736276</v>
      </c>
      <c r="V113" s="81">
        <v>709</v>
      </c>
      <c r="W113" s="81">
        <v>171</v>
      </c>
      <c r="X113" s="81">
        <v>4463</v>
      </c>
      <c r="Y113" s="81">
        <v>6122</v>
      </c>
      <c r="Z113" s="81">
        <v>12480</v>
      </c>
      <c r="AA113" s="81">
        <v>4644</v>
      </c>
      <c r="AB113" s="81">
        <v>18340</v>
      </c>
      <c r="AC113" s="81">
        <v>0</v>
      </c>
      <c r="AD113" s="81">
        <v>2.0935729896940449</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39.314999999999998</v>
      </c>
      <c r="BJ113" s="81">
        <v>0</v>
      </c>
      <c r="BK113" s="81">
        <v>0</v>
      </c>
      <c r="BL113" s="81">
        <v>0</v>
      </c>
      <c r="BM113" s="82"/>
      <c r="BN113" s="81">
        <v>0</v>
      </c>
      <c r="BO113" s="81">
        <v>0</v>
      </c>
      <c r="BP113" s="81">
        <v>3</v>
      </c>
      <c r="BQ113" s="81">
        <v>0</v>
      </c>
      <c r="BR113" s="81">
        <v>0</v>
      </c>
      <c r="BS113" s="81">
        <v>0</v>
      </c>
      <c r="BT113"/>
      <c r="BU113" s="80">
        <v>39.314999999999998</v>
      </c>
      <c r="BV113" s="80">
        <v>0</v>
      </c>
      <c r="BW113" s="80">
        <v>0</v>
      </c>
      <c r="BX113" s="80">
        <v>0</v>
      </c>
      <c r="BY113" s="80">
        <v>0</v>
      </c>
      <c r="BZ113" s="80">
        <v>0</v>
      </c>
      <c r="CA113" s="80">
        <v>0</v>
      </c>
      <c r="CB113" s="80">
        <v>0</v>
      </c>
      <c r="CC113" s="80">
        <v>0</v>
      </c>
    </row>
    <row r="114" spans="1:81">
      <c r="A114" s="80" t="s">
        <v>1827</v>
      </c>
      <c r="B114" s="80">
        <v>198</v>
      </c>
      <c r="C114" s="80">
        <v>11</v>
      </c>
      <c r="D114" s="80">
        <v>12</v>
      </c>
      <c r="E114" s="80">
        <v>2014</v>
      </c>
      <c r="F114" s="80" t="s">
        <v>90</v>
      </c>
      <c r="G114" s="80" t="s">
        <v>1816</v>
      </c>
      <c r="H114" s="80" t="s">
        <v>1817</v>
      </c>
      <c r="I114" s="177"/>
      <c r="J114" s="81">
        <v>25.198597024131114</v>
      </c>
      <c r="K114" s="81">
        <v>1.4672261516196075</v>
      </c>
      <c r="L114" s="81">
        <v>5.839149928283291</v>
      </c>
      <c r="M114" s="81">
        <v>19.213487288378655</v>
      </c>
      <c r="N114" s="81">
        <v>23.11887555742889</v>
      </c>
      <c r="O114" s="81">
        <v>21.671806960159888</v>
      </c>
      <c r="P114" s="81">
        <v>23.173507178027563</v>
      </c>
      <c r="Q114" s="81">
        <v>1.3320226755548961</v>
      </c>
      <c r="R114" s="81">
        <v>0</v>
      </c>
      <c r="S114" s="81">
        <v>1.822064578105272</v>
      </c>
      <c r="T114" s="82"/>
      <c r="U114" s="81">
        <v>3964560</v>
      </c>
      <c r="V114" s="81">
        <v>578</v>
      </c>
      <c r="W114" s="81">
        <v>142</v>
      </c>
      <c r="X114" s="81">
        <v>3786</v>
      </c>
      <c r="Y114" s="81">
        <v>6099</v>
      </c>
      <c r="Z114" s="81">
        <v>12471</v>
      </c>
      <c r="AA114" s="81">
        <v>4615</v>
      </c>
      <c r="AB114" s="81">
        <v>17947</v>
      </c>
      <c r="AC114" s="81">
        <v>0</v>
      </c>
      <c r="AD114" s="81">
        <v>1.822064578105272</v>
      </c>
      <c r="AE114" s="82"/>
      <c r="AF114" s="81">
        <v>31756063.434477326</v>
      </c>
      <c r="AG114" s="81">
        <v>1243263.151073351</v>
      </c>
      <c r="AH114" s="81">
        <v>1511442.4142695684</v>
      </c>
      <c r="AI114" s="81">
        <v>25069458.617623046</v>
      </c>
      <c r="AJ114" s="81">
        <v>31114258.527788918</v>
      </c>
      <c r="AK114" s="81">
        <v>0</v>
      </c>
      <c r="AL114" s="81">
        <v>0</v>
      </c>
      <c r="AM114" s="81">
        <v>2463854.9141209777</v>
      </c>
      <c r="AN114" s="81">
        <v>0</v>
      </c>
      <c r="AO114" s="81">
        <v>0</v>
      </c>
      <c r="AP114" s="82"/>
      <c r="AQ114" s="81">
        <v>180</v>
      </c>
      <c r="AR114" s="81">
        <v>107</v>
      </c>
      <c r="AS114" s="81">
        <v>0</v>
      </c>
      <c r="AT114" s="81">
        <v>0</v>
      </c>
      <c r="AU114" s="81">
        <v>0</v>
      </c>
      <c r="AV114" s="81">
        <v>1</v>
      </c>
      <c r="AW114" s="81" t="s">
        <v>564</v>
      </c>
      <c r="AX114" s="82"/>
      <c r="AY114" s="81">
        <v>944</v>
      </c>
      <c r="AZ114" s="81">
        <v>20296.7</v>
      </c>
      <c r="BA114" s="81">
        <v>0</v>
      </c>
      <c r="BB114" s="81">
        <v>0</v>
      </c>
      <c r="BC114" s="81">
        <v>0</v>
      </c>
      <c r="BD114" s="81">
        <v>2500</v>
      </c>
      <c r="BE114" s="81" t="s">
        <v>564</v>
      </c>
      <c r="BF114" s="82"/>
      <c r="BG114" s="81">
        <v>0</v>
      </c>
      <c r="BH114" s="81">
        <v>0</v>
      </c>
      <c r="BI114" s="81">
        <v>39.704999999999998</v>
      </c>
      <c r="BJ114" s="81">
        <v>0</v>
      </c>
      <c r="BK114" s="81">
        <v>0</v>
      </c>
      <c r="BL114" s="81">
        <v>0</v>
      </c>
      <c r="BM114" s="82"/>
      <c r="BN114" s="81">
        <v>0</v>
      </c>
      <c r="BO114" s="81">
        <v>0</v>
      </c>
      <c r="BP114" s="81">
        <v>3</v>
      </c>
      <c r="BQ114" s="81">
        <v>0</v>
      </c>
      <c r="BR114" s="81">
        <v>0</v>
      </c>
      <c r="BS114" s="81">
        <v>0</v>
      </c>
      <c r="BT114"/>
      <c r="BU114" s="80">
        <v>39.704999999999998</v>
      </c>
      <c r="BV114" s="80">
        <v>0</v>
      </c>
      <c r="BW114" s="80">
        <v>0</v>
      </c>
      <c r="BX114" s="80">
        <v>0</v>
      </c>
      <c r="BY114" s="80">
        <v>0</v>
      </c>
      <c r="BZ114" s="80">
        <v>0</v>
      </c>
      <c r="CA114" s="80">
        <v>0</v>
      </c>
      <c r="CB114" s="80">
        <v>0</v>
      </c>
      <c r="CC114" s="80">
        <v>0</v>
      </c>
    </row>
    <row r="115" spans="1:81">
      <c r="A115" s="80" t="s">
        <v>1828</v>
      </c>
      <c r="B115" s="80">
        <v>199</v>
      </c>
      <c r="C115" s="80">
        <v>12</v>
      </c>
      <c r="D115" s="80">
        <v>12</v>
      </c>
      <c r="E115" s="80">
        <v>2015</v>
      </c>
      <c r="F115" s="80" t="s">
        <v>91</v>
      </c>
      <c r="G115" s="80" t="s">
        <v>1816</v>
      </c>
      <c r="H115" s="80" t="s">
        <v>1817</v>
      </c>
      <c r="I115" s="177"/>
      <c r="J115" s="81">
        <v>23.912551255757617</v>
      </c>
      <c r="K115" s="81">
        <v>1.4577531506043879</v>
      </c>
      <c r="L115" s="81">
        <v>5.4455626215553883</v>
      </c>
      <c r="M115" s="81">
        <v>17.198571933429179</v>
      </c>
      <c r="N115" s="81">
        <v>20.892078572004774</v>
      </c>
      <c r="O115" s="81">
        <v>21.508026674484459</v>
      </c>
      <c r="P115" s="81">
        <v>23.03093101423778</v>
      </c>
      <c r="Q115" s="81">
        <v>1.2791352096719053</v>
      </c>
      <c r="R115" s="81">
        <v>0</v>
      </c>
      <c r="S115" s="81">
        <v>1.8267428973463238</v>
      </c>
      <c r="T115" s="82"/>
      <c r="U115" s="81">
        <v>4296569</v>
      </c>
      <c r="V115" s="81">
        <v>578</v>
      </c>
      <c r="W115" s="81">
        <v>142</v>
      </c>
      <c r="X115" s="81">
        <v>3786</v>
      </c>
      <c r="Y115" s="81">
        <v>6119</v>
      </c>
      <c r="Z115" s="81">
        <v>12496</v>
      </c>
      <c r="AA115" s="81">
        <v>4583</v>
      </c>
      <c r="AB115" s="81">
        <v>17605</v>
      </c>
      <c r="AC115" s="81">
        <v>0</v>
      </c>
      <c r="AD115" s="81">
        <v>1.8267428973463238</v>
      </c>
      <c r="AE115" s="82"/>
      <c r="AF115" s="81">
        <v>29573716.130701944</v>
      </c>
      <c r="AG115" s="81">
        <v>1113762.674535977</v>
      </c>
      <c r="AH115" s="81">
        <v>1157121.5894503901</v>
      </c>
      <c r="AI115" s="81">
        <v>23844429.126731224</v>
      </c>
      <c r="AJ115" s="81">
        <v>30423636.81164287</v>
      </c>
      <c r="AK115" s="81">
        <v>0</v>
      </c>
      <c r="AL115" s="81">
        <v>0</v>
      </c>
      <c r="AM115" s="81">
        <v>2412691.3998025591</v>
      </c>
      <c r="AN115" s="81">
        <v>0</v>
      </c>
      <c r="AO115" s="81">
        <v>0</v>
      </c>
      <c r="AP115" s="82"/>
      <c r="AQ115" s="81">
        <v>217</v>
      </c>
      <c r="AR115" s="81">
        <v>147</v>
      </c>
      <c r="AS115" s="81">
        <v>0</v>
      </c>
      <c r="AT115" s="81">
        <v>0</v>
      </c>
      <c r="AU115" s="81">
        <v>0</v>
      </c>
      <c r="AV115" s="81">
        <v>1</v>
      </c>
      <c r="AW115" s="81" t="s">
        <v>564</v>
      </c>
      <c r="AX115" s="82"/>
      <c r="AY115" s="81">
        <v>1149.5</v>
      </c>
      <c r="AZ115" s="81">
        <v>55496</v>
      </c>
      <c r="BA115" s="81">
        <v>0</v>
      </c>
      <c r="BB115" s="81">
        <v>0</v>
      </c>
      <c r="BC115" s="81">
        <v>0</v>
      </c>
      <c r="BD115" s="81">
        <v>2500</v>
      </c>
      <c r="BE115" s="81" t="s">
        <v>564</v>
      </c>
      <c r="BF115" s="82"/>
      <c r="BG115" s="81">
        <v>0</v>
      </c>
      <c r="BH115" s="81">
        <v>0</v>
      </c>
      <c r="BI115" s="81">
        <v>36.845999999999997</v>
      </c>
      <c r="BJ115" s="81">
        <v>0</v>
      </c>
      <c r="BK115" s="81">
        <v>0</v>
      </c>
      <c r="BL115" s="81">
        <v>0</v>
      </c>
      <c r="BM115" s="82"/>
      <c r="BN115" s="81">
        <v>0</v>
      </c>
      <c r="BO115" s="81">
        <v>0</v>
      </c>
      <c r="BP115" s="81">
        <v>3</v>
      </c>
      <c r="BQ115" s="81">
        <v>0</v>
      </c>
      <c r="BR115" s="81">
        <v>0</v>
      </c>
      <c r="BS115" s="81">
        <v>0</v>
      </c>
      <c r="BT115"/>
      <c r="BU115" s="80">
        <v>36.845999999999997</v>
      </c>
      <c r="BV115" s="80">
        <v>0</v>
      </c>
      <c r="BW115" s="80">
        <v>0</v>
      </c>
      <c r="BX115" s="80">
        <v>0</v>
      </c>
      <c r="BY115" s="80">
        <v>0</v>
      </c>
      <c r="BZ115" s="80">
        <v>0</v>
      </c>
      <c r="CA115" s="80">
        <v>0</v>
      </c>
      <c r="CB115" s="80">
        <v>0</v>
      </c>
      <c r="CC115" s="80">
        <v>0</v>
      </c>
    </row>
    <row r="116" spans="1:81">
      <c r="A116" s="80" t="s">
        <v>1829</v>
      </c>
      <c r="B116" s="80">
        <v>200</v>
      </c>
      <c r="C116" s="80">
        <v>13</v>
      </c>
      <c r="D116" s="80">
        <v>12</v>
      </c>
      <c r="E116" s="80">
        <v>2016</v>
      </c>
      <c r="F116" s="80" t="s">
        <v>92</v>
      </c>
      <c r="G116" s="80" t="s">
        <v>1816</v>
      </c>
      <c r="H116" s="80" t="s">
        <v>1817</v>
      </c>
      <c r="I116" s="177"/>
      <c r="J116" s="81">
        <v>25.851246345352088</v>
      </c>
      <c r="K116" s="81">
        <v>1.6012551331040015</v>
      </c>
      <c r="L116" s="81">
        <v>5.5994900462235417</v>
      </c>
      <c r="M116" s="81">
        <v>15.837475211901442</v>
      </c>
      <c r="N116" s="81">
        <v>21.908599629845597</v>
      </c>
      <c r="O116" s="81">
        <v>21.136326136598939</v>
      </c>
      <c r="P116" s="81">
        <v>22.291816233470577</v>
      </c>
      <c r="Q116" s="81">
        <v>1.2145177189032081</v>
      </c>
      <c r="R116" s="81">
        <v>0</v>
      </c>
      <c r="S116" s="81">
        <v>1.7717943093098225</v>
      </c>
      <c r="T116" s="82"/>
      <c r="U116" s="81">
        <v>4856395</v>
      </c>
      <c r="V116" s="81">
        <v>578</v>
      </c>
      <c r="W116" s="81">
        <v>142</v>
      </c>
      <c r="X116" s="81">
        <v>3786</v>
      </c>
      <c r="Y116" s="81">
        <v>6106</v>
      </c>
      <c r="Z116" s="81">
        <v>12431</v>
      </c>
      <c r="AA116" s="81">
        <v>4588</v>
      </c>
      <c r="AB116" s="81">
        <v>17195</v>
      </c>
      <c r="AC116" s="81">
        <v>0</v>
      </c>
      <c r="AD116" s="81">
        <v>1.771794309309823</v>
      </c>
      <c r="AE116" s="82"/>
      <c r="AF116" s="81">
        <v>33432656.464841779</v>
      </c>
      <c r="AG116" s="81">
        <v>1224577.1132026401</v>
      </c>
      <c r="AH116" s="81">
        <v>924236.92965306016</v>
      </c>
      <c r="AI116" s="81">
        <v>24126281.141919639</v>
      </c>
      <c r="AJ116" s="81">
        <v>31868875.649113569</v>
      </c>
      <c r="AK116" s="81">
        <v>0</v>
      </c>
      <c r="AL116" s="81">
        <v>0</v>
      </c>
      <c r="AM116" s="81">
        <v>2358333.3910054062</v>
      </c>
      <c r="AN116" s="81">
        <v>0</v>
      </c>
      <c r="AO116" s="81">
        <v>0</v>
      </c>
      <c r="AP116" s="82"/>
      <c r="AQ116" s="81">
        <v>241</v>
      </c>
      <c r="AR116" s="81">
        <v>293</v>
      </c>
      <c r="AS116" s="81">
        <v>0</v>
      </c>
      <c r="AT116" s="81">
        <v>0</v>
      </c>
      <c r="AU116" s="81">
        <v>0</v>
      </c>
      <c r="AV116" s="81">
        <v>1</v>
      </c>
      <c r="AW116" s="81" t="s">
        <v>564</v>
      </c>
      <c r="AX116" s="82"/>
      <c r="AY116" s="81">
        <v>1280.5</v>
      </c>
      <c r="AZ116" s="81">
        <v>62267.8</v>
      </c>
      <c r="BA116" s="81">
        <v>0</v>
      </c>
      <c r="BB116" s="81">
        <v>0</v>
      </c>
      <c r="BC116" s="81">
        <v>0</v>
      </c>
      <c r="BD116" s="81">
        <v>2500</v>
      </c>
      <c r="BE116" s="81" t="s">
        <v>564</v>
      </c>
      <c r="BF116" s="82"/>
      <c r="BG116" s="81">
        <v>0</v>
      </c>
      <c r="BH116" s="81">
        <v>0</v>
      </c>
      <c r="BI116" s="81">
        <v>35.064</v>
      </c>
      <c r="BJ116" s="81">
        <v>0</v>
      </c>
      <c r="BK116" s="81">
        <v>0</v>
      </c>
      <c r="BL116" s="81">
        <v>0</v>
      </c>
      <c r="BM116" s="82"/>
      <c r="BN116" s="81">
        <v>0</v>
      </c>
      <c r="BO116" s="81">
        <v>0</v>
      </c>
      <c r="BP116" s="81">
        <v>3</v>
      </c>
      <c r="BQ116" s="81">
        <v>0</v>
      </c>
      <c r="BR116" s="81">
        <v>0</v>
      </c>
      <c r="BS116" s="81">
        <v>0</v>
      </c>
      <c r="BT116"/>
      <c r="BU116" s="80">
        <v>35.064</v>
      </c>
      <c r="BV116" s="80">
        <v>0</v>
      </c>
      <c r="BW116" s="80">
        <v>0</v>
      </c>
      <c r="BX116" s="80">
        <v>0</v>
      </c>
      <c r="BY116" s="80">
        <v>0</v>
      </c>
      <c r="BZ116" s="80">
        <v>0</v>
      </c>
      <c r="CA116" s="80">
        <v>0</v>
      </c>
      <c r="CB116" s="80">
        <v>0</v>
      </c>
      <c r="CC116" s="80">
        <v>0</v>
      </c>
    </row>
    <row r="117" spans="1:81">
      <c r="A117" s="80" t="s">
        <v>1830</v>
      </c>
      <c r="B117" s="80">
        <v>201</v>
      </c>
      <c r="C117" s="80">
        <v>14</v>
      </c>
      <c r="D117" s="80">
        <v>12</v>
      </c>
      <c r="E117" s="80">
        <v>2017</v>
      </c>
      <c r="F117" s="80" t="s">
        <v>71</v>
      </c>
      <c r="G117" s="80" t="s">
        <v>1816</v>
      </c>
      <c r="H117" s="80" t="s">
        <v>1817</v>
      </c>
      <c r="I117" s="177"/>
      <c r="J117" s="81">
        <v>27.862341674028411</v>
      </c>
      <c r="K117" s="81">
        <v>1.5854632792947652</v>
      </c>
      <c r="L117" s="81">
        <v>6.4340805717059011</v>
      </c>
      <c r="M117" s="81">
        <v>15.580805208281385</v>
      </c>
      <c r="N117" s="81">
        <v>21.450956955472019</v>
      </c>
      <c r="O117" s="81">
        <v>20.597416205437998</v>
      </c>
      <c r="P117" s="81">
        <v>21.971971622124421</v>
      </c>
      <c r="Q117" s="81">
        <v>1.1486121801402673</v>
      </c>
      <c r="R117" s="81">
        <v>0</v>
      </c>
      <c r="S117" s="81">
        <v>1.8383853106394521</v>
      </c>
      <c r="T117" s="82"/>
      <c r="U117" s="81">
        <v>5182888</v>
      </c>
      <c r="V117" s="81">
        <v>578</v>
      </c>
      <c r="W117" s="81">
        <v>142</v>
      </c>
      <c r="X117" s="81">
        <v>3786</v>
      </c>
      <c r="Y117" s="81">
        <v>6082</v>
      </c>
      <c r="Z117" s="81">
        <v>12315</v>
      </c>
      <c r="AA117" s="81">
        <v>4551</v>
      </c>
      <c r="AB117" s="81">
        <v>16817</v>
      </c>
      <c r="AC117" s="81">
        <v>0</v>
      </c>
      <c r="AD117" s="81">
        <v>1.8383853106394521</v>
      </c>
      <c r="AE117" s="82"/>
      <c r="AF117" s="81">
        <v>37313846.647806093</v>
      </c>
      <c r="AG117" s="81">
        <v>1246516.0328400449</v>
      </c>
      <c r="AH117" s="81">
        <v>1395078.2367809319</v>
      </c>
      <c r="AI117" s="81">
        <v>25244449.8757338</v>
      </c>
      <c r="AJ117" s="81">
        <v>29898690.457563519</v>
      </c>
      <c r="AK117" s="81">
        <v>0</v>
      </c>
      <c r="AL117" s="81">
        <v>0</v>
      </c>
      <c r="AM117" s="81">
        <v>2310098.8575441912</v>
      </c>
      <c r="AN117" s="81">
        <v>0</v>
      </c>
      <c r="AO117" s="81">
        <v>0</v>
      </c>
      <c r="AP117" s="82"/>
      <c r="AQ117" s="81">
        <v>253</v>
      </c>
      <c r="AR117" s="81">
        <v>359</v>
      </c>
      <c r="AS117" s="81">
        <v>0</v>
      </c>
      <c r="AT117" s="81">
        <v>0</v>
      </c>
      <c r="AU117" s="81">
        <v>0</v>
      </c>
      <c r="AV117" s="81">
        <v>1</v>
      </c>
      <c r="AW117" s="81" t="s">
        <v>564</v>
      </c>
      <c r="AX117" s="82"/>
      <c r="AY117" s="81">
        <v>1344.8</v>
      </c>
      <c r="AZ117" s="81">
        <v>65228.400000000009</v>
      </c>
      <c r="BA117" s="81">
        <v>0</v>
      </c>
      <c r="BB117" s="81">
        <v>0</v>
      </c>
      <c r="BC117" s="81">
        <v>0</v>
      </c>
      <c r="BD117" s="81">
        <v>1995</v>
      </c>
      <c r="BE117" s="81" t="s">
        <v>564</v>
      </c>
      <c r="BF117" s="82"/>
      <c r="BG117" s="81">
        <v>0</v>
      </c>
      <c r="BH117" s="81">
        <v>0</v>
      </c>
      <c r="BI117" s="81">
        <v>33.482999999999997</v>
      </c>
      <c r="BJ117" s="81">
        <v>0</v>
      </c>
      <c r="BK117" s="81">
        <v>0</v>
      </c>
      <c r="BL117" s="81">
        <v>0</v>
      </c>
      <c r="BM117" s="82"/>
      <c r="BN117" s="81">
        <v>0</v>
      </c>
      <c r="BO117" s="81">
        <v>0</v>
      </c>
      <c r="BP117" s="81">
        <v>3</v>
      </c>
      <c r="BQ117" s="81">
        <v>0</v>
      </c>
      <c r="BR117" s="81">
        <v>0</v>
      </c>
      <c r="BS117" s="81">
        <v>0</v>
      </c>
      <c r="BT117"/>
      <c r="BU117" s="80">
        <v>33.482999999999997</v>
      </c>
      <c r="BV117" s="80">
        <v>0</v>
      </c>
      <c r="BW117" s="80">
        <v>0</v>
      </c>
      <c r="BX117" s="80">
        <v>0</v>
      </c>
      <c r="BY117" s="80">
        <v>0</v>
      </c>
      <c r="BZ117" s="80">
        <v>0</v>
      </c>
      <c r="CA117" s="80">
        <v>0</v>
      </c>
      <c r="CB117" s="80">
        <v>0</v>
      </c>
      <c r="CC117" s="80">
        <v>0</v>
      </c>
    </row>
    <row r="118" spans="1:81">
      <c r="A118" s="80" t="s">
        <v>1831</v>
      </c>
      <c r="B118" s="80">
        <v>202</v>
      </c>
      <c r="C118" s="80">
        <v>15</v>
      </c>
      <c r="D118" s="80">
        <v>12</v>
      </c>
      <c r="E118" s="80">
        <v>2018</v>
      </c>
      <c r="F118" s="80" t="s">
        <v>93</v>
      </c>
      <c r="G118" s="80" t="s">
        <v>1816</v>
      </c>
      <c r="H118" s="80" t="s">
        <v>1817</v>
      </c>
      <c r="I118" s="177"/>
      <c r="J118" s="81">
        <v>29.207554467926148</v>
      </c>
      <c r="K118" s="81">
        <v>1.4300612636122891</v>
      </c>
      <c r="L118" s="81">
        <v>5.9615584628310874</v>
      </c>
      <c r="M118" s="81">
        <v>15.370483962247937</v>
      </c>
      <c r="N118" s="81">
        <v>18.717886825695537</v>
      </c>
      <c r="O118" s="81">
        <v>20.095557063741857</v>
      </c>
      <c r="P118" s="81">
        <v>21.896653956450852</v>
      </c>
      <c r="Q118" s="81">
        <v>1.041896662035898</v>
      </c>
      <c r="R118" s="81">
        <v>0</v>
      </c>
      <c r="S118" s="81">
        <v>1.2667883801062003</v>
      </c>
      <c r="T118" s="82"/>
      <c r="U118" s="81">
        <v>5410527</v>
      </c>
      <c r="V118" s="81">
        <v>578</v>
      </c>
      <c r="W118" s="81">
        <v>142</v>
      </c>
      <c r="X118" s="81">
        <v>3786</v>
      </c>
      <c r="Y118" s="81">
        <v>6067</v>
      </c>
      <c r="Z118" s="81">
        <v>12245</v>
      </c>
      <c r="AA118" s="81">
        <v>4581</v>
      </c>
      <c r="AB118" s="81">
        <v>16439</v>
      </c>
      <c r="AC118" s="81">
        <v>0</v>
      </c>
      <c r="AD118" s="81">
        <v>1.2667883801062001</v>
      </c>
      <c r="AE118" s="82"/>
      <c r="AF118" s="81">
        <v>39692826.926536784</v>
      </c>
      <c r="AG118" s="81">
        <v>1076142.22469329</v>
      </c>
      <c r="AH118" s="81">
        <v>1320867.442609614</v>
      </c>
      <c r="AI118" s="81">
        <v>24391005.196908049</v>
      </c>
      <c r="AJ118" s="81">
        <v>28138552.19166084</v>
      </c>
      <c r="AK118" s="81">
        <v>0</v>
      </c>
      <c r="AL118" s="81">
        <v>0</v>
      </c>
      <c r="AM118" s="81">
        <v>2262846.608988795</v>
      </c>
      <c r="AN118" s="81">
        <v>0</v>
      </c>
      <c r="AO118" s="81">
        <v>0</v>
      </c>
      <c r="AP118" s="82"/>
      <c r="AQ118" s="81">
        <v>271</v>
      </c>
      <c r="AR118" s="81">
        <v>401</v>
      </c>
      <c r="AS118" s="81">
        <v>0</v>
      </c>
      <c r="AT118" s="81">
        <v>0</v>
      </c>
      <c r="AU118" s="81">
        <v>0</v>
      </c>
      <c r="AV118" s="81">
        <v>1</v>
      </c>
      <c r="AW118" s="81" t="s">
        <v>564</v>
      </c>
      <c r="AX118" s="82"/>
      <c r="AY118" s="81">
        <v>1438.8</v>
      </c>
      <c r="AZ118" s="81">
        <v>66950</v>
      </c>
      <c r="BA118" s="81">
        <v>0</v>
      </c>
      <c r="BB118" s="81">
        <v>0</v>
      </c>
      <c r="BC118" s="81">
        <v>0</v>
      </c>
      <c r="BD118" s="81">
        <v>1995</v>
      </c>
      <c r="BE118" s="81" t="s">
        <v>564</v>
      </c>
      <c r="BF118" s="82"/>
      <c r="BG118" s="81">
        <v>0</v>
      </c>
      <c r="BH118" s="81">
        <v>0</v>
      </c>
      <c r="BI118" s="81">
        <v>32.637</v>
      </c>
      <c r="BJ118" s="81">
        <v>0</v>
      </c>
      <c r="BK118" s="81">
        <v>0</v>
      </c>
      <c r="BL118" s="81">
        <v>0</v>
      </c>
      <c r="BM118" s="82"/>
      <c r="BN118" s="81">
        <v>0</v>
      </c>
      <c r="BO118" s="81">
        <v>0</v>
      </c>
      <c r="BP118" s="81">
        <v>3</v>
      </c>
      <c r="BQ118" s="81">
        <v>0</v>
      </c>
      <c r="BR118" s="81">
        <v>0</v>
      </c>
      <c r="BS118" s="81">
        <v>0</v>
      </c>
      <c r="BT118"/>
      <c r="BU118" s="80">
        <v>32.637</v>
      </c>
      <c r="BV118" s="80">
        <v>0</v>
      </c>
      <c r="BW118" s="80">
        <v>0</v>
      </c>
      <c r="BX118" s="80">
        <v>0</v>
      </c>
      <c r="BY118" s="80">
        <v>0</v>
      </c>
      <c r="BZ118" s="80">
        <v>0</v>
      </c>
      <c r="CA118" s="80">
        <v>0</v>
      </c>
      <c r="CB118" s="80">
        <v>0</v>
      </c>
      <c r="CC118" s="80">
        <v>0</v>
      </c>
    </row>
    <row r="119" spans="1:81">
      <c r="A119" s="80" t="s">
        <v>1832</v>
      </c>
      <c r="B119" s="80">
        <v>203</v>
      </c>
      <c r="C119" s="80">
        <v>16</v>
      </c>
      <c r="D119" s="80">
        <v>12</v>
      </c>
      <c r="E119" s="80">
        <v>2019</v>
      </c>
      <c r="F119" s="80" t="s">
        <v>73</v>
      </c>
      <c r="G119" s="80" t="s">
        <v>1816</v>
      </c>
      <c r="H119" s="80" t="s">
        <v>1817</v>
      </c>
      <c r="I119" s="177"/>
      <c r="J119" s="81">
        <v>27.008528844628479</v>
      </c>
      <c r="K119" s="81">
        <v>1.320842453789367</v>
      </c>
      <c r="L119" s="81">
        <v>6.0120658019199658</v>
      </c>
      <c r="M119" s="81">
        <v>14.903087381284916</v>
      </c>
      <c r="N119" s="81">
        <v>19.005376527495429</v>
      </c>
      <c r="O119" s="81">
        <v>19.299804369716988</v>
      </c>
      <c r="P119" s="81">
        <v>21.02153334148101</v>
      </c>
      <c r="Q119" s="81">
        <v>0.98857481453108231</v>
      </c>
      <c r="R119" s="81">
        <v>0</v>
      </c>
      <c r="S119" s="81">
        <v>1.5599356640423827</v>
      </c>
      <c r="T119" s="82"/>
      <c r="U119" s="81">
        <v>5292234</v>
      </c>
      <c r="V119" s="81">
        <v>578</v>
      </c>
      <c r="W119" s="81">
        <v>142</v>
      </c>
      <c r="X119" s="81">
        <v>3786</v>
      </c>
      <c r="Y119" s="81">
        <v>6016</v>
      </c>
      <c r="Z119" s="81">
        <v>12083</v>
      </c>
      <c r="AA119" s="81">
        <v>4365</v>
      </c>
      <c r="AB119" s="81">
        <v>16020</v>
      </c>
      <c r="AC119" s="81">
        <v>0</v>
      </c>
      <c r="AD119" s="81">
        <v>1.5599356640423829</v>
      </c>
      <c r="AE119" s="82"/>
      <c r="AF119" s="81">
        <v>37549408.514219142</v>
      </c>
      <c r="AG119" s="81">
        <v>1038755.437125191</v>
      </c>
      <c r="AH119" s="81">
        <v>1410242.6563718</v>
      </c>
      <c r="AI119" s="81">
        <v>24633596.516602799</v>
      </c>
      <c r="AJ119" s="81">
        <v>27462443.054064285</v>
      </c>
      <c r="AK119" s="81">
        <v>0</v>
      </c>
      <c r="AL119" s="81">
        <v>0</v>
      </c>
      <c r="AM119" s="81">
        <v>2181803.4015045683</v>
      </c>
      <c r="AN119" s="81">
        <v>0</v>
      </c>
      <c r="AO119" s="81">
        <v>0</v>
      </c>
      <c r="AP119" s="82"/>
      <c r="AQ119" s="81">
        <v>291</v>
      </c>
      <c r="AR119" s="81">
        <v>452</v>
      </c>
      <c r="AS119" s="81">
        <v>0</v>
      </c>
      <c r="AT119" s="81">
        <v>0</v>
      </c>
      <c r="AU119" s="81">
        <v>0</v>
      </c>
      <c r="AV119" s="81">
        <v>1</v>
      </c>
      <c r="AW119" s="81" t="s">
        <v>564</v>
      </c>
      <c r="AX119" s="82"/>
      <c r="AY119" s="81">
        <v>1538.200000000001</v>
      </c>
      <c r="AZ119" s="81">
        <v>69367.800000000017</v>
      </c>
      <c r="BA119" s="81">
        <v>0</v>
      </c>
      <c r="BB119" s="81">
        <v>0</v>
      </c>
      <c r="BC119" s="81">
        <v>0</v>
      </c>
      <c r="BD119" s="81">
        <v>1995</v>
      </c>
      <c r="BE119" s="81" t="s">
        <v>564</v>
      </c>
      <c r="BF119" s="82"/>
      <c r="BG119" s="81">
        <v>0</v>
      </c>
      <c r="BH119" s="81">
        <v>0</v>
      </c>
      <c r="BI119" s="81">
        <v>30.411999999999999</v>
      </c>
      <c r="BJ119" s="81">
        <v>0</v>
      </c>
      <c r="BK119" s="81">
        <v>0</v>
      </c>
      <c r="BL119" s="81">
        <v>0</v>
      </c>
      <c r="BM119" s="82"/>
      <c r="BN119" s="81">
        <v>0</v>
      </c>
      <c r="BO119" s="81">
        <v>0</v>
      </c>
      <c r="BP119" s="81">
        <v>3</v>
      </c>
      <c r="BQ119" s="81">
        <v>0</v>
      </c>
      <c r="BR119" s="81">
        <v>0</v>
      </c>
      <c r="BS119" s="81">
        <v>0</v>
      </c>
      <c r="BT119"/>
      <c r="BU119" s="80">
        <v>30.411999999999999</v>
      </c>
      <c r="BV119" s="80">
        <v>0</v>
      </c>
      <c r="BW119" s="80">
        <v>0</v>
      </c>
      <c r="BX119" s="80">
        <v>0</v>
      </c>
      <c r="BY119" s="80">
        <v>0</v>
      </c>
      <c r="BZ119" s="80">
        <v>0</v>
      </c>
      <c r="CA119" s="80">
        <v>0</v>
      </c>
      <c r="CB119" s="80">
        <v>0</v>
      </c>
      <c r="CC119" s="80">
        <v>0</v>
      </c>
    </row>
    <row r="120" spans="1:81">
      <c r="A120" s="80" t="s">
        <v>1833</v>
      </c>
      <c r="B120" s="80">
        <v>204</v>
      </c>
      <c r="C120" s="80">
        <v>17</v>
      </c>
      <c r="D120" s="80">
        <v>12</v>
      </c>
      <c r="E120" s="80">
        <v>2020</v>
      </c>
      <c r="F120" s="80" t="s">
        <v>218</v>
      </c>
      <c r="G120" s="80" t="s">
        <v>1816</v>
      </c>
      <c r="H120" s="80" t="s">
        <v>1817</v>
      </c>
      <c r="I120" s="177"/>
      <c r="J120" s="81">
        <v>27.78494323741754</v>
      </c>
      <c r="K120" s="81">
        <v>1.2664094831777182</v>
      </c>
      <c r="L120" s="81">
        <v>5.0746766677123221</v>
      </c>
      <c r="M120" s="81">
        <v>13.836266447228709</v>
      </c>
      <c r="N120" s="81">
        <v>17.973150979230827</v>
      </c>
      <c r="O120" s="81">
        <v>16.695246195700161</v>
      </c>
      <c r="P120" s="81">
        <v>19.720575235268903</v>
      </c>
      <c r="Q120" s="81">
        <v>0.92560385917740495</v>
      </c>
      <c r="R120" s="81">
        <v>0</v>
      </c>
      <c r="S120" s="81">
        <v>1.9016739149461661</v>
      </c>
      <c r="T120" s="82"/>
      <c r="U120" s="81">
        <v>5050855</v>
      </c>
      <c r="V120" s="81">
        <v>474</v>
      </c>
      <c r="W120" s="81">
        <v>145</v>
      </c>
      <c r="X120" s="81">
        <v>3678</v>
      </c>
      <c r="Y120" s="81">
        <v>6038</v>
      </c>
      <c r="Z120" s="81">
        <v>11930</v>
      </c>
      <c r="AA120" s="81">
        <v>4449</v>
      </c>
      <c r="AB120" s="81">
        <v>15698</v>
      </c>
      <c r="AC120" s="81">
        <v>0</v>
      </c>
      <c r="AD120" s="81">
        <v>1.9016739149461661</v>
      </c>
      <c r="AE120" s="82"/>
      <c r="AF120" s="81">
        <v>39293771.290530607</v>
      </c>
      <c r="AG120" s="81">
        <v>962816.41856514686</v>
      </c>
      <c r="AH120" s="81">
        <v>1249756.0637654951</v>
      </c>
      <c r="AI120" s="81">
        <v>22611266.724776495</v>
      </c>
      <c r="AJ120" s="81">
        <v>24495466.446614083</v>
      </c>
      <c r="AK120" s="81"/>
      <c r="AL120" s="81"/>
      <c r="AM120" s="81">
        <v>2048763.4084176442</v>
      </c>
      <c r="AN120" s="81"/>
      <c r="AO120" s="81"/>
      <c r="AP120" s="82"/>
      <c r="AQ120" s="81">
        <v>305</v>
      </c>
      <c r="AR120" s="81">
        <v>497</v>
      </c>
      <c r="AS120" s="81">
        <v>0</v>
      </c>
      <c r="AT120" s="81">
        <v>0</v>
      </c>
      <c r="AU120" s="81">
        <v>0</v>
      </c>
      <c r="AV120" s="81">
        <v>1</v>
      </c>
      <c r="AW120" s="81">
        <v>0</v>
      </c>
      <c r="AX120" s="82"/>
      <c r="AY120" s="81">
        <v>1608.3000000000011</v>
      </c>
      <c r="AZ120" s="81">
        <v>71480.699999999808</v>
      </c>
      <c r="BA120" s="81">
        <v>0</v>
      </c>
      <c r="BB120" s="81">
        <v>0</v>
      </c>
      <c r="BC120" s="81">
        <v>0</v>
      </c>
      <c r="BD120" s="81">
        <v>1995</v>
      </c>
      <c r="BE120" s="81">
        <v>0</v>
      </c>
      <c r="BF120" s="82"/>
      <c r="BG120" s="81">
        <v>0</v>
      </c>
      <c r="BH120" s="81">
        <v>0</v>
      </c>
      <c r="BI120" s="81">
        <v>29.911999999999999</v>
      </c>
      <c r="BJ120" s="81">
        <v>0</v>
      </c>
      <c r="BK120" s="81">
        <v>0</v>
      </c>
      <c r="BL120" s="81">
        <v>0</v>
      </c>
      <c r="BM120" s="82"/>
      <c r="BN120" s="81">
        <v>0</v>
      </c>
      <c r="BO120" s="81">
        <v>0</v>
      </c>
      <c r="BP120" s="81">
        <v>3</v>
      </c>
      <c r="BQ120" s="81">
        <v>0</v>
      </c>
      <c r="BR120" s="81">
        <v>0</v>
      </c>
      <c r="BS120" s="81">
        <v>0</v>
      </c>
      <c r="BT120"/>
      <c r="BU120" s="80">
        <v>29.911999999999999</v>
      </c>
      <c r="BV120" s="80">
        <v>0</v>
      </c>
      <c r="BW120" s="80">
        <v>0</v>
      </c>
      <c r="BX120" s="80">
        <v>0</v>
      </c>
      <c r="BY120" s="80">
        <v>0</v>
      </c>
      <c r="BZ120" s="80">
        <v>0</v>
      </c>
      <c r="CA120" s="80">
        <v>0</v>
      </c>
      <c r="CB120" s="80">
        <v>0</v>
      </c>
      <c r="CC120" s="80">
        <v>0</v>
      </c>
    </row>
    <row r="121" spans="1:81">
      <c r="A121" s="80" t="s">
        <v>1834</v>
      </c>
      <c r="B121" s="80">
        <v>204</v>
      </c>
      <c r="C121" s="80">
        <v>18</v>
      </c>
      <c r="D121" s="80">
        <v>12</v>
      </c>
      <c r="E121" s="80">
        <v>2021</v>
      </c>
      <c r="F121" s="80" t="s">
        <v>75</v>
      </c>
      <c r="G121" s="174" t="s">
        <v>1816</v>
      </c>
      <c r="H121" s="80" t="s">
        <v>1817</v>
      </c>
      <c r="I121" s="177"/>
      <c r="J121" s="81">
        <v>26.940142810716523</v>
      </c>
      <c r="K121" s="81">
        <v>1.4508300600118458</v>
      </c>
      <c r="L121" s="81">
        <v>4.2559669894822418</v>
      </c>
      <c r="M121" s="81">
        <v>15.34152527951175</v>
      </c>
      <c r="N121" s="81">
        <v>16.54230899452434</v>
      </c>
      <c r="O121" s="81">
        <v>16.057635616819415</v>
      </c>
      <c r="P121" s="81">
        <v>20.172005504482371</v>
      </c>
      <c r="Q121" s="81">
        <v>0.91212749596740716</v>
      </c>
      <c r="R121" s="81">
        <v>0</v>
      </c>
      <c r="S121" s="81">
        <v>1.704778329386561</v>
      </c>
      <c r="T121" s="82"/>
      <c r="U121" s="81">
        <v>5018607</v>
      </c>
      <c r="V121" s="81">
        <v>474</v>
      </c>
      <c r="W121" s="81">
        <v>145</v>
      </c>
      <c r="X121" s="81">
        <v>3678</v>
      </c>
      <c r="Y121" s="81">
        <v>5990</v>
      </c>
      <c r="Z121" s="81">
        <v>11815</v>
      </c>
      <c r="AA121" s="81">
        <v>4438</v>
      </c>
      <c r="AB121" s="81">
        <v>15286</v>
      </c>
      <c r="AC121" s="81">
        <v>0</v>
      </c>
      <c r="AD121" s="81">
        <v>1.704778329386561</v>
      </c>
      <c r="AE121" s="82"/>
      <c r="AF121" s="81">
        <v>37606727.53537292</v>
      </c>
      <c r="AG121" s="81">
        <v>1255578.2618873741</v>
      </c>
      <c r="AH121" s="81">
        <v>1005373.2670596163</v>
      </c>
      <c r="AI121" s="81">
        <v>25157967.561822973</v>
      </c>
      <c r="AJ121" s="81">
        <v>24448414.625019196</v>
      </c>
      <c r="AK121" s="81">
        <v>0</v>
      </c>
      <c r="AL121" s="81">
        <v>0</v>
      </c>
      <c r="AM121" s="81">
        <v>2006499.7890300753</v>
      </c>
      <c r="AN121" s="81">
        <v>0</v>
      </c>
      <c r="AO121" s="81">
        <v>0</v>
      </c>
      <c r="AP121" s="82"/>
      <c r="AQ121" s="81">
        <v>322</v>
      </c>
      <c r="AR121" s="81">
        <v>544</v>
      </c>
      <c r="AS121" s="81">
        <v>0</v>
      </c>
      <c r="AT121" s="81">
        <v>0</v>
      </c>
      <c r="AU121" s="81">
        <v>0</v>
      </c>
      <c r="AV121" s="81">
        <v>1</v>
      </c>
      <c r="AW121" s="81"/>
      <c r="AX121" s="82"/>
      <c r="AY121" s="81">
        <v>1720.9000000000019</v>
      </c>
      <c r="AZ121" s="81">
        <v>73588.099999999758</v>
      </c>
      <c r="BA121" s="81">
        <v>0</v>
      </c>
      <c r="BB121" s="81">
        <v>0</v>
      </c>
      <c r="BC121" s="81">
        <v>0</v>
      </c>
      <c r="BD121" s="81">
        <v>1995</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1835</v>
      </c>
      <c r="B122" s="80">
        <v>204</v>
      </c>
      <c r="C122" s="80">
        <v>19</v>
      </c>
      <c r="D122" s="80">
        <v>12</v>
      </c>
      <c r="E122" s="80">
        <v>2022</v>
      </c>
      <c r="F122" s="80" t="s">
        <v>568</v>
      </c>
      <c r="G122" s="174" t="s">
        <v>1816</v>
      </c>
      <c r="H122" s="80" t="s">
        <v>1817</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339</v>
      </c>
      <c r="AR122" s="81">
        <v>580</v>
      </c>
      <c r="AS122" s="81">
        <v>0</v>
      </c>
      <c r="AT122" s="81">
        <v>0</v>
      </c>
      <c r="AU122" s="81">
        <v>0</v>
      </c>
      <c r="AV122" s="81">
        <v>1</v>
      </c>
      <c r="AW122" s="81"/>
      <c r="AX122" s="82"/>
      <c r="AY122" s="81">
        <v>1831.300000000002</v>
      </c>
      <c r="AZ122" s="81">
        <v>75503.199999999735</v>
      </c>
      <c r="BA122" s="81">
        <v>0</v>
      </c>
      <c r="BB122" s="81">
        <v>0</v>
      </c>
      <c r="BC122" s="81">
        <v>0</v>
      </c>
      <c r="BD122" s="81">
        <v>1995</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1836</v>
      </c>
      <c r="B123" s="80">
        <v>35</v>
      </c>
      <c r="C123" s="80">
        <v>1</v>
      </c>
      <c r="D123" s="80">
        <v>3</v>
      </c>
      <c r="E123" s="80">
        <v>1990</v>
      </c>
      <c r="F123" s="80" t="s">
        <v>562</v>
      </c>
      <c r="G123" s="80" t="s">
        <v>1837</v>
      </c>
      <c r="H123" s="80" t="s">
        <v>1838</v>
      </c>
      <c r="I123" s="177"/>
      <c r="J123" s="81">
        <v>9.6417127349016916</v>
      </c>
      <c r="K123" s="81">
        <v>1.9211047808460149</v>
      </c>
      <c r="L123" s="81">
        <v>1.1106385853412868</v>
      </c>
      <c r="M123" s="81">
        <v>8.3776600512733594</v>
      </c>
      <c r="N123" s="81">
        <v>16.351876298344376</v>
      </c>
      <c r="O123" s="81">
        <v>13.544472682790941</v>
      </c>
      <c r="P123" s="81">
        <v>13.22427223083386</v>
      </c>
      <c r="Q123" s="81">
        <v>1.327863946376566</v>
      </c>
      <c r="R123" s="81">
        <v>56.327543973564588</v>
      </c>
      <c r="S123" s="81">
        <v>2.2889602480549582</v>
      </c>
      <c r="T123" s="82"/>
      <c r="U123" s="81">
        <v>1408206</v>
      </c>
      <c r="V123" s="81">
        <v>937</v>
      </c>
      <c r="W123" s="81">
        <v>14</v>
      </c>
      <c r="X123" s="81">
        <v>3773</v>
      </c>
      <c r="Y123" s="81">
        <v>6622</v>
      </c>
      <c r="Z123" s="81">
        <v>5571</v>
      </c>
      <c r="AA123" s="81">
        <v>3211</v>
      </c>
      <c r="AB123" s="81">
        <v>21560</v>
      </c>
      <c r="AC123" s="81">
        <v>9756032</v>
      </c>
      <c r="AD123" s="81">
        <v>2.2889602480549582</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1839</v>
      </c>
      <c r="B124" s="80">
        <v>36</v>
      </c>
      <c r="C124" s="80">
        <v>2</v>
      </c>
      <c r="D124" s="80">
        <v>3</v>
      </c>
      <c r="E124" s="80">
        <v>2005</v>
      </c>
      <c r="F124" s="80" t="s">
        <v>565</v>
      </c>
      <c r="G124" s="80" t="s">
        <v>1837</v>
      </c>
      <c r="H124" s="80" t="s">
        <v>1838</v>
      </c>
      <c r="I124" s="177"/>
      <c r="J124" s="81">
        <v>8.5971025287357161</v>
      </c>
      <c r="K124" s="81">
        <v>0.92358975971248491</v>
      </c>
      <c r="L124" s="81">
        <v>1.8922507774158601</v>
      </c>
      <c r="M124" s="81">
        <v>11.614224820122917</v>
      </c>
      <c r="N124" s="81">
        <v>21.071687292187232</v>
      </c>
      <c r="O124" s="81">
        <v>18.165160976229874</v>
      </c>
      <c r="P124" s="81">
        <v>15.101076514626765</v>
      </c>
      <c r="Q124" s="81">
        <v>1.1173192368764693</v>
      </c>
      <c r="R124" s="81">
        <v>7.4508186361185365</v>
      </c>
      <c r="S124" s="81">
        <v>2.5117990940000001</v>
      </c>
      <c r="T124" s="82"/>
      <c r="U124" s="81">
        <v>904933</v>
      </c>
      <c r="V124" s="81">
        <v>508</v>
      </c>
      <c r="W124" s="81">
        <v>21</v>
      </c>
      <c r="X124" s="81">
        <v>2763</v>
      </c>
      <c r="Y124" s="81">
        <v>7664</v>
      </c>
      <c r="Z124" s="81">
        <v>8646</v>
      </c>
      <c r="AA124" s="81">
        <v>3003</v>
      </c>
      <c r="AB124" s="81">
        <v>18965</v>
      </c>
      <c r="AC124" s="81">
        <v>1317523</v>
      </c>
      <c r="AD124" s="81">
        <v>2.5117990940000001</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1840</v>
      </c>
      <c r="B125" s="80">
        <v>37</v>
      </c>
      <c r="C125" s="80">
        <v>3</v>
      </c>
      <c r="D125" s="80">
        <v>3</v>
      </c>
      <c r="E125" s="80">
        <v>2006</v>
      </c>
      <c r="F125" s="80" t="s">
        <v>566</v>
      </c>
      <c r="G125" s="80" t="s">
        <v>1837</v>
      </c>
      <c r="H125" s="80" t="s">
        <v>1838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1841</v>
      </c>
      <c r="B126" s="80">
        <v>38</v>
      </c>
      <c r="C126" s="80">
        <v>4</v>
      </c>
      <c r="D126" s="80">
        <v>3</v>
      </c>
      <c r="E126" s="80">
        <v>2007</v>
      </c>
      <c r="F126" s="80" t="s">
        <v>567</v>
      </c>
      <c r="G126" s="80" t="s">
        <v>1837</v>
      </c>
      <c r="H126" s="80" t="s">
        <v>1838</v>
      </c>
      <c r="I126" s="177"/>
      <c r="J126" s="81">
        <v>7.4578474361840819</v>
      </c>
      <c r="K126" s="81">
        <v>0.76752586965052616</v>
      </c>
      <c r="L126" s="81">
        <v>3.2131222052814405</v>
      </c>
      <c r="M126" s="81">
        <v>12.834686278578417</v>
      </c>
      <c r="N126" s="81">
        <v>22.227398889905238</v>
      </c>
      <c r="O126" s="81">
        <v>17.558918987680492</v>
      </c>
      <c r="P126" s="81">
        <v>16.442934541448665</v>
      </c>
      <c r="Q126" s="81">
        <v>1.1579368912565926</v>
      </c>
      <c r="R126" s="81">
        <v>8.9437621478172087</v>
      </c>
      <c r="S126" s="81">
        <v>2.8516705300000003</v>
      </c>
      <c r="T126" s="82"/>
      <c r="U126" s="81">
        <v>885031</v>
      </c>
      <c r="V126" s="81">
        <v>411</v>
      </c>
      <c r="W126" s="81">
        <v>36</v>
      </c>
      <c r="X126" s="81">
        <v>3528</v>
      </c>
      <c r="Y126" s="81">
        <v>7783</v>
      </c>
      <c r="Z126" s="81">
        <v>8688</v>
      </c>
      <c r="AA126" s="81">
        <v>3220</v>
      </c>
      <c r="AB126" s="81">
        <v>18615</v>
      </c>
      <c r="AC126" s="81">
        <v>1626897</v>
      </c>
      <c r="AD126" s="81">
        <v>2.8516705300000003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1842</v>
      </c>
      <c r="B127" s="80">
        <v>39</v>
      </c>
      <c r="C127" s="80">
        <v>5</v>
      </c>
      <c r="D127" s="80">
        <v>3</v>
      </c>
      <c r="E127" s="80">
        <v>2008</v>
      </c>
      <c r="F127" s="80" t="s">
        <v>84</v>
      </c>
      <c r="G127" s="80" t="s">
        <v>1837</v>
      </c>
      <c r="H127" s="80" t="s">
        <v>1838</v>
      </c>
      <c r="I127" s="177"/>
      <c r="J127" s="81">
        <v>6.5219854554321941</v>
      </c>
      <c r="K127" s="81">
        <v>0.57583553889685757</v>
      </c>
      <c r="L127" s="81">
        <v>2.8462785671417952</v>
      </c>
      <c r="M127" s="81">
        <v>13.471707242388524</v>
      </c>
      <c r="N127" s="81">
        <v>21.366110115929928</v>
      </c>
      <c r="O127" s="81">
        <v>16.947908660905828</v>
      </c>
      <c r="P127" s="81">
        <v>13.8126463040056</v>
      </c>
      <c r="Q127" s="81">
        <v>1.1230605848787745</v>
      </c>
      <c r="R127" s="81">
        <v>8.0736425923763893</v>
      </c>
      <c r="S127" s="81">
        <v>3.0651222208000002</v>
      </c>
      <c r="T127" s="82"/>
      <c r="U127" s="81">
        <v>821865</v>
      </c>
      <c r="V127" s="81">
        <v>411</v>
      </c>
      <c r="W127" s="81">
        <v>36</v>
      </c>
      <c r="X127" s="81">
        <v>3528</v>
      </c>
      <c r="Y127" s="81">
        <v>7791</v>
      </c>
      <c r="Z127" s="81">
        <v>8680</v>
      </c>
      <c r="AA127" s="81">
        <v>2708</v>
      </c>
      <c r="AB127" s="81">
        <v>18351</v>
      </c>
      <c r="AC127" s="81">
        <v>1525000</v>
      </c>
      <c r="AD127" s="81">
        <v>3.0651222208000002</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1843</v>
      </c>
      <c r="B128" s="80">
        <v>40</v>
      </c>
      <c r="C128" s="80">
        <v>6</v>
      </c>
      <c r="D128" s="80">
        <v>3</v>
      </c>
      <c r="E128" s="80">
        <v>2009</v>
      </c>
      <c r="F128" s="80" t="s">
        <v>85</v>
      </c>
      <c r="G128" s="80" t="s">
        <v>1837</v>
      </c>
      <c r="H128" s="80" t="s">
        <v>1838</v>
      </c>
      <c r="I128" s="177"/>
      <c r="J128" s="81">
        <v>7.3106100373577281</v>
      </c>
      <c r="K128" s="81">
        <v>0.41477024954445607</v>
      </c>
      <c r="L128" s="81">
        <v>0.93780574357815827</v>
      </c>
      <c r="M128" s="81">
        <v>10.993342650349414</v>
      </c>
      <c r="N128" s="81">
        <v>17.404419927133667</v>
      </c>
      <c r="O128" s="81">
        <v>17.006102159180458</v>
      </c>
      <c r="P128" s="81">
        <v>12.441016023460948</v>
      </c>
      <c r="Q128" s="81">
        <v>1.0555475289111187</v>
      </c>
      <c r="R128" s="81">
        <v>5.5730805708737252</v>
      </c>
      <c r="S128" s="81">
        <v>2.5659494280000001</v>
      </c>
      <c r="T128" s="82"/>
      <c r="U128" s="81">
        <v>957586</v>
      </c>
      <c r="V128" s="81">
        <v>358</v>
      </c>
      <c r="W128" s="81">
        <v>20</v>
      </c>
      <c r="X128" s="81">
        <v>3584</v>
      </c>
      <c r="Y128" s="81">
        <v>7802</v>
      </c>
      <c r="Z128" s="81">
        <v>8597</v>
      </c>
      <c r="AA128" s="81">
        <v>2504</v>
      </c>
      <c r="AB128" s="81">
        <v>18106</v>
      </c>
      <c r="AC128" s="81">
        <v>1026972</v>
      </c>
      <c r="AD128" s="81">
        <v>2.5659494280000001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3.754</v>
      </c>
      <c r="BJ128" s="81">
        <v>0</v>
      </c>
      <c r="BK128" s="81">
        <v>0</v>
      </c>
      <c r="BL128" s="81">
        <v>0</v>
      </c>
      <c r="BM128" s="82"/>
      <c r="BN128" s="81">
        <v>0</v>
      </c>
      <c r="BO128" s="81">
        <v>0</v>
      </c>
      <c r="BP128" s="81">
        <v>1</v>
      </c>
      <c r="BQ128" s="81">
        <v>0</v>
      </c>
      <c r="BR128" s="81">
        <v>0</v>
      </c>
      <c r="BS128" s="81">
        <v>0</v>
      </c>
      <c r="BT128"/>
      <c r="BU128" s="80"/>
      <c r="BV128" s="80"/>
      <c r="BW128" s="80"/>
      <c r="BX128" s="80"/>
      <c r="BY128" s="80"/>
      <c r="BZ128" s="80"/>
      <c r="CA128" s="80"/>
      <c r="CB128" s="80"/>
      <c r="CC128" s="80"/>
    </row>
    <row r="129" spans="1:81">
      <c r="A129" s="80" t="s">
        <v>1844</v>
      </c>
      <c r="B129" s="80">
        <v>41</v>
      </c>
      <c r="C129" s="80">
        <v>7</v>
      </c>
      <c r="D129" s="80">
        <v>3</v>
      </c>
      <c r="E129" s="80">
        <v>2010</v>
      </c>
      <c r="F129" s="80" t="s">
        <v>86</v>
      </c>
      <c r="G129" s="80" t="s">
        <v>1837</v>
      </c>
      <c r="H129" s="80" t="s">
        <v>1838</v>
      </c>
      <c r="I129" s="177"/>
      <c r="J129" s="81">
        <v>6.1267150075122752</v>
      </c>
      <c r="K129" s="81">
        <v>0.45195026542772226</v>
      </c>
      <c r="L129" s="81">
        <v>0.88959020401111899</v>
      </c>
      <c r="M129" s="81">
        <v>11.867004831924163</v>
      </c>
      <c r="N129" s="81">
        <v>19.989730513487299</v>
      </c>
      <c r="O129" s="81">
        <v>16.848683950882656</v>
      </c>
      <c r="P129" s="81">
        <v>12.331631994200039</v>
      </c>
      <c r="Q129" s="81">
        <v>1.080784383884055</v>
      </c>
      <c r="R129" s="81">
        <v>6.9886733236564744</v>
      </c>
      <c r="S129" s="81">
        <v>1.6347066197699998</v>
      </c>
      <c r="T129" s="82"/>
      <c r="U129" s="81">
        <v>809106</v>
      </c>
      <c r="V129" s="81">
        <v>358</v>
      </c>
      <c r="W129" s="81">
        <v>20</v>
      </c>
      <c r="X129" s="81">
        <v>3584</v>
      </c>
      <c r="Y129" s="81">
        <v>7759</v>
      </c>
      <c r="Z129" s="81">
        <v>8557</v>
      </c>
      <c r="AA129" s="81">
        <v>2420</v>
      </c>
      <c r="AB129" s="81">
        <v>17764</v>
      </c>
      <c r="AC129" s="81">
        <v>1220422</v>
      </c>
      <c r="AD129" s="81">
        <v>1.6347066197699998</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3.21</v>
      </c>
      <c r="BJ129" s="81">
        <v>0</v>
      </c>
      <c r="BK129" s="81">
        <v>0</v>
      </c>
      <c r="BL129" s="81">
        <v>0</v>
      </c>
      <c r="BM129" s="82"/>
      <c r="BN129" s="81">
        <v>0</v>
      </c>
      <c r="BO129" s="81">
        <v>0</v>
      </c>
      <c r="BP129" s="81">
        <v>1</v>
      </c>
      <c r="BQ129" s="81">
        <v>0</v>
      </c>
      <c r="BR129" s="81">
        <v>0</v>
      </c>
      <c r="BS129" s="81">
        <v>0</v>
      </c>
      <c r="BT129"/>
      <c r="BU129" s="80">
        <v>3.21</v>
      </c>
      <c r="BV129" s="80">
        <v>0</v>
      </c>
      <c r="BW129" s="80">
        <v>0</v>
      </c>
      <c r="BX129" s="80">
        <v>0</v>
      </c>
      <c r="BY129" s="80">
        <v>0</v>
      </c>
      <c r="BZ129" s="80">
        <v>0</v>
      </c>
      <c r="CA129" s="80">
        <v>0</v>
      </c>
      <c r="CB129" s="80">
        <v>0</v>
      </c>
      <c r="CC129" s="80">
        <v>0</v>
      </c>
    </row>
    <row r="130" spans="1:81">
      <c r="A130" s="80" t="s">
        <v>1845</v>
      </c>
      <c r="B130" s="80">
        <v>42</v>
      </c>
      <c r="C130" s="80">
        <v>8</v>
      </c>
      <c r="D130" s="80">
        <v>3</v>
      </c>
      <c r="E130" s="80">
        <v>2011</v>
      </c>
      <c r="F130" s="80" t="s">
        <v>87</v>
      </c>
      <c r="G130" s="80" t="s">
        <v>1837</v>
      </c>
      <c r="H130" s="80" t="s">
        <v>1838</v>
      </c>
      <c r="I130" s="177"/>
      <c r="J130" s="81">
        <v>6.3993321179510572</v>
      </c>
      <c r="K130" s="81">
        <v>0.71925992752374124</v>
      </c>
      <c r="L130" s="81">
        <v>0.78265816369065833</v>
      </c>
      <c r="M130" s="81">
        <v>15.134629986401167</v>
      </c>
      <c r="N130" s="81">
        <v>24.407031020210681</v>
      </c>
      <c r="O130" s="81">
        <v>16.492356438100483</v>
      </c>
      <c r="P130" s="81">
        <v>11.752586523257806</v>
      </c>
      <c r="Q130" s="81">
        <v>1.224541431889802</v>
      </c>
      <c r="R130" s="81">
        <v>7.0492643609381656</v>
      </c>
      <c r="S130" s="81">
        <v>2.9887004259399994</v>
      </c>
      <c r="T130" s="82"/>
      <c r="U130" s="81">
        <v>765035</v>
      </c>
      <c r="V130" s="81">
        <v>358</v>
      </c>
      <c r="W130" s="81">
        <v>20</v>
      </c>
      <c r="X130" s="81">
        <v>3584</v>
      </c>
      <c r="Y130" s="81">
        <v>7724</v>
      </c>
      <c r="Z130" s="81">
        <v>8558</v>
      </c>
      <c r="AA130" s="81">
        <v>2375</v>
      </c>
      <c r="AB130" s="81">
        <v>17449</v>
      </c>
      <c r="AC130" s="81">
        <v>1228967</v>
      </c>
      <c r="AD130" s="81">
        <v>2.9887004259399994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3.3170000000000002</v>
      </c>
      <c r="BJ130" s="81">
        <v>0</v>
      </c>
      <c r="BK130" s="81">
        <v>0</v>
      </c>
      <c r="BL130" s="81">
        <v>0</v>
      </c>
      <c r="BM130" s="82"/>
      <c r="BN130" s="81">
        <v>0</v>
      </c>
      <c r="BO130" s="81">
        <v>0</v>
      </c>
      <c r="BP130" s="81">
        <v>1</v>
      </c>
      <c r="BQ130" s="81">
        <v>0</v>
      </c>
      <c r="BR130" s="81">
        <v>0</v>
      </c>
      <c r="BS130" s="81">
        <v>0</v>
      </c>
      <c r="BT130"/>
      <c r="BU130" s="80">
        <v>3.3170000000000002</v>
      </c>
      <c r="BV130" s="80">
        <v>0</v>
      </c>
      <c r="BW130" s="80">
        <v>0</v>
      </c>
      <c r="BX130" s="80">
        <v>0</v>
      </c>
      <c r="BY130" s="80">
        <v>0</v>
      </c>
      <c r="BZ130" s="80">
        <v>0</v>
      </c>
      <c r="CA130" s="80">
        <v>0</v>
      </c>
      <c r="CB130" s="80">
        <v>0</v>
      </c>
      <c r="CC130" s="80">
        <v>0</v>
      </c>
    </row>
    <row r="131" spans="1:81">
      <c r="A131" s="80" t="s">
        <v>1846</v>
      </c>
      <c r="B131" s="80">
        <v>43</v>
      </c>
      <c r="C131" s="80">
        <v>9</v>
      </c>
      <c r="D131" s="80">
        <v>3</v>
      </c>
      <c r="E131" s="80">
        <v>2012</v>
      </c>
      <c r="F131" s="80" t="s">
        <v>88</v>
      </c>
      <c r="G131" s="80" t="s">
        <v>1837</v>
      </c>
      <c r="H131" s="80" t="s">
        <v>1838</v>
      </c>
      <c r="I131" s="177"/>
      <c r="J131" s="81">
        <v>10.603939942414197</v>
      </c>
      <c r="K131" s="81">
        <v>0.69943869606054776</v>
      </c>
      <c r="L131" s="81">
        <v>0.77951709750614218</v>
      </c>
      <c r="M131" s="81">
        <v>16.927990443686525</v>
      </c>
      <c r="N131" s="81">
        <v>25.764032505946219</v>
      </c>
      <c r="O131" s="81">
        <v>16.265064830221487</v>
      </c>
      <c r="P131" s="81">
        <v>11.660202736258459</v>
      </c>
      <c r="Q131" s="81">
        <v>1.3183117139104004</v>
      </c>
      <c r="R131" s="81">
        <v>7.6316385624067333</v>
      </c>
      <c r="S131" s="81">
        <v>2.659043338</v>
      </c>
      <c r="T131" s="82"/>
      <c r="U131" s="81">
        <v>1232548</v>
      </c>
      <c r="V131" s="81">
        <v>358</v>
      </c>
      <c r="W131" s="81">
        <v>20</v>
      </c>
      <c r="X131" s="81">
        <v>3584</v>
      </c>
      <c r="Y131" s="81">
        <v>7766</v>
      </c>
      <c r="Z131" s="81">
        <v>8507</v>
      </c>
      <c r="AA131" s="81">
        <v>2343</v>
      </c>
      <c r="AB131" s="81">
        <v>17290</v>
      </c>
      <c r="AC131" s="81">
        <v>1296037</v>
      </c>
      <c r="AD131" s="81">
        <v>2.659043338</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4.274</v>
      </c>
      <c r="BJ131" s="81">
        <v>0</v>
      </c>
      <c r="BK131" s="81">
        <v>0</v>
      </c>
      <c r="BL131" s="81">
        <v>0</v>
      </c>
      <c r="BM131" s="82"/>
      <c r="BN131" s="81">
        <v>0</v>
      </c>
      <c r="BO131" s="81">
        <v>0</v>
      </c>
      <c r="BP131" s="81">
        <v>1</v>
      </c>
      <c r="BQ131" s="81">
        <v>0</v>
      </c>
      <c r="BR131" s="81">
        <v>0</v>
      </c>
      <c r="BS131" s="81">
        <v>0</v>
      </c>
      <c r="BT131"/>
      <c r="BU131" s="80">
        <v>4.274</v>
      </c>
      <c r="BV131" s="80">
        <v>0</v>
      </c>
      <c r="BW131" s="80">
        <v>0</v>
      </c>
      <c r="BX131" s="80">
        <v>0</v>
      </c>
      <c r="BY131" s="80">
        <v>0</v>
      </c>
      <c r="BZ131" s="80">
        <v>0</v>
      </c>
      <c r="CA131" s="80">
        <v>0</v>
      </c>
      <c r="CB131" s="80">
        <v>0</v>
      </c>
      <c r="CC131" s="80">
        <v>0</v>
      </c>
    </row>
    <row r="132" spans="1:81">
      <c r="A132" s="80" t="s">
        <v>1847</v>
      </c>
      <c r="B132" s="80">
        <v>44</v>
      </c>
      <c r="C132" s="80">
        <v>10</v>
      </c>
      <c r="D132" s="80">
        <v>3</v>
      </c>
      <c r="E132" s="80">
        <v>2013</v>
      </c>
      <c r="F132" s="80" t="s">
        <v>89</v>
      </c>
      <c r="G132" s="80" t="s">
        <v>1837</v>
      </c>
      <c r="H132" s="80" t="s">
        <v>1838</v>
      </c>
      <c r="I132" s="177"/>
      <c r="J132" s="81">
        <v>7.3538116112458853</v>
      </c>
      <c r="K132" s="81">
        <v>0.59305708825028225</v>
      </c>
      <c r="L132" s="81">
        <v>0.69159633376463403</v>
      </c>
      <c r="M132" s="81">
        <v>17.050289104166843</v>
      </c>
      <c r="N132" s="81">
        <v>25.536718448851566</v>
      </c>
      <c r="O132" s="81">
        <v>15.617483919453145</v>
      </c>
      <c r="P132" s="81">
        <v>11.294517303435017</v>
      </c>
      <c r="Q132" s="81">
        <v>1.3195423262307349</v>
      </c>
      <c r="R132" s="81">
        <v>8.3026420611683438</v>
      </c>
      <c r="S132" s="81">
        <v>2.5956789497600004</v>
      </c>
      <c r="T132" s="82"/>
      <c r="U132" s="81">
        <v>845270</v>
      </c>
      <c r="V132" s="81">
        <v>358</v>
      </c>
      <c r="W132" s="81">
        <v>20</v>
      </c>
      <c r="X132" s="81">
        <v>3584</v>
      </c>
      <c r="Y132" s="81">
        <v>7712</v>
      </c>
      <c r="Z132" s="81">
        <v>8533</v>
      </c>
      <c r="AA132" s="81">
        <v>2261</v>
      </c>
      <c r="AB132" s="81">
        <v>17058</v>
      </c>
      <c r="AC132" s="81">
        <v>1376344</v>
      </c>
      <c r="AD132" s="81">
        <v>2.5956789497600004</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4.9050000000000002</v>
      </c>
      <c r="BJ132" s="81">
        <v>0</v>
      </c>
      <c r="BK132" s="81">
        <v>0</v>
      </c>
      <c r="BL132" s="81">
        <v>0</v>
      </c>
      <c r="BM132" s="82"/>
      <c r="BN132" s="81">
        <v>0</v>
      </c>
      <c r="BO132" s="81">
        <v>0</v>
      </c>
      <c r="BP132" s="81">
        <v>1</v>
      </c>
      <c r="BQ132" s="81">
        <v>0</v>
      </c>
      <c r="BR132" s="81">
        <v>0</v>
      </c>
      <c r="BS132" s="81">
        <v>0</v>
      </c>
      <c r="BT132"/>
      <c r="BU132" s="80">
        <v>4.9050000000000002</v>
      </c>
      <c r="BV132" s="80">
        <v>0</v>
      </c>
      <c r="BW132" s="80">
        <v>0</v>
      </c>
      <c r="BX132" s="80">
        <v>0</v>
      </c>
      <c r="BY132" s="80">
        <v>0</v>
      </c>
      <c r="BZ132" s="80">
        <v>0</v>
      </c>
      <c r="CA132" s="80">
        <v>0</v>
      </c>
      <c r="CB132" s="80">
        <v>0</v>
      </c>
      <c r="CC132" s="80">
        <v>0</v>
      </c>
    </row>
    <row r="133" spans="1:81">
      <c r="A133" s="80" t="s">
        <v>1848</v>
      </c>
      <c r="B133" s="80">
        <v>45</v>
      </c>
      <c r="C133" s="80">
        <v>11</v>
      </c>
      <c r="D133" s="80">
        <v>3</v>
      </c>
      <c r="E133" s="80">
        <v>2014</v>
      </c>
      <c r="F133" s="80" t="s">
        <v>90</v>
      </c>
      <c r="G133" s="80" t="s">
        <v>1837</v>
      </c>
      <c r="H133" s="80" t="s">
        <v>1838</v>
      </c>
      <c r="I133" s="177"/>
      <c r="J133" s="81">
        <v>6.0072856105969006</v>
      </c>
      <c r="K133" s="81">
        <v>0.67613981649237587</v>
      </c>
      <c r="L133" s="81">
        <v>1.4677684752269993</v>
      </c>
      <c r="M133" s="81">
        <v>17.524134444364481</v>
      </c>
      <c r="N133" s="81">
        <v>24.597736977825427</v>
      </c>
      <c r="O133" s="81">
        <v>14.791950993896316</v>
      </c>
      <c r="P133" s="81">
        <v>10.951553446430795</v>
      </c>
      <c r="Q133" s="81">
        <v>1.2445175362848664</v>
      </c>
      <c r="R133" s="81">
        <v>8.8529311674606976</v>
      </c>
      <c r="S133" s="81">
        <v>3.11875800936</v>
      </c>
      <c r="T133" s="82"/>
      <c r="U133" s="81">
        <v>734713</v>
      </c>
      <c r="V133" s="81">
        <v>340</v>
      </c>
      <c r="W133" s="81">
        <v>16</v>
      </c>
      <c r="X133" s="81">
        <v>3700</v>
      </c>
      <c r="Y133" s="81">
        <v>7711</v>
      </c>
      <c r="Z133" s="81">
        <v>8512</v>
      </c>
      <c r="AA133" s="81">
        <v>2181</v>
      </c>
      <c r="AB133" s="81">
        <v>16768</v>
      </c>
      <c r="AC133" s="81">
        <v>1472181</v>
      </c>
      <c r="AD133" s="81">
        <v>3.11875800936</v>
      </c>
      <c r="AE133" s="82"/>
      <c r="AF133" s="81">
        <v>6174488.6424136721</v>
      </c>
      <c r="AG133" s="81">
        <v>617890.24576439324</v>
      </c>
      <c r="AH133" s="81">
        <v>360907.98386343825</v>
      </c>
      <c r="AI133" s="81">
        <v>24083987.113315869</v>
      </c>
      <c r="AJ133" s="81">
        <v>34922084.805145107</v>
      </c>
      <c r="AK133" s="81">
        <v>0</v>
      </c>
      <c r="AL133" s="81">
        <v>0</v>
      </c>
      <c r="AM133" s="81">
        <v>2301995.8321714243</v>
      </c>
      <c r="AN133" s="81">
        <v>0</v>
      </c>
      <c r="AO133" s="81">
        <v>0</v>
      </c>
      <c r="AP133" s="82"/>
      <c r="AQ133" s="81">
        <v>306</v>
      </c>
      <c r="AR133" s="81">
        <v>36</v>
      </c>
      <c r="AS133" s="81">
        <v>0</v>
      </c>
      <c r="AT133" s="81">
        <v>0</v>
      </c>
      <c r="AU133" s="81">
        <v>0</v>
      </c>
      <c r="AV133" s="81">
        <v>0</v>
      </c>
      <c r="AW133" s="81" t="s">
        <v>564</v>
      </c>
      <c r="AX133" s="82"/>
      <c r="AY133" s="81">
        <v>1172.5999999999999</v>
      </c>
      <c r="AZ133" s="81">
        <v>18157</v>
      </c>
      <c r="BA133" s="81">
        <v>0</v>
      </c>
      <c r="BB133" s="81">
        <v>0</v>
      </c>
      <c r="BC133" s="81">
        <v>0</v>
      </c>
      <c r="BD133" s="81">
        <v>0</v>
      </c>
      <c r="BE133" s="81" t="s">
        <v>564</v>
      </c>
      <c r="BF133" s="82"/>
      <c r="BG133" s="81">
        <v>0</v>
      </c>
      <c r="BH133" s="81">
        <v>0</v>
      </c>
      <c r="BI133" s="81">
        <v>4.7560000000000002</v>
      </c>
      <c r="BJ133" s="81">
        <v>0</v>
      </c>
      <c r="BK133" s="81">
        <v>0</v>
      </c>
      <c r="BL133" s="81">
        <v>0</v>
      </c>
      <c r="BM133" s="82"/>
      <c r="BN133" s="81">
        <v>0</v>
      </c>
      <c r="BO133" s="81">
        <v>0</v>
      </c>
      <c r="BP133" s="81">
        <v>1</v>
      </c>
      <c r="BQ133" s="81">
        <v>0</v>
      </c>
      <c r="BR133" s="81">
        <v>0</v>
      </c>
      <c r="BS133" s="81">
        <v>0</v>
      </c>
      <c r="BT133"/>
      <c r="BU133" s="80">
        <v>4.7560000000000002</v>
      </c>
      <c r="BV133" s="80">
        <v>0</v>
      </c>
      <c r="BW133" s="80">
        <v>0</v>
      </c>
      <c r="BX133" s="80">
        <v>0</v>
      </c>
      <c r="BY133" s="80">
        <v>0</v>
      </c>
      <c r="BZ133" s="80">
        <v>0</v>
      </c>
      <c r="CA133" s="80">
        <v>0</v>
      </c>
      <c r="CB133" s="80">
        <v>0</v>
      </c>
      <c r="CC133" s="80">
        <v>0</v>
      </c>
    </row>
    <row r="134" spans="1:81">
      <c r="A134" s="80" t="s">
        <v>1849</v>
      </c>
      <c r="B134" s="80">
        <v>46</v>
      </c>
      <c r="C134" s="80">
        <v>12</v>
      </c>
      <c r="D134" s="80">
        <v>3</v>
      </c>
      <c r="E134" s="80">
        <v>2015</v>
      </c>
      <c r="F134" s="80" t="s">
        <v>91</v>
      </c>
      <c r="G134" s="80" t="s">
        <v>1837</v>
      </c>
      <c r="H134" s="80" t="s">
        <v>1838</v>
      </c>
      <c r="I134" s="177"/>
      <c r="J134" s="81">
        <v>5.2093937835068944</v>
      </c>
      <c r="K134" s="81">
        <v>0.64599134990980067</v>
      </c>
      <c r="L134" s="81">
        <v>1.6495108810634558</v>
      </c>
      <c r="M134" s="81">
        <v>16.063612604019777</v>
      </c>
      <c r="N134" s="81">
        <v>22.603482153836215</v>
      </c>
      <c r="O134" s="81">
        <v>14.504492700534616</v>
      </c>
      <c r="P134" s="81">
        <v>10.497843091586891</v>
      </c>
      <c r="Q134" s="81">
        <v>1.1979767871099332</v>
      </c>
      <c r="R134" s="81">
        <v>8.1391258230061112</v>
      </c>
      <c r="S134" s="81">
        <v>2.8645100748000001</v>
      </c>
      <c r="T134" s="82"/>
      <c r="U134" s="81">
        <v>671722</v>
      </c>
      <c r="V134" s="81">
        <v>340</v>
      </c>
      <c r="W134" s="81">
        <v>16</v>
      </c>
      <c r="X134" s="81">
        <v>3700</v>
      </c>
      <c r="Y134" s="81">
        <v>7615</v>
      </c>
      <c r="Z134" s="81">
        <v>8427</v>
      </c>
      <c r="AA134" s="81">
        <v>2089</v>
      </c>
      <c r="AB134" s="81">
        <v>16488</v>
      </c>
      <c r="AC134" s="81">
        <v>1394255</v>
      </c>
      <c r="AD134" s="81">
        <v>2.8645100748000001</v>
      </c>
      <c r="AE134" s="82"/>
      <c r="AF134" s="81">
        <v>5460970.0623619771</v>
      </c>
      <c r="AG134" s="81">
        <v>543738.41337225551</v>
      </c>
      <c r="AH134" s="81">
        <v>335541.51186074771</v>
      </c>
      <c r="AI134" s="81">
        <v>23100236.251521163</v>
      </c>
      <c r="AJ134" s="81">
        <v>33492127.616270922</v>
      </c>
      <c r="AK134" s="81">
        <v>0</v>
      </c>
      <c r="AL134" s="81">
        <v>0</v>
      </c>
      <c r="AM134" s="81">
        <v>2259611.2354413285</v>
      </c>
      <c r="AN134" s="81">
        <v>0</v>
      </c>
      <c r="AO134" s="81">
        <v>0</v>
      </c>
      <c r="AP134" s="82"/>
      <c r="AQ134" s="81">
        <v>334</v>
      </c>
      <c r="AR134" s="81">
        <v>51</v>
      </c>
      <c r="AS134" s="81">
        <v>0</v>
      </c>
      <c r="AT134" s="81">
        <v>0</v>
      </c>
      <c r="AU134" s="81">
        <v>0</v>
      </c>
      <c r="AV134" s="81">
        <v>0</v>
      </c>
      <c r="AW134" s="81" t="s">
        <v>564</v>
      </c>
      <c r="AX134" s="82"/>
      <c r="AY134" s="81">
        <v>1296</v>
      </c>
      <c r="AZ134" s="81">
        <v>18858.2</v>
      </c>
      <c r="BA134" s="81">
        <v>0</v>
      </c>
      <c r="BB134" s="81">
        <v>0</v>
      </c>
      <c r="BC134" s="81">
        <v>0</v>
      </c>
      <c r="BD134" s="81">
        <v>0</v>
      </c>
      <c r="BE134" s="81" t="s">
        <v>564</v>
      </c>
      <c r="BF134" s="82"/>
      <c r="BG134" s="81">
        <v>0</v>
      </c>
      <c r="BH134" s="81">
        <v>0</v>
      </c>
      <c r="BI134" s="81">
        <v>3.32</v>
      </c>
      <c r="BJ134" s="81">
        <v>0</v>
      </c>
      <c r="BK134" s="81">
        <v>0</v>
      </c>
      <c r="BL134" s="81">
        <v>0</v>
      </c>
      <c r="BM134" s="82"/>
      <c r="BN134" s="81">
        <v>0</v>
      </c>
      <c r="BO134" s="81">
        <v>0</v>
      </c>
      <c r="BP134" s="81">
        <v>1</v>
      </c>
      <c r="BQ134" s="81">
        <v>0</v>
      </c>
      <c r="BR134" s="81">
        <v>0</v>
      </c>
      <c r="BS134" s="81">
        <v>0</v>
      </c>
      <c r="BT134"/>
      <c r="BU134" s="80">
        <v>3.32</v>
      </c>
      <c r="BV134" s="80">
        <v>0</v>
      </c>
      <c r="BW134" s="80">
        <v>0</v>
      </c>
      <c r="BX134" s="80">
        <v>0</v>
      </c>
      <c r="BY134" s="80">
        <v>0</v>
      </c>
      <c r="BZ134" s="80">
        <v>0</v>
      </c>
      <c r="CA134" s="80">
        <v>0</v>
      </c>
      <c r="CB134" s="80">
        <v>0</v>
      </c>
      <c r="CC134" s="80">
        <v>0</v>
      </c>
    </row>
    <row r="135" spans="1:81">
      <c r="A135" s="80" t="s">
        <v>1850</v>
      </c>
      <c r="B135" s="80">
        <v>47</v>
      </c>
      <c r="C135" s="80">
        <v>13</v>
      </c>
      <c r="D135" s="80">
        <v>3</v>
      </c>
      <c r="E135" s="80">
        <v>2016</v>
      </c>
      <c r="F135" s="80" t="s">
        <v>92</v>
      </c>
      <c r="G135" s="80" t="s">
        <v>1837</v>
      </c>
      <c r="H135" s="80" t="s">
        <v>1838</v>
      </c>
      <c r="I135" s="177"/>
      <c r="J135" s="81">
        <v>2.0796912883077106</v>
      </c>
      <c r="K135" s="81">
        <v>0.62918893437161583</v>
      </c>
      <c r="L135" s="81">
        <v>1.5768707124137231</v>
      </c>
      <c r="M135" s="81">
        <v>14.64920329160112</v>
      </c>
      <c r="N135" s="81">
        <v>22.555619840194765</v>
      </c>
      <c r="O135" s="81">
        <v>14.307954664908703</v>
      </c>
      <c r="P135" s="81">
        <v>9.931227633220109</v>
      </c>
      <c r="Q135" s="81">
        <v>1.1484061408343855</v>
      </c>
      <c r="R135" s="81">
        <v>4.1167396544450265E-2</v>
      </c>
      <c r="S135" s="81">
        <v>2.1487862976800001</v>
      </c>
      <c r="T135" s="82"/>
      <c r="U135" s="81">
        <v>254531</v>
      </c>
      <c r="V135" s="81">
        <v>340</v>
      </c>
      <c r="W135" s="81">
        <v>16</v>
      </c>
      <c r="X135" s="81">
        <v>3700</v>
      </c>
      <c r="Y135" s="81">
        <v>7600</v>
      </c>
      <c r="Z135" s="81">
        <v>8415</v>
      </c>
      <c r="AA135" s="81">
        <v>2044</v>
      </c>
      <c r="AB135" s="81">
        <v>16259</v>
      </c>
      <c r="AC135" s="81">
        <v>7030.9860993456168</v>
      </c>
      <c r="AD135" s="81">
        <v>2.1487862976800001</v>
      </c>
      <c r="AE135" s="82"/>
      <c r="AF135" s="81">
        <v>2171393.9296692288</v>
      </c>
      <c r="AG135" s="81">
        <v>493509.37378694658</v>
      </c>
      <c r="AH135" s="81">
        <v>238548.90060781321</v>
      </c>
      <c r="AI135" s="81">
        <v>22483280.047608241</v>
      </c>
      <c r="AJ135" s="81">
        <v>33088907.284203369</v>
      </c>
      <c r="AK135" s="81">
        <v>0</v>
      </c>
      <c r="AL135" s="81">
        <v>0</v>
      </c>
      <c r="AM135" s="81">
        <v>2229958.8603871418</v>
      </c>
      <c r="AN135" s="81">
        <v>0</v>
      </c>
      <c r="AO135" s="81">
        <v>0</v>
      </c>
      <c r="AP135" s="82"/>
      <c r="AQ135" s="81">
        <v>363</v>
      </c>
      <c r="AR135" s="81">
        <v>66</v>
      </c>
      <c r="AS135" s="81">
        <v>0</v>
      </c>
      <c r="AT135" s="81">
        <v>0</v>
      </c>
      <c r="AU135" s="81">
        <v>0</v>
      </c>
      <c r="AV135" s="81">
        <v>0</v>
      </c>
      <c r="AW135" s="81" t="s">
        <v>564</v>
      </c>
      <c r="AX135" s="82"/>
      <c r="AY135" s="81">
        <v>1438.8</v>
      </c>
      <c r="AZ135" s="81">
        <v>19671.900000000001</v>
      </c>
      <c r="BA135" s="81">
        <v>0</v>
      </c>
      <c r="BB135" s="81">
        <v>0</v>
      </c>
      <c r="BC135" s="81">
        <v>0</v>
      </c>
      <c r="BD135" s="81">
        <v>0</v>
      </c>
      <c r="BE135" s="81" t="s">
        <v>564</v>
      </c>
      <c r="BF135" s="82"/>
      <c r="BG135" s="81">
        <v>0</v>
      </c>
      <c r="BH135" s="81">
        <v>0</v>
      </c>
      <c r="BI135" s="81">
        <v>3.2989999999999999</v>
      </c>
      <c r="BJ135" s="81">
        <v>0</v>
      </c>
      <c r="BK135" s="81">
        <v>0</v>
      </c>
      <c r="BL135" s="81">
        <v>0</v>
      </c>
      <c r="BM135" s="82"/>
      <c r="BN135" s="81">
        <v>0</v>
      </c>
      <c r="BO135" s="81">
        <v>0</v>
      </c>
      <c r="BP135" s="81">
        <v>1</v>
      </c>
      <c r="BQ135" s="81">
        <v>0</v>
      </c>
      <c r="BR135" s="81">
        <v>0</v>
      </c>
      <c r="BS135" s="81">
        <v>0</v>
      </c>
      <c r="BT135"/>
      <c r="BU135" s="80">
        <v>3.2989999999999999</v>
      </c>
      <c r="BV135" s="80">
        <v>0</v>
      </c>
      <c r="BW135" s="80">
        <v>0</v>
      </c>
      <c r="BX135" s="80">
        <v>0</v>
      </c>
      <c r="BY135" s="80">
        <v>0</v>
      </c>
      <c r="BZ135" s="80">
        <v>0</v>
      </c>
      <c r="CA135" s="80">
        <v>0</v>
      </c>
      <c r="CB135" s="80">
        <v>0</v>
      </c>
      <c r="CC135" s="80">
        <v>0</v>
      </c>
    </row>
    <row r="136" spans="1:81">
      <c r="A136" s="80" t="s">
        <v>1851</v>
      </c>
      <c r="B136" s="80">
        <v>48</v>
      </c>
      <c r="C136" s="80">
        <v>14</v>
      </c>
      <c r="D136" s="80">
        <v>3</v>
      </c>
      <c r="E136" s="80">
        <v>2017</v>
      </c>
      <c r="F136" s="80" t="s">
        <v>71</v>
      </c>
      <c r="G136" s="80" t="s">
        <v>1837</v>
      </c>
      <c r="H136" s="80" t="s">
        <v>1838</v>
      </c>
      <c r="I136" s="177"/>
      <c r="J136" s="81">
        <v>4.6539265904070639</v>
      </c>
      <c r="K136" s="81">
        <v>0.61903999755220762</v>
      </c>
      <c r="L136" s="81">
        <v>1.3356922024223685</v>
      </c>
      <c r="M136" s="81">
        <v>13.156712631739529</v>
      </c>
      <c r="N136" s="81">
        <v>21.153491036053993</v>
      </c>
      <c r="O136" s="81">
        <v>14.022633980218609</v>
      </c>
      <c r="P136" s="81">
        <v>9.6220917255315257</v>
      </c>
      <c r="Q136" s="81">
        <v>1.1018262288174343</v>
      </c>
      <c r="R136" s="81">
        <v>6.0581359843868685E-2</v>
      </c>
      <c r="S136" s="81">
        <v>1.9248461759999997</v>
      </c>
      <c r="T136" s="82"/>
      <c r="U136" s="81">
        <v>679824</v>
      </c>
      <c r="V136" s="81">
        <v>340</v>
      </c>
      <c r="W136" s="81">
        <v>16</v>
      </c>
      <c r="X136" s="81">
        <v>3700</v>
      </c>
      <c r="Y136" s="81">
        <v>7642</v>
      </c>
      <c r="Z136" s="81">
        <v>8384</v>
      </c>
      <c r="AA136" s="81">
        <v>1993</v>
      </c>
      <c r="AB136" s="81">
        <v>16132</v>
      </c>
      <c r="AC136" s="81">
        <v>10552</v>
      </c>
      <c r="AD136" s="81">
        <v>1.924846176</v>
      </c>
      <c r="AE136" s="82"/>
      <c r="AF136" s="81">
        <v>5460028.0322321197</v>
      </c>
      <c r="AG136" s="81">
        <v>519980.65005433408</v>
      </c>
      <c r="AH136" s="81">
        <v>279789.47695076518</v>
      </c>
      <c r="AI136" s="81">
        <v>23002310.01401072</v>
      </c>
      <c r="AJ136" s="81">
        <v>34421268.670641549</v>
      </c>
      <c r="AK136" s="81">
        <v>0</v>
      </c>
      <c r="AL136" s="81">
        <v>0</v>
      </c>
      <c r="AM136" s="81">
        <v>2216002.543254022</v>
      </c>
      <c r="AN136" s="81">
        <v>0</v>
      </c>
      <c r="AO136" s="81">
        <v>0</v>
      </c>
      <c r="AP136" s="82"/>
      <c r="AQ136" s="81">
        <v>375</v>
      </c>
      <c r="AR136" s="81">
        <v>85</v>
      </c>
      <c r="AS136" s="81">
        <v>0</v>
      </c>
      <c r="AT136" s="81">
        <v>0</v>
      </c>
      <c r="AU136" s="81">
        <v>0</v>
      </c>
      <c r="AV136" s="81">
        <v>0</v>
      </c>
      <c r="AW136" s="81" t="s">
        <v>564</v>
      </c>
      <c r="AX136" s="82"/>
      <c r="AY136" s="81">
        <v>1492.2</v>
      </c>
      <c r="AZ136" s="81">
        <v>20806.7</v>
      </c>
      <c r="BA136" s="81">
        <v>0</v>
      </c>
      <c r="BB136" s="81">
        <v>0</v>
      </c>
      <c r="BC136" s="81">
        <v>0</v>
      </c>
      <c r="BD136" s="81">
        <v>0</v>
      </c>
      <c r="BE136" s="81" t="s">
        <v>564</v>
      </c>
      <c r="BF136" s="82"/>
      <c r="BG136" s="81">
        <v>0</v>
      </c>
      <c r="BH136" s="81">
        <v>0</v>
      </c>
      <c r="BI136" s="81">
        <v>3.472</v>
      </c>
      <c r="BJ136" s="81">
        <v>0</v>
      </c>
      <c r="BK136" s="81">
        <v>0</v>
      </c>
      <c r="BL136" s="81">
        <v>0</v>
      </c>
      <c r="BM136" s="82"/>
      <c r="BN136" s="81">
        <v>0</v>
      </c>
      <c r="BO136" s="81">
        <v>0</v>
      </c>
      <c r="BP136" s="81">
        <v>1</v>
      </c>
      <c r="BQ136" s="81">
        <v>0</v>
      </c>
      <c r="BR136" s="81">
        <v>0</v>
      </c>
      <c r="BS136" s="81">
        <v>0</v>
      </c>
      <c r="BT136"/>
      <c r="BU136" s="80">
        <v>3.472</v>
      </c>
      <c r="BV136" s="80">
        <v>0</v>
      </c>
      <c r="BW136" s="80">
        <v>0</v>
      </c>
      <c r="BX136" s="80">
        <v>0</v>
      </c>
      <c r="BY136" s="80">
        <v>0</v>
      </c>
      <c r="BZ136" s="80">
        <v>0</v>
      </c>
      <c r="CA136" s="80">
        <v>0</v>
      </c>
      <c r="CB136" s="80">
        <v>0</v>
      </c>
      <c r="CC136" s="80">
        <v>0</v>
      </c>
    </row>
    <row r="137" spans="1:81">
      <c r="A137" s="80" t="s">
        <v>1852</v>
      </c>
      <c r="B137" s="80">
        <v>49</v>
      </c>
      <c r="C137" s="80">
        <v>15</v>
      </c>
      <c r="D137" s="80">
        <v>3</v>
      </c>
      <c r="E137" s="80">
        <v>2018</v>
      </c>
      <c r="F137" s="80" t="s">
        <v>93</v>
      </c>
      <c r="G137" s="80" t="s">
        <v>1837</v>
      </c>
      <c r="H137" s="80" t="s">
        <v>1838</v>
      </c>
      <c r="I137" s="177"/>
      <c r="J137" s="81">
        <v>4.3902250264141411</v>
      </c>
      <c r="K137" s="81">
        <v>0.5562885381133108</v>
      </c>
      <c r="L137" s="81">
        <v>1.2369075927162658</v>
      </c>
      <c r="M137" s="81">
        <v>11.477983476532836</v>
      </c>
      <c r="N137" s="81">
        <v>16.881476536258901</v>
      </c>
      <c r="O137" s="81">
        <v>13.716510080747607</v>
      </c>
      <c r="P137" s="81">
        <v>9.3351157338896567</v>
      </c>
      <c r="Q137" s="81">
        <v>1.0029816093873158</v>
      </c>
      <c r="R137" s="81">
        <v>0.20109932312054707</v>
      </c>
      <c r="S137" s="81">
        <v>3.8860442655999994</v>
      </c>
      <c r="T137" s="82"/>
      <c r="U137" s="81">
        <v>735062</v>
      </c>
      <c r="V137" s="81">
        <v>340</v>
      </c>
      <c r="W137" s="81">
        <v>16</v>
      </c>
      <c r="X137" s="81">
        <v>3700</v>
      </c>
      <c r="Y137" s="81">
        <v>7590</v>
      </c>
      <c r="Z137" s="81">
        <v>8358</v>
      </c>
      <c r="AA137" s="81">
        <v>1953</v>
      </c>
      <c r="AB137" s="81">
        <v>15825</v>
      </c>
      <c r="AC137" s="81">
        <v>34890</v>
      </c>
      <c r="AD137" s="81">
        <v>3.8860442655999989</v>
      </c>
      <c r="AE137" s="82"/>
      <c r="AF137" s="81">
        <v>5652462.4167987993</v>
      </c>
      <c r="AG137" s="81">
        <v>475659.34546057472</v>
      </c>
      <c r="AH137" s="81">
        <v>268658.36149585427</v>
      </c>
      <c r="AI137" s="81">
        <v>22213769.894681729</v>
      </c>
      <c r="AJ137" s="81">
        <v>31849263.87806873</v>
      </c>
      <c r="AK137" s="81">
        <v>0</v>
      </c>
      <c r="AL137" s="81">
        <v>0</v>
      </c>
      <c r="AM137" s="81">
        <v>2178328.8270118432</v>
      </c>
      <c r="AN137" s="81">
        <v>0</v>
      </c>
      <c r="AO137" s="81">
        <v>0</v>
      </c>
      <c r="AP137" s="82"/>
      <c r="AQ137" s="81">
        <v>388</v>
      </c>
      <c r="AR137" s="81">
        <v>98</v>
      </c>
      <c r="AS137" s="81">
        <v>0</v>
      </c>
      <c r="AT137" s="81">
        <v>0</v>
      </c>
      <c r="AU137" s="81">
        <v>0</v>
      </c>
      <c r="AV137" s="81">
        <v>0</v>
      </c>
      <c r="AW137" s="81" t="s">
        <v>564</v>
      </c>
      <c r="AX137" s="82"/>
      <c r="AY137" s="81">
        <v>1550.6</v>
      </c>
      <c r="AZ137" s="81">
        <v>21773</v>
      </c>
      <c r="BA137" s="81">
        <v>0</v>
      </c>
      <c r="BB137" s="81">
        <v>0</v>
      </c>
      <c r="BC137" s="81">
        <v>0</v>
      </c>
      <c r="BD137" s="81">
        <v>0</v>
      </c>
      <c r="BE137" s="81" t="s">
        <v>564</v>
      </c>
      <c r="BF137" s="82"/>
      <c r="BG137" s="81">
        <v>0</v>
      </c>
      <c r="BH137" s="81">
        <v>0</v>
      </c>
      <c r="BI137" s="81">
        <v>3.2629999999999999</v>
      </c>
      <c r="BJ137" s="81">
        <v>0</v>
      </c>
      <c r="BK137" s="81">
        <v>0</v>
      </c>
      <c r="BL137" s="81">
        <v>0</v>
      </c>
      <c r="BM137" s="82"/>
      <c r="BN137" s="81">
        <v>0</v>
      </c>
      <c r="BO137" s="81">
        <v>0</v>
      </c>
      <c r="BP137" s="81">
        <v>1</v>
      </c>
      <c r="BQ137" s="81">
        <v>0</v>
      </c>
      <c r="BR137" s="81">
        <v>0</v>
      </c>
      <c r="BS137" s="81">
        <v>0</v>
      </c>
      <c r="BT137"/>
      <c r="BU137" s="80">
        <v>3.2629999999999999</v>
      </c>
      <c r="BV137" s="80">
        <v>0</v>
      </c>
      <c r="BW137" s="80">
        <v>0</v>
      </c>
      <c r="BX137" s="80">
        <v>0</v>
      </c>
      <c r="BY137" s="80">
        <v>0</v>
      </c>
      <c r="BZ137" s="80">
        <v>0</v>
      </c>
      <c r="CA137" s="80">
        <v>0</v>
      </c>
      <c r="CB137" s="80">
        <v>0</v>
      </c>
      <c r="CC137" s="80">
        <v>0</v>
      </c>
    </row>
    <row r="138" spans="1:81">
      <c r="A138" s="80" t="s">
        <v>1853</v>
      </c>
      <c r="B138" s="80">
        <v>50</v>
      </c>
      <c r="C138" s="80">
        <v>16</v>
      </c>
      <c r="D138" s="80">
        <v>3</v>
      </c>
      <c r="E138" s="80">
        <v>2019</v>
      </c>
      <c r="F138" s="80" t="s">
        <v>73</v>
      </c>
      <c r="G138" s="80" t="s">
        <v>1837</v>
      </c>
      <c r="H138" s="80" t="s">
        <v>1838</v>
      </c>
      <c r="I138" s="177"/>
      <c r="J138" s="81">
        <v>4.6641322199756816</v>
      </c>
      <c r="K138" s="81">
        <v>0.4994448509979752</v>
      </c>
      <c r="L138" s="81">
        <v>1.2474639346145957</v>
      </c>
      <c r="M138" s="81">
        <v>10.93528621668821</v>
      </c>
      <c r="N138" s="81">
        <v>14.7618719601746</v>
      </c>
      <c r="O138" s="81">
        <v>13.129553249944022</v>
      </c>
      <c r="P138" s="81">
        <v>9.3862470750392877</v>
      </c>
      <c r="Q138" s="81">
        <v>0.96475522162165661</v>
      </c>
      <c r="R138" s="81">
        <v>7.3455514370084435E-2</v>
      </c>
      <c r="S138" s="81">
        <v>2.2943830200000002</v>
      </c>
      <c r="T138" s="82"/>
      <c r="U138" s="81">
        <v>801801</v>
      </c>
      <c r="V138" s="81">
        <v>340</v>
      </c>
      <c r="W138" s="81">
        <v>16</v>
      </c>
      <c r="X138" s="81">
        <v>3700</v>
      </c>
      <c r="Y138" s="81">
        <v>7632</v>
      </c>
      <c r="Z138" s="81">
        <v>8220</v>
      </c>
      <c r="AA138" s="81">
        <v>1949</v>
      </c>
      <c r="AB138" s="81">
        <v>15634</v>
      </c>
      <c r="AC138" s="81">
        <v>12953</v>
      </c>
      <c r="AD138" s="81">
        <v>2.2943830200000002</v>
      </c>
      <c r="AE138" s="82"/>
      <c r="AF138" s="81">
        <v>6114321.3875116119</v>
      </c>
      <c r="AG138" s="81">
        <v>449401.37214936892</v>
      </c>
      <c r="AH138" s="81">
        <v>285095.24814046151</v>
      </c>
      <c r="AI138" s="81">
        <v>22383168.504771542</v>
      </c>
      <c r="AJ138" s="81">
        <v>27907651.524099927</v>
      </c>
      <c r="AK138" s="81">
        <v>0</v>
      </c>
      <c r="AL138" s="81">
        <v>0</v>
      </c>
      <c r="AM138" s="81">
        <v>2129233.1073110122</v>
      </c>
      <c r="AN138" s="81">
        <v>0</v>
      </c>
      <c r="AO138" s="81">
        <v>0</v>
      </c>
      <c r="AP138" s="82"/>
      <c r="AQ138" s="81">
        <v>405</v>
      </c>
      <c r="AR138" s="81">
        <v>108</v>
      </c>
      <c r="AS138" s="81">
        <v>0</v>
      </c>
      <c r="AT138" s="81">
        <v>0</v>
      </c>
      <c r="AU138" s="81">
        <v>0</v>
      </c>
      <c r="AV138" s="81">
        <v>0</v>
      </c>
      <c r="AW138" s="81" t="s">
        <v>564</v>
      </c>
      <c r="AX138" s="82"/>
      <c r="AY138" s="81">
        <v>1632.4</v>
      </c>
      <c r="AZ138" s="81">
        <v>22606.400000000001</v>
      </c>
      <c r="BA138" s="81">
        <v>0</v>
      </c>
      <c r="BB138" s="81">
        <v>0</v>
      </c>
      <c r="BC138" s="81">
        <v>0</v>
      </c>
      <c r="BD138" s="81">
        <v>0</v>
      </c>
      <c r="BE138" s="81" t="s">
        <v>564</v>
      </c>
      <c r="BF138" s="82"/>
      <c r="BG138" s="81">
        <v>0</v>
      </c>
      <c r="BH138" s="81">
        <v>0</v>
      </c>
      <c r="BI138" s="81">
        <v>1.9790000000000001</v>
      </c>
      <c r="BJ138" s="81">
        <v>0</v>
      </c>
      <c r="BK138" s="81">
        <v>0</v>
      </c>
      <c r="BL138" s="81">
        <v>0</v>
      </c>
      <c r="BM138" s="82"/>
      <c r="BN138" s="81">
        <v>0</v>
      </c>
      <c r="BO138" s="81">
        <v>0</v>
      </c>
      <c r="BP138" s="81">
        <v>1</v>
      </c>
      <c r="BQ138" s="81">
        <v>0</v>
      </c>
      <c r="BR138" s="81">
        <v>0</v>
      </c>
      <c r="BS138" s="81">
        <v>0</v>
      </c>
      <c r="BT138"/>
      <c r="BU138" s="80">
        <v>1.9790000000000001</v>
      </c>
      <c r="BV138" s="80">
        <v>0</v>
      </c>
      <c r="BW138" s="80">
        <v>0</v>
      </c>
      <c r="BX138" s="80">
        <v>0</v>
      </c>
      <c r="BY138" s="80">
        <v>0</v>
      </c>
      <c r="BZ138" s="80">
        <v>0</v>
      </c>
      <c r="CA138" s="80">
        <v>0</v>
      </c>
      <c r="CB138" s="80">
        <v>0</v>
      </c>
      <c r="CC138" s="80">
        <v>0</v>
      </c>
    </row>
    <row r="139" spans="1:81">
      <c r="A139" s="80" t="s">
        <v>1854</v>
      </c>
      <c r="B139" s="80">
        <v>51</v>
      </c>
      <c r="C139" s="80">
        <v>17</v>
      </c>
      <c r="D139" s="80">
        <v>3</v>
      </c>
      <c r="E139" s="80">
        <v>2020</v>
      </c>
      <c r="F139" s="80" t="s">
        <v>218</v>
      </c>
      <c r="G139" s="80" t="s">
        <v>1837</v>
      </c>
      <c r="H139" s="80" t="s">
        <v>1838</v>
      </c>
      <c r="I139" s="177"/>
      <c r="J139" s="81">
        <v>2.2269105336501358</v>
      </c>
      <c r="K139" s="81">
        <v>0.41935178167108084</v>
      </c>
      <c r="L139" s="81">
        <v>1.2438634235438522</v>
      </c>
      <c r="M139" s="81">
        <v>8.5442790134947213</v>
      </c>
      <c r="N139" s="81">
        <v>17.990734301430287</v>
      </c>
      <c r="O139" s="81">
        <v>11.557924419973816</v>
      </c>
      <c r="P139" s="81">
        <v>8.4662393120619477</v>
      </c>
      <c r="Q139" s="81">
        <v>0.90927106079594611</v>
      </c>
      <c r="R139" s="81">
        <v>1.5852602316189849E-3</v>
      </c>
      <c r="S139" s="81">
        <v>2.48628026</v>
      </c>
      <c r="T139" s="82"/>
      <c r="U139" s="81">
        <v>392076</v>
      </c>
      <c r="V139" s="81">
        <v>274</v>
      </c>
      <c r="W139" s="81">
        <v>18</v>
      </c>
      <c r="X139" s="81">
        <v>3062</v>
      </c>
      <c r="Y139" s="81">
        <v>7628</v>
      </c>
      <c r="Z139" s="81">
        <v>8259</v>
      </c>
      <c r="AA139" s="81">
        <v>1910</v>
      </c>
      <c r="AB139" s="81">
        <v>15421</v>
      </c>
      <c r="AC139" s="81">
        <v>281</v>
      </c>
      <c r="AD139" s="81">
        <v>2.48628026</v>
      </c>
      <c r="AE139" s="82"/>
      <c r="AF139" s="81">
        <v>2845329.979321091</v>
      </c>
      <c r="AG139" s="81">
        <v>340823.36831574538</v>
      </c>
      <c r="AH139" s="81">
        <v>287262.19054784323</v>
      </c>
      <c r="AI139" s="81">
        <v>16737277.574164774</v>
      </c>
      <c r="AJ139" s="81">
        <v>32667841.103749119</v>
      </c>
      <c r="AK139" s="81"/>
      <c r="AL139" s="81"/>
      <c r="AM139" s="81">
        <v>2012611.8308834559</v>
      </c>
      <c r="AN139" s="81"/>
      <c r="AO139" s="81"/>
      <c r="AP139" s="82"/>
      <c r="AQ139" s="81">
        <v>425</v>
      </c>
      <c r="AR139" s="81">
        <v>112</v>
      </c>
      <c r="AS139" s="81">
        <v>0</v>
      </c>
      <c r="AT139" s="81">
        <v>0</v>
      </c>
      <c r="AU139" s="81">
        <v>0</v>
      </c>
      <c r="AV139" s="81">
        <v>0</v>
      </c>
      <c r="AW139" s="81">
        <v>0</v>
      </c>
      <c r="AX139" s="82"/>
      <c r="AY139" s="81">
        <v>1734.7</v>
      </c>
      <c r="AZ139" s="81">
        <v>22804.40000000002</v>
      </c>
      <c r="BA139" s="81">
        <v>0</v>
      </c>
      <c r="BB139" s="81">
        <v>0</v>
      </c>
      <c r="BC139" s="81">
        <v>0</v>
      </c>
      <c r="BD139" s="81">
        <v>0</v>
      </c>
      <c r="BE139" s="81">
        <v>0</v>
      </c>
      <c r="BF139" s="82"/>
      <c r="BG139" s="81">
        <v>0</v>
      </c>
      <c r="BH139" s="81">
        <v>0</v>
      </c>
      <c r="BI139" s="81">
        <v>1.9239999999999999</v>
      </c>
      <c r="BJ139" s="81">
        <v>0</v>
      </c>
      <c r="BK139" s="81">
        <v>0</v>
      </c>
      <c r="BL139" s="81">
        <v>0</v>
      </c>
      <c r="BM139" s="82"/>
      <c r="BN139" s="81">
        <v>0</v>
      </c>
      <c r="BO139" s="81">
        <v>0</v>
      </c>
      <c r="BP139" s="81">
        <v>1</v>
      </c>
      <c r="BQ139" s="81">
        <v>0</v>
      </c>
      <c r="BR139" s="81">
        <v>0</v>
      </c>
      <c r="BS139" s="81">
        <v>0</v>
      </c>
      <c r="BT139"/>
      <c r="BU139" s="80">
        <v>1.9239999999999999</v>
      </c>
      <c r="BV139" s="80">
        <v>0</v>
      </c>
      <c r="BW139" s="80">
        <v>0</v>
      </c>
      <c r="BX139" s="80">
        <v>0</v>
      </c>
      <c r="BY139" s="80">
        <v>0</v>
      </c>
      <c r="BZ139" s="80">
        <v>0</v>
      </c>
      <c r="CA139" s="80">
        <v>0</v>
      </c>
      <c r="CB139" s="80">
        <v>0</v>
      </c>
      <c r="CC139" s="80">
        <v>0</v>
      </c>
    </row>
    <row r="140" spans="1:81">
      <c r="A140" s="80" t="s">
        <v>1855</v>
      </c>
      <c r="B140" s="80">
        <v>51</v>
      </c>
      <c r="C140" s="80">
        <v>18</v>
      </c>
      <c r="D140" s="80">
        <v>3</v>
      </c>
      <c r="E140" s="80">
        <v>2021</v>
      </c>
      <c r="F140" s="80" t="s">
        <v>75</v>
      </c>
      <c r="G140" s="174" t="s">
        <v>1837</v>
      </c>
      <c r="H140" s="80" t="s">
        <v>1838</v>
      </c>
      <c r="I140" s="177"/>
      <c r="J140" s="81">
        <v>2.4194662822627446</v>
      </c>
      <c r="K140" s="81">
        <v>0.45178624977841042</v>
      </c>
      <c r="L140" s="81">
        <v>1.1899263224090535</v>
      </c>
      <c r="M140" s="81">
        <v>8.6028642670664333</v>
      </c>
      <c r="N140" s="81">
        <v>13.852454528543056</v>
      </c>
      <c r="O140" s="81">
        <v>11.145888251674654</v>
      </c>
      <c r="P140" s="81">
        <v>8.6360546323831695</v>
      </c>
      <c r="Q140" s="81">
        <v>0.89715013096100793</v>
      </c>
      <c r="R140" s="81">
        <v>3.8274899963755847E-2</v>
      </c>
      <c r="S140" s="81">
        <v>2.50444529</v>
      </c>
      <c r="T140" s="82"/>
      <c r="U140" s="81">
        <v>505701</v>
      </c>
      <c r="V140" s="81">
        <v>274</v>
      </c>
      <c r="W140" s="81">
        <v>18</v>
      </c>
      <c r="X140" s="81">
        <v>3062</v>
      </c>
      <c r="Y140" s="81">
        <v>7436</v>
      </c>
      <c r="Z140" s="81">
        <v>8201</v>
      </c>
      <c r="AA140" s="81">
        <v>1900</v>
      </c>
      <c r="AB140" s="81">
        <v>15035</v>
      </c>
      <c r="AC140" s="81">
        <v>6576</v>
      </c>
      <c r="AD140" s="81">
        <v>2.50444529</v>
      </c>
      <c r="AE140" s="82"/>
      <c r="AF140" s="81">
        <v>3436675.6937896614</v>
      </c>
      <c r="AG140" s="81">
        <v>397919.00580895558</v>
      </c>
      <c r="AH140" s="81">
        <v>254493.36864182449</v>
      </c>
      <c r="AI140" s="81">
        <v>19038012.753465425</v>
      </c>
      <c r="AJ140" s="81">
        <v>28012290.695695512</v>
      </c>
      <c r="AK140" s="81">
        <v>0</v>
      </c>
      <c r="AL140" s="81">
        <v>0</v>
      </c>
      <c r="AM140" s="81">
        <v>1973552.5531903168</v>
      </c>
      <c r="AN140" s="81">
        <v>0</v>
      </c>
      <c r="AO140" s="81">
        <v>0</v>
      </c>
      <c r="AP140" s="82"/>
      <c r="AQ140" s="81">
        <v>449</v>
      </c>
      <c r="AR140" s="81">
        <v>118</v>
      </c>
      <c r="AS140" s="81">
        <v>0</v>
      </c>
      <c r="AT140" s="81">
        <v>0</v>
      </c>
      <c r="AU140" s="81">
        <v>0</v>
      </c>
      <c r="AV140" s="81">
        <v>0</v>
      </c>
      <c r="AW140" s="81"/>
      <c r="AX140" s="82"/>
      <c r="AY140" s="81">
        <v>1848.4</v>
      </c>
      <c r="AZ140" s="81">
        <v>31051.90000000002</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1856</v>
      </c>
      <c r="B141" s="80">
        <v>51</v>
      </c>
      <c r="C141" s="80">
        <v>19</v>
      </c>
      <c r="D141" s="80">
        <v>3</v>
      </c>
      <c r="E141" s="80">
        <v>2022</v>
      </c>
      <c r="F141" s="80" t="s">
        <v>568</v>
      </c>
      <c r="G141" s="174" t="s">
        <v>1837</v>
      </c>
      <c r="H141" s="80" t="s">
        <v>1838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467</v>
      </c>
      <c r="AR141" s="81">
        <v>118</v>
      </c>
      <c r="AS141" s="81">
        <v>0</v>
      </c>
      <c r="AT141" s="81">
        <v>0</v>
      </c>
      <c r="AU141" s="81">
        <v>0</v>
      </c>
      <c r="AV141" s="81">
        <v>0</v>
      </c>
      <c r="AW141" s="81"/>
      <c r="AX141" s="82"/>
      <c r="AY141" s="81">
        <v>1957.9999999999998</v>
      </c>
      <c r="AZ141" s="81">
        <v>31051.90000000002</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1857</v>
      </c>
      <c r="B142" s="80">
        <v>409</v>
      </c>
      <c r="C142" s="80">
        <v>1</v>
      </c>
      <c r="D142" s="80">
        <v>25</v>
      </c>
      <c r="E142" s="80">
        <v>1990</v>
      </c>
      <c r="F142" s="80" t="s">
        <v>562</v>
      </c>
      <c r="G142" s="80" t="s">
        <v>1858</v>
      </c>
      <c r="H142" s="80" t="s">
        <v>1859</v>
      </c>
      <c r="I142" s="177"/>
      <c r="J142" s="81">
        <v>23.514446780898702</v>
      </c>
      <c r="K142" s="81">
        <v>4.2160706495639895</v>
      </c>
      <c r="L142" s="81">
        <v>3.365418424018757</v>
      </c>
      <c r="M142" s="81">
        <v>12.91528984517914</v>
      </c>
      <c r="N142" s="81">
        <v>15.152427389721597</v>
      </c>
      <c r="O142" s="81">
        <v>13.79245979706929</v>
      </c>
      <c r="P142" s="81">
        <v>21.341693771467167</v>
      </c>
      <c r="Q142" s="81">
        <v>1.2522323635309991</v>
      </c>
      <c r="R142" s="81">
        <v>0</v>
      </c>
      <c r="S142" s="81">
        <v>1.2336528051222924</v>
      </c>
      <c r="T142" s="82"/>
      <c r="U142" s="81">
        <v>2445112</v>
      </c>
      <c r="V142" s="81">
        <v>1297</v>
      </c>
      <c r="W142" s="81">
        <v>38</v>
      </c>
      <c r="X142" s="81">
        <v>4454</v>
      </c>
      <c r="Y142" s="81">
        <v>5191</v>
      </c>
      <c r="Z142" s="81">
        <v>5673</v>
      </c>
      <c r="AA142" s="81">
        <v>5182</v>
      </c>
      <c r="AB142" s="81">
        <v>20332</v>
      </c>
      <c r="AC142" s="81">
        <v>0</v>
      </c>
      <c r="AD142" s="81">
        <v>1.2336528051222924</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1860</v>
      </c>
      <c r="B143" s="80">
        <v>410</v>
      </c>
      <c r="C143" s="80">
        <v>2</v>
      </c>
      <c r="D143" s="80">
        <v>25</v>
      </c>
      <c r="E143" s="80">
        <v>2005</v>
      </c>
      <c r="F143" s="80" t="s">
        <v>565</v>
      </c>
      <c r="G143" s="80" t="s">
        <v>1858</v>
      </c>
      <c r="H143" s="80" t="s">
        <v>1859</v>
      </c>
      <c r="I143" s="177"/>
      <c r="J143" s="81">
        <v>14.946400060778277</v>
      </c>
      <c r="K143" s="81">
        <v>2.9335729222420923</v>
      </c>
      <c r="L143" s="81">
        <v>4.0203934944402677</v>
      </c>
      <c r="M143" s="81">
        <v>25.163866862012704</v>
      </c>
      <c r="N143" s="81">
        <v>25.763670796960763</v>
      </c>
      <c r="O143" s="81">
        <v>19.654763004005378</v>
      </c>
      <c r="P143" s="81">
        <v>21.23101733092048</v>
      </c>
      <c r="Q143" s="81">
        <v>1.1004106884460161</v>
      </c>
      <c r="R143" s="81">
        <v>0</v>
      </c>
      <c r="S143" s="81">
        <v>1.384688108402947</v>
      </c>
      <c r="T143" s="82"/>
      <c r="U143" s="81">
        <v>1617735</v>
      </c>
      <c r="V143" s="81">
        <v>1118</v>
      </c>
      <c r="W143" s="81">
        <v>48</v>
      </c>
      <c r="X143" s="81">
        <v>4072</v>
      </c>
      <c r="Y143" s="81">
        <v>5685</v>
      </c>
      <c r="Z143" s="81">
        <v>9355</v>
      </c>
      <c r="AA143" s="81">
        <v>4222</v>
      </c>
      <c r="AB143" s="81">
        <v>18678</v>
      </c>
      <c r="AC143" s="81">
        <v>0</v>
      </c>
      <c r="AD143" s="81">
        <v>1.384688108402947</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1861</v>
      </c>
      <c r="B144" s="80">
        <v>411</v>
      </c>
      <c r="C144" s="80">
        <v>3</v>
      </c>
      <c r="D144" s="80">
        <v>25</v>
      </c>
      <c r="E144" s="80">
        <v>2006</v>
      </c>
      <c r="F144" s="80" t="s">
        <v>566</v>
      </c>
      <c r="G144" s="80" t="s">
        <v>1858</v>
      </c>
      <c r="H144" s="80" t="s">
        <v>1859</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1862</v>
      </c>
      <c r="B145" s="80">
        <v>412</v>
      </c>
      <c r="C145" s="80">
        <v>4</v>
      </c>
      <c r="D145" s="80">
        <v>25</v>
      </c>
      <c r="E145" s="80">
        <v>2007</v>
      </c>
      <c r="F145" s="80" t="s">
        <v>567</v>
      </c>
      <c r="G145" s="80" t="s">
        <v>1858</v>
      </c>
      <c r="H145" s="80" t="s">
        <v>1859</v>
      </c>
      <c r="I145" s="177"/>
      <c r="J145" s="81">
        <v>13.6340636550757</v>
      </c>
      <c r="K145" s="81">
        <v>2.600411695198904</v>
      </c>
      <c r="L145" s="81">
        <v>3.6754858275760238</v>
      </c>
      <c r="M145" s="81">
        <v>19.884699288208935</v>
      </c>
      <c r="N145" s="81">
        <v>26.261556600546953</v>
      </c>
      <c r="O145" s="81">
        <v>18.862498953962017</v>
      </c>
      <c r="P145" s="81">
        <v>20.528135669758893</v>
      </c>
      <c r="Q145" s="81">
        <v>1.1345479967568624</v>
      </c>
      <c r="R145" s="81">
        <v>0</v>
      </c>
      <c r="S145" s="81">
        <v>1.4647755325338658</v>
      </c>
      <c r="T145" s="82"/>
      <c r="U145" s="81">
        <v>1741229</v>
      </c>
      <c r="V145" s="81">
        <v>1036</v>
      </c>
      <c r="W145" s="81">
        <v>55</v>
      </c>
      <c r="X145" s="81">
        <v>4333</v>
      </c>
      <c r="Y145" s="81">
        <v>5683</v>
      </c>
      <c r="Z145" s="81">
        <v>9333</v>
      </c>
      <c r="AA145" s="81">
        <v>4020</v>
      </c>
      <c r="AB145" s="81">
        <v>18239</v>
      </c>
      <c r="AC145" s="81">
        <v>0</v>
      </c>
      <c r="AD145" s="81">
        <v>1.4647755325338658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1863</v>
      </c>
      <c r="B146" s="80">
        <v>413</v>
      </c>
      <c r="C146" s="80">
        <v>5</v>
      </c>
      <c r="D146" s="80">
        <v>25</v>
      </c>
      <c r="E146" s="80">
        <v>2008</v>
      </c>
      <c r="F146" s="80" t="s">
        <v>84</v>
      </c>
      <c r="G146" s="80" t="s">
        <v>1858</v>
      </c>
      <c r="H146" s="80" t="s">
        <v>1859</v>
      </c>
      <c r="I146" s="177"/>
      <c r="J146" s="81">
        <v>13.534744319156522</v>
      </c>
      <c r="K146" s="81">
        <v>2.0601607571201308</v>
      </c>
      <c r="L146" s="81">
        <v>3.5906641935716248</v>
      </c>
      <c r="M146" s="81">
        <v>22.282943970234179</v>
      </c>
      <c r="N146" s="81">
        <v>25.146437244761003</v>
      </c>
      <c r="O146" s="81">
        <v>18.281482579730564</v>
      </c>
      <c r="P146" s="81">
        <v>19.989571959157292</v>
      </c>
      <c r="Q146" s="81">
        <v>1.1089236443792381</v>
      </c>
      <c r="R146" s="81">
        <v>0</v>
      </c>
      <c r="S146" s="81">
        <v>1.4341533350469868</v>
      </c>
      <c r="T146" s="82"/>
      <c r="U146" s="81">
        <v>1801315</v>
      </c>
      <c r="V146" s="81">
        <v>1036</v>
      </c>
      <c r="W146" s="81">
        <v>55</v>
      </c>
      <c r="X146" s="81">
        <v>4333</v>
      </c>
      <c r="Y146" s="81">
        <v>5703</v>
      </c>
      <c r="Z146" s="81">
        <v>9363</v>
      </c>
      <c r="AA146" s="81">
        <v>3919</v>
      </c>
      <c r="AB146" s="81">
        <v>18120</v>
      </c>
      <c r="AC146" s="81">
        <v>0</v>
      </c>
      <c r="AD146" s="81">
        <v>1.4341533350469868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1864</v>
      </c>
      <c r="B147" s="80">
        <v>414</v>
      </c>
      <c r="C147" s="80">
        <v>6</v>
      </c>
      <c r="D147" s="80">
        <v>25</v>
      </c>
      <c r="E147" s="80">
        <v>2009</v>
      </c>
      <c r="F147" s="80" t="s">
        <v>85</v>
      </c>
      <c r="G147" s="80" t="s">
        <v>1858</v>
      </c>
      <c r="H147" s="80" t="s">
        <v>1859</v>
      </c>
      <c r="I147" s="177"/>
      <c r="J147" s="81">
        <v>11.734582849408765</v>
      </c>
      <c r="K147" s="81">
        <v>1.5947938826188932</v>
      </c>
      <c r="L147" s="81">
        <v>5.0702065149533384</v>
      </c>
      <c r="M147" s="81">
        <v>22.871903218574072</v>
      </c>
      <c r="N147" s="81">
        <v>23.019985952813553</v>
      </c>
      <c r="O147" s="81">
        <v>18.592573478438652</v>
      </c>
      <c r="P147" s="81">
        <v>19.108685154245531</v>
      </c>
      <c r="Q147" s="81">
        <v>1.046103217650564</v>
      </c>
      <c r="R147" s="81">
        <v>0</v>
      </c>
      <c r="S147" s="81">
        <v>1.6868577143281169</v>
      </c>
      <c r="T147" s="82"/>
      <c r="U147" s="81">
        <v>1351899</v>
      </c>
      <c r="V147" s="81">
        <v>818</v>
      </c>
      <c r="W147" s="81">
        <v>107</v>
      </c>
      <c r="X147" s="81">
        <v>4406</v>
      </c>
      <c r="Y147" s="81">
        <v>5703</v>
      </c>
      <c r="Z147" s="81">
        <v>9399</v>
      </c>
      <c r="AA147" s="81">
        <v>3846</v>
      </c>
      <c r="AB147" s="81">
        <v>17944</v>
      </c>
      <c r="AC147" s="81">
        <v>0</v>
      </c>
      <c r="AD147" s="81">
        <v>1.6868577143281169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0</v>
      </c>
      <c r="BL147" s="81">
        <v>0</v>
      </c>
      <c r="BM147" s="82"/>
      <c r="BN147" s="81">
        <v>0</v>
      </c>
      <c r="BO147" s="81">
        <v>0</v>
      </c>
      <c r="BP147" s="81">
        <v>0</v>
      </c>
      <c r="BQ147" s="81">
        <v>0</v>
      </c>
      <c r="BR147" s="81">
        <v>0</v>
      </c>
      <c r="BS147" s="81">
        <v>0</v>
      </c>
      <c r="BT147"/>
      <c r="BU147" s="80"/>
      <c r="BV147" s="80"/>
      <c r="BW147" s="80"/>
      <c r="BX147" s="80"/>
      <c r="BY147" s="80"/>
      <c r="BZ147" s="80"/>
      <c r="CA147" s="80"/>
      <c r="CB147" s="80"/>
      <c r="CC147" s="80"/>
    </row>
    <row r="148" spans="1:81">
      <c r="A148" s="80" t="s">
        <v>1865</v>
      </c>
      <c r="B148" s="80">
        <v>415</v>
      </c>
      <c r="C148" s="80">
        <v>7</v>
      </c>
      <c r="D148" s="80">
        <v>25</v>
      </c>
      <c r="E148" s="80">
        <v>2010</v>
      </c>
      <c r="F148" s="80" t="s">
        <v>86</v>
      </c>
      <c r="G148" s="80" t="s">
        <v>1858</v>
      </c>
      <c r="H148" s="80" t="s">
        <v>1859</v>
      </c>
      <c r="I148" s="177"/>
      <c r="J148" s="81">
        <v>12.515028100857844</v>
      </c>
      <c r="K148" s="81">
        <v>1.6255041906063139</v>
      </c>
      <c r="L148" s="81">
        <v>4.8001527913720823</v>
      </c>
      <c r="M148" s="81">
        <v>22.306283676205663</v>
      </c>
      <c r="N148" s="81">
        <v>23.092368753825973</v>
      </c>
      <c r="O148" s="81">
        <v>18.618809797773331</v>
      </c>
      <c r="P148" s="81">
        <v>19.542069709817003</v>
      </c>
      <c r="Q148" s="81">
        <v>1.0786549393087372</v>
      </c>
      <c r="R148" s="81">
        <v>0</v>
      </c>
      <c r="S148" s="81">
        <v>1.7304492300775662</v>
      </c>
      <c r="T148" s="82"/>
      <c r="U148" s="81">
        <v>1542451</v>
      </c>
      <c r="V148" s="81">
        <v>818</v>
      </c>
      <c r="W148" s="81">
        <v>107</v>
      </c>
      <c r="X148" s="81">
        <v>4406</v>
      </c>
      <c r="Y148" s="81">
        <v>5711</v>
      </c>
      <c r="Z148" s="81">
        <v>9456</v>
      </c>
      <c r="AA148" s="81">
        <v>3835</v>
      </c>
      <c r="AB148" s="81">
        <v>17729</v>
      </c>
      <c r="AC148" s="81">
        <v>0</v>
      </c>
      <c r="AD148" s="81">
        <v>1.7304492300775662</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0</v>
      </c>
      <c r="BL148" s="81">
        <v>0</v>
      </c>
      <c r="BM148" s="82"/>
      <c r="BN148" s="81">
        <v>0</v>
      </c>
      <c r="BO148" s="81">
        <v>0</v>
      </c>
      <c r="BP148" s="81">
        <v>0</v>
      </c>
      <c r="BQ148" s="81">
        <v>0</v>
      </c>
      <c r="BR148" s="81">
        <v>0</v>
      </c>
      <c r="BS148" s="81">
        <v>0</v>
      </c>
      <c r="BT148"/>
      <c r="BU148" s="80">
        <v>0</v>
      </c>
      <c r="BV148" s="80">
        <v>0</v>
      </c>
      <c r="BW148" s="80">
        <v>0</v>
      </c>
      <c r="BX148" s="80">
        <v>0</v>
      </c>
      <c r="BY148" s="80">
        <v>0</v>
      </c>
      <c r="BZ148" s="80">
        <v>0</v>
      </c>
      <c r="CA148" s="80">
        <v>0</v>
      </c>
      <c r="CB148" s="80">
        <v>0</v>
      </c>
      <c r="CC148" s="80">
        <v>0</v>
      </c>
    </row>
    <row r="149" spans="1:81">
      <c r="A149" s="80" t="s">
        <v>1866</v>
      </c>
      <c r="B149" s="80">
        <v>416</v>
      </c>
      <c r="C149" s="80">
        <v>8</v>
      </c>
      <c r="D149" s="80">
        <v>25</v>
      </c>
      <c r="E149" s="80">
        <v>2011</v>
      </c>
      <c r="F149" s="80" t="s">
        <v>87</v>
      </c>
      <c r="G149" s="80" t="s">
        <v>1858</v>
      </c>
      <c r="H149" s="80" t="s">
        <v>1859</v>
      </c>
      <c r="I149" s="177"/>
      <c r="J149" s="81">
        <v>12.800502732837277</v>
      </c>
      <c r="K149" s="81">
        <v>2.1834817074802313</v>
      </c>
      <c r="L149" s="81">
        <v>4.4811815378007482</v>
      </c>
      <c r="M149" s="81">
        <v>25.960125174202105</v>
      </c>
      <c r="N149" s="81">
        <v>27.043741304881046</v>
      </c>
      <c r="O149" s="81">
        <v>18.454172149012649</v>
      </c>
      <c r="P149" s="81">
        <v>19.13073663112197</v>
      </c>
      <c r="Q149" s="81">
        <v>1.2291030224149229</v>
      </c>
      <c r="R149" s="81">
        <v>0</v>
      </c>
      <c r="S149" s="81">
        <v>1.8309113882479264</v>
      </c>
      <c r="T149" s="82"/>
      <c r="U149" s="81">
        <v>1300935</v>
      </c>
      <c r="V149" s="81">
        <v>818</v>
      </c>
      <c r="W149" s="81">
        <v>107</v>
      </c>
      <c r="X149" s="81">
        <v>4406</v>
      </c>
      <c r="Y149" s="81">
        <v>5714</v>
      </c>
      <c r="Z149" s="81">
        <v>9576</v>
      </c>
      <c r="AA149" s="81">
        <v>3866</v>
      </c>
      <c r="AB149" s="81">
        <v>17514</v>
      </c>
      <c r="AC149" s="81">
        <v>0</v>
      </c>
      <c r="AD149" s="81">
        <v>1.8309113882479264</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3.4420000000000002</v>
      </c>
      <c r="BJ149" s="81">
        <v>0</v>
      </c>
      <c r="BK149" s="81">
        <v>0</v>
      </c>
      <c r="BL149" s="81">
        <v>0</v>
      </c>
      <c r="BM149" s="82"/>
      <c r="BN149" s="81">
        <v>0</v>
      </c>
      <c r="BO149" s="81">
        <v>0</v>
      </c>
      <c r="BP149" s="81">
        <v>1</v>
      </c>
      <c r="BQ149" s="81">
        <v>0</v>
      </c>
      <c r="BR149" s="81">
        <v>0</v>
      </c>
      <c r="BS149" s="81">
        <v>0</v>
      </c>
      <c r="BT149"/>
      <c r="BU149" s="80">
        <v>3.4420000000000002</v>
      </c>
      <c r="BV149" s="80">
        <v>0</v>
      </c>
      <c r="BW149" s="80">
        <v>0</v>
      </c>
      <c r="BX149" s="80">
        <v>0</v>
      </c>
      <c r="BY149" s="80">
        <v>0</v>
      </c>
      <c r="BZ149" s="80">
        <v>0</v>
      </c>
      <c r="CA149" s="80">
        <v>0</v>
      </c>
      <c r="CB149" s="80">
        <v>0</v>
      </c>
      <c r="CC149" s="80">
        <v>0</v>
      </c>
    </row>
    <row r="150" spans="1:81">
      <c r="A150" s="80" t="s">
        <v>1867</v>
      </c>
      <c r="B150" s="80">
        <v>417</v>
      </c>
      <c r="C150" s="80">
        <v>9</v>
      </c>
      <c r="D150" s="80">
        <v>25</v>
      </c>
      <c r="E150" s="80">
        <v>2012</v>
      </c>
      <c r="F150" s="80" t="s">
        <v>88</v>
      </c>
      <c r="G150" s="80" t="s">
        <v>1858</v>
      </c>
      <c r="H150" s="80" t="s">
        <v>1859</v>
      </c>
      <c r="I150" s="177"/>
      <c r="J150" s="81">
        <v>16.175405013259635</v>
      </c>
      <c r="K150" s="81">
        <v>2.0497874500373854</v>
      </c>
      <c r="L150" s="81">
        <v>4.4945651410354994</v>
      </c>
      <c r="M150" s="81">
        <v>29.208278764239413</v>
      </c>
      <c r="N150" s="81">
        <v>29.088071690345874</v>
      </c>
      <c r="O150" s="81">
        <v>18.645458119703765</v>
      </c>
      <c r="P150" s="81">
        <v>19.319209143045384</v>
      </c>
      <c r="Q150" s="81">
        <v>1.3252501966151919</v>
      </c>
      <c r="R150" s="81">
        <v>0</v>
      </c>
      <c r="S150" s="81">
        <v>1.5838887746510193</v>
      </c>
      <c r="T150" s="82"/>
      <c r="U150" s="81">
        <v>1507641</v>
      </c>
      <c r="V150" s="81">
        <v>818</v>
      </c>
      <c r="W150" s="81">
        <v>107</v>
      </c>
      <c r="X150" s="81">
        <v>4406</v>
      </c>
      <c r="Y150" s="81">
        <v>5780</v>
      </c>
      <c r="Z150" s="81">
        <v>9752</v>
      </c>
      <c r="AA150" s="81">
        <v>3882</v>
      </c>
      <c r="AB150" s="81">
        <v>17381</v>
      </c>
      <c r="AC150" s="81">
        <v>0</v>
      </c>
      <c r="AD150" s="81">
        <v>1.5838887746510193</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3.8410000000000002</v>
      </c>
      <c r="BJ150" s="81">
        <v>0</v>
      </c>
      <c r="BK150" s="81">
        <v>0</v>
      </c>
      <c r="BL150" s="81">
        <v>0</v>
      </c>
      <c r="BM150" s="82"/>
      <c r="BN150" s="81">
        <v>0</v>
      </c>
      <c r="BO150" s="81">
        <v>0</v>
      </c>
      <c r="BP150" s="81">
        <v>1</v>
      </c>
      <c r="BQ150" s="81">
        <v>0</v>
      </c>
      <c r="BR150" s="81">
        <v>0</v>
      </c>
      <c r="BS150" s="81">
        <v>0</v>
      </c>
      <c r="BT150"/>
      <c r="BU150" s="80">
        <v>3.8410000000000002</v>
      </c>
      <c r="BV150" s="80">
        <v>0</v>
      </c>
      <c r="BW150" s="80">
        <v>0</v>
      </c>
      <c r="BX150" s="80">
        <v>0</v>
      </c>
      <c r="BY150" s="80">
        <v>0</v>
      </c>
      <c r="BZ150" s="80">
        <v>0</v>
      </c>
      <c r="CA150" s="80">
        <v>0</v>
      </c>
      <c r="CB150" s="80">
        <v>0</v>
      </c>
      <c r="CC150" s="80">
        <v>0</v>
      </c>
    </row>
    <row r="151" spans="1:81">
      <c r="A151" s="80" t="s">
        <v>1868</v>
      </c>
      <c r="B151" s="80">
        <v>418</v>
      </c>
      <c r="C151" s="80">
        <v>10</v>
      </c>
      <c r="D151" s="80">
        <v>25</v>
      </c>
      <c r="E151" s="80">
        <v>2013</v>
      </c>
      <c r="F151" s="80" t="s">
        <v>89</v>
      </c>
      <c r="G151" s="80" t="s">
        <v>1858</v>
      </c>
      <c r="H151" s="80" t="s">
        <v>1859</v>
      </c>
      <c r="I151" s="177"/>
      <c r="J151" s="81">
        <v>11.739933864913279</v>
      </c>
      <c r="K151" s="81">
        <v>1.7402171001993589</v>
      </c>
      <c r="L151" s="81">
        <v>3.2605695593625676</v>
      </c>
      <c r="M151" s="81">
        <v>25.208587412849134</v>
      </c>
      <c r="N151" s="81">
        <v>28.625485653060199</v>
      </c>
      <c r="O151" s="81">
        <v>18.157864521843976</v>
      </c>
      <c r="P151" s="81">
        <v>19.641770029680004</v>
      </c>
      <c r="Q151" s="81">
        <v>1.3293665656158504</v>
      </c>
      <c r="R151" s="81">
        <v>0</v>
      </c>
      <c r="S151" s="81">
        <v>1.6116568126195592</v>
      </c>
      <c r="T151" s="82"/>
      <c r="U151" s="81">
        <v>1203040</v>
      </c>
      <c r="V151" s="81">
        <v>818</v>
      </c>
      <c r="W151" s="81">
        <v>107</v>
      </c>
      <c r="X151" s="81">
        <v>4406</v>
      </c>
      <c r="Y151" s="81">
        <v>5783</v>
      </c>
      <c r="Z151" s="81">
        <v>9921</v>
      </c>
      <c r="AA151" s="81">
        <v>3932</v>
      </c>
      <c r="AB151" s="81">
        <v>17185</v>
      </c>
      <c r="AC151" s="81">
        <v>0</v>
      </c>
      <c r="AD151" s="81">
        <v>1.6116568126195592</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3.4740000000000002</v>
      </c>
      <c r="BJ151" s="81">
        <v>0</v>
      </c>
      <c r="BK151" s="81">
        <v>0</v>
      </c>
      <c r="BL151" s="81">
        <v>0</v>
      </c>
      <c r="BM151" s="82"/>
      <c r="BN151" s="81">
        <v>0</v>
      </c>
      <c r="BO151" s="81">
        <v>0</v>
      </c>
      <c r="BP151" s="81">
        <v>1</v>
      </c>
      <c r="BQ151" s="81">
        <v>0</v>
      </c>
      <c r="BR151" s="81">
        <v>0</v>
      </c>
      <c r="BS151" s="81">
        <v>0</v>
      </c>
      <c r="BT151"/>
      <c r="BU151" s="80">
        <v>3.4740000000000002</v>
      </c>
      <c r="BV151" s="80">
        <v>0</v>
      </c>
      <c r="BW151" s="80">
        <v>0</v>
      </c>
      <c r="BX151" s="80">
        <v>0</v>
      </c>
      <c r="BY151" s="80">
        <v>0</v>
      </c>
      <c r="BZ151" s="80">
        <v>0</v>
      </c>
      <c r="CA151" s="80">
        <v>0</v>
      </c>
      <c r="CB151" s="80">
        <v>0</v>
      </c>
      <c r="CC151" s="80">
        <v>0</v>
      </c>
    </row>
    <row r="152" spans="1:81">
      <c r="A152" s="80" t="s">
        <v>1869</v>
      </c>
      <c r="B152" s="80">
        <v>419</v>
      </c>
      <c r="C152" s="80">
        <v>11</v>
      </c>
      <c r="D152" s="80">
        <v>25</v>
      </c>
      <c r="E152" s="80">
        <v>2014</v>
      </c>
      <c r="F152" s="80" t="s">
        <v>90</v>
      </c>
      <c r="G152" s="80" t="s">
        <v>1858</v>
      </c>
      <c r="H152" s="80" t="s">
        <v>1859</v>
      </c>
      <c r="I152" s="177"/>
      <c r="J152" s="81">
        <v>12.837806783262939</v>
      </c>
      <c r="K152" s="81">
        <v>1.820977196070457</v>
      </c>
      <c r="L152" s="81">
        <v>4.7272003709943302</v>
      </c>
      <c r="M152" s="81">
        <v>28.306792309502661</v>
      </c>
      <c r="N152" s="81">
        <v>28.190337907842796</v>
      </c>
      <c r="O152" s="81">
        <v>17.435108590432534</v>
      </c>
      <c r="P152" s="81">
        <v>19.658565677568344</v>
      </c>
      <c r="Q152" s="81">
        <v>1.261736528914762</v>
      </c>
      <c r="R152" s="81">
        <v>0</v>
      </c>
      <c r="S152" s="81">
        <v>1.6400700216881439</v>
      </c>
      <c r="T152" s="82"/>
      <c r="U152" s="81">
        <v>1414891</v>
      </c>
      <c r="V152" s="81">
        <v>788</v>
      </c>
      <c r="W152" s="81">
        <v>103</v>
      </c>
      <c r="X152" s="81">
        <v>4425</v>
      </c>
      <c r="Y152" s="81">
        <v>5831</v>
      </c>
      <c r="Z152" s="81">
        <v>10033</v>
      </c>
      <c r="AA152" s="81">
        <v>3915</v>
      </c>
      <c r="AB152" s="81">
        <v>17000</v>
      </c>
      <c r="AC152" s="81">
        <v>0</v>
      </c>
      <c r="AD152" s="81">
        <v>1.6400700216881439</v>
      </c>
      <c r="AE152" s="82"/>
      <c r="AF152" s="81">
        <v>13608200.522937214</v>
      </c>
      <c r="AG152" s="81">
        <v>1434195.7084770782</v>
      </c>
      <c r="AH152" s="81">
        <v>1056113.7324121732</v>
      </c>
      <c r="AI152" s="81">
        <v>30436440.805819128</v>
      </c>
      <c r="AJ152" s="81">
        <v>34954641.584923536</v>
      </c>
      <c r="AK152" s="81">
        <v>0</v>
      </c>
      <c r="AL152" s="81">
        <v>0</v>
      </c>
      <c r="AM152" s="81">
        <v>2333845.9653455517</v>
      </c>
      <c r="AN152" s="81">
        <v>0</v>
      </c>
      <c r="AO152" s="81">
        <v>0</v>
      </c>
      <c r="AP152" s="82"/>
      <c r="AQ152" s="81">
        <v>191</v>
      </c>
      <c r="AR152" s="81">
        <v>20</v>
      </c>
      <c r="AS152" s="81">
        <v>0</v>
      </c>
      <c r="AT152" s="81">
        <v>0</v>
      </c>
      <c r="AU152" s="81">
        <v>0</v>
      </c>
      <c r="AV152" s="81">
        <v>0</v>
      </c>
      <c r="AW152" s="81" t="s">
        <v>564</v>
      </c>
      <c r="AX152" s="82"/>
      <c r="AY152" s="81">
        <v>831.3</v>
      </c>
      <c r="AZ152" s="81">
        <v>541.1</v>
      </c>
      <c r="BA152" s="81">
        <v>0</v>
      </c>
      <c r="BB152" s="81">
        <v>0</v>
      </c>
      <c r="BC152" s="81">
        <v>0</v>
      </c>
      <c r="BD152" s="81">
        <v>0</v>
      </c>
      <c r="BE152" s="81" t="s">
        <v>564</v>
      </c>
      <c r="BF152" s="82"/>
      <c r="BG152" s="81">
        <v>0</v>
      </c>
      <c r="BH152" s="81">
        <v>0</v>
      </c>
      <c r="BI152" s="81">
        <v>4.2939999999999996</v>
      </c>
      <c r="BJ152" s="81">
        <v>0</v>
      </c>
      <c r="BK152" s="81">
        <v>0</v>
      </c>
      <c r="BL152" s="81">
        <v>0</v>
      </c>
      <c r="BM152" s="82"/>
      <c r="BN152" s="81">
        <v>0</v>
      </c>
      <c r="BO152" s="81">
        <v>0</v>
      </c>
      <c r="BP152" s="81">
        <v>1</v>
      </c>
      <c r="BQ152" s="81">
        <v>0</v>
      </c>
      <c r="BR152" s="81">
        <v>0</v>
      </c>
      <c r="BS152" s="81">
        <v>0</v>
      </c>
      <c r="BT152"/>
      <c r="BU152" s="80">
        <v>4.2939999999999996</v>
      </c>
      <c r="BV152" s="80">
        <v>0</v>
      </c>
      <c r="BW152" s="80">
        <v>0</v>
      </c>
      <c r="BX152" s="80">
        <v>0</v>
      </c>
      <c r="BY152" s="80">
        <v>0</v>
      </c>
      <c r="BZ152" s="80">
        <v>0</v>
      </c>
      <c r="CA152" s="80">
        <v>0</v>
      </c>
      <c r="CB152" s="80">
        <v>0</v>
      </c>
      <c r="CC152" s="80">
        <v>0</v>
      </c>
    </row>
    <row r="153" spans="1:81">
      <c r="A153" s="80" t="s">
        <v>1870</v>
      </c>
      <c r="B153" s="80">
        <v>420</v>
      </c>
      <c r="C153" s="80">
        <v>12</v>
      </c>
      <c r="D153" s="80">
        <v>25</v>
      </c>
      <c r="E153" s="80">
        <v>2015</v>
      </c>
      <c r="F153" s="80" t="s">
        <v>91</v>
      </c>
      <c r="G153" s="80" t="s">
        <v>1858</v>
      </c>
      <c r="H153" s="80" t="s">
        <v>1859</v>
      </c>
      <c r="I153" s="177"/>
      <c r="J153" s="81">
        <v>11.738374851872328</v>
      </c>
      <c r="K153" s="81">
        <v>1.8402935740729893</v>
      </c>
      <c r="L153" s="81">
        <v>4.8085447924730964</v>
      </c>
      <c r="M153" s="81">
        <v>27.84818472625917</v>
      </c>
      <c r="N153" s="81">
        <v>25.180586241197467</v>
      </c>
      <c r="O153" s="81">
        <v>17.416751113885105</v>
      </c>
      <c r="P153" s="81">
        <v>19.382566205960096</v>
      </c>
      <c r="Q153" s="81">
        <v>1.2159958460135762</v>
      </c>
      <c r="R153" s="81">
        <v>0</v>
      </c>
      <c r="S153" s="81">
        <v>1.6448773150191536</v>
      </c>
      <c r="T153" s="82"/>
      <c r="U153" s="81">
        <v>1432426</v>
      </c>
      <c r="V153" s="81">
        <v>788</v>
      </c>
      <c r="W153" s="81">
        <v>103</v>
      </c>
      <c r="X153" s="81">
        <v>4425</v>
      </c>
      <c r="Y153" s="81">
        <v>5809</v>
      </c>
      <c r="Z153" s="81">
        <v>10119</v>
      </c>
      <c r="AA153" s="81">
        <v>3857</v>
      </c>
      <c r="AB153" s="81">
        <v>16736</v>
      </c>
      <c r="AC153" s="81">
        <v>0</v>
      </c>
      <c r="AD153" s="81">
        <v>1.6448773150191536</v>
      </c>
      <c r="AE153" s="82"/>
      <c r="AF153" s="81">
        <v>12485994.231945343</v>
      </c>
      <c r="AG153" s="81">
        <v>1353270.6460008542</v>
      </c>
      <c r="AH153" s="81">
        <v>836368.28983862291</v>
      </c>
      <c r="AI153" s="81">
        <v>31179081.925037224</v>
      </c>
      <c r="AJ153" s="81">
        <v>31833575.358776473</v>
      </c>
      <c r="AK153" s="81">
        <v>0</v>
      </c>
      <c r="AL153" s="81">
        <v>0</v>
      </c>
      <c r="AM153" s="81">
        <v>2293598.5951204561</v>
      </c>
      <c r="AN153" s="81">
        <v>0</v>
      </c>
      <c r="AO153" s="81">
        <v>0</v>
      </c>
      <c r="AP153" s="82"/>
      <c r="AQ153" s="81">
        <v>209</v>
      </c>
      <c r="AR153" s="81">
        <v>44</v>
      </c>
      <c r="AS153" s="81">
        <v>0</v>
      </c>
      <c r="AT153" s="81">
        <v>0</v>
      </c>
      <c r="AU153" s="81">
        <v>0</v>
      </c>
      <c r="AV153" s="81">
        <v>0</v>
      </c>
      <c r="AW153" s="81" t="s">
        <v>564</v>
      </c>
      <c r="AX153" s="82"/>
      <c r="AY153" s="81">
        <v>927.40000000000009</v>
      </c>
      <c r="AZ153" s="81">
        <v>1804.3</v>
      </c>
      <c r="BA153" s="81">
        <v>0</v>
      </c>
      <c r="BB153" s="81">
        <v>0</v>
      </c>
      <c r="BC153" s="81">
        <v>0</v>
      </c>
      <c r="BD153" s="81">
        <v>0</v>
      </c>
      <c r="BE153" s="81" t="s">
        <v>564</v>
      </c>
      <c r="BF153" s="82"/>
      <c r="BG153" s="81">
        <v>0</v>
      </c>
      <c r="BH153" s="81">
        <v>0</v>
      </c>
      <c r="BI153" s="81">
        <v>3.718</v>
      </c>
      <c r="BJ153" s="81">
        <v>0</v>
      </c>
      <c r="BK153" s="81">
        <v>0</v>
      </c>
      <c r="BL153" s="81">
        <v>0</v>
      </c>
      <c r="BM153" s="82"/>
      <c r="BN153" s="81">
        <v>0</v>
      </c>
      <c r="BO153" s="81">
        <v>0</v>
      </c>
      <c r="BP153" s="81">
        <v>1</v>
      </c>
      <c r="BQ153" s="81">
        <v>0</v>
      </c>
      <c r="BR153" s="81">
        <v>0</v>
      </c>
      <c r="BS153" s="81">
        <v>0</v>
      </c>
      <c r="BT153"/>
      <c r="BU153" s="80">
        <v>3.718</v>
      </c>
      <c r="BV153" s="80">
        <v>0</v>
      </c>
      <c r="BW153" s="80">
        <v>0</v>
      </c>
      <c r="BX153" s="80">
        <v>0</v>
      </c>
      <c r="BY153" s="80">
        <v>0</v>
      </c>
      <c r="BZ153" s="80">
        <v>0</v>
      </c>
      <c r="CA153" s="80">
        <v>0</v>
      </c>
      <c r="CB153" s="80">
        <v>0</v>
      </c>
      <c r="CC153" s="80">
        <v>0</v>
      </c>
    </row>
    <row r="154" spans="1:81">
      <c r="A154" s="80" t="s">
        <v>1871</v>
      </c>
      <c r="B154" s="80">
        <v>421</v>
      </c>
      <c r="C154" s="80">
        <v>13</v>
      </c>
      <c r="D154" s="80">
        <v>25</v>
      </c>
      <c r="E154" s="80">
        <v>2016</v>
      </c>
      <c r="F154" s="80" t="s">
        <v>92</v>
      </c>
      <c r="G154" s="80" t="s">
        <v>1858</v>
      </c>
      <c r="H154" s="80" t="s">
        <v>1859</v>
      </c>
      <c r="I154" s="177"/>
      <c r="J154" s="81">
        <v>11.822647489402241</v>
      </c>
      <c r="K154" s="81">
        <v>1.8904007828584575</v>
      </c>
      <c r="L154" s="81">
        <v>5.2720573520180247</v>
      </c>
      <c r="M154" s="81">
        <v>20.345171412703746</v>
      </c>
      <c r="N154" s="81">
        <v>23.702428001262678</v>
      </c>
      <c r="O154" s="81">
        <v>17.370180018622374</v>
      </c>
      <c r="P154" s="81">
        <v>19.162799307935472</v>
      </c>
      <c r="Q154" s="81">
        <v>1.1681124766049</v>
      </c>
      <c r="R154" s="81">
        <v>0</v>
      </c>
      <c r="S154" s="81">
        <v>1.8484710975605447</v>
      </c>
      <c r="T154" s="82"/>
      <c r="U154" s="81">
        <v>1421664</v>
      </c>
      <c r="V154" s="81">
        <v>788</v>
      </c>
      <c r="W154" s="81">
        <v>103</v>
      </c>
      <c r="X154" s="81">
        <v>4425</v>
      </c>
      <c r="Y154" s="81">
        <v>5877</v>
      </c>
      <c r="Z154" s="81">
        <v>10216</v>
      </c>
      <c r="AA154" s="81">
        <v>3944</v>
      </c>
      <c r="AB154" s="81">
        <v>16538</v>
      </c>
      <c r="AC154" s="81">
        <v>0</v>
      </c>
      <c r="AD154" s="81">
        <v>1.848471097560545</v>
      </c>
      <c r="AE154" s="82"/>
      <c r="AF154" s="81">
        <v>13129258.500050779</v>
      </c>
      <c r="AG154" s="81">
        <v>1333954.2529217261</v>
      </c>
      <c r="AH154" s="81">
        <v>735845.42757443292</v>
      </c>
      <c r="AI154" s="81">
        <v>27771851.062727131</v>
      </c>
      <c r="AJ154" s="81">
        <v>30006658.045270178</v>
      </c>
      <c r="AK154" s="81">
        <v>0</v>
      </c>
      <c r="AL154" s="81">
        <v>0</v>
      </c>
      <c r="AM154" s="81">
        <v>2268224.3454752779</v>
      </c>
      <c r="AN154" s="81">
        <v>0</v>
      </c>
      <c r="AO154" s="81">
        <v>0</v>
      </c>
      <c r="AP154" s="82"/>
      <c r="AQ154" s="81">
        <v>221</v>
      </c>
      <c r="AR154" s="81">
        <v>50</v>
      </c>
      <c r="AS154" s="81">
        <v>0</v>
      </c>
      <c r="AT154" s="81">
        <v>0</v>
      </c>
      <c r="AU154" s="81">
        <v>0</v>
      </c>
      <c r="AV154" s="81">
        <v>0</v>
      </c>
      <c r="AW154" s="81" t="s">
        <v>564</v>
      </c>
      <c r="AX154" s="82"/>
      <c r="AY154" s="81">
        <v>990.3</v>
      </c>
      <c r="AZ154" s="81">
        <v>4011</v>
      </c>
      <c r="BA154" s="81">
        <v>0</v>
      </c>
      <c r="BB154" s="81">
        <v>0</v>
      </c>
      <c r="BC154" s="81">
        <v>0</v>
      </c>
      <c r="BD154" s="81">
        <v>0</v>
      </c>
      <c r="BE154" s="81" t="s">
        <v>564</v>
      </c>
      <c r="BF154" s="82"/>
      <c r="BG154" s="81">
        <v>0</v>
      </c>
      <c r="BH154" s="81">
        <v>0</v>
      </c>
      <c r="BI154" s="81">
        <v>3.5459999999999998</v>
      </c>
      <c r="BJ154" s="81">
        <v>0</v>
      </c>
      <c r="BK154" s="81">
        <v>0</v>
      </c>
      <c r="BL154" s="81">
        <v>0</v>
      </c>
      <c r="BM154" s="82"/>
      <c r="BN154" s="81">
        <v>0</v>
      </c>
      <c r="BO154" s="81">
        <v>0</v>
      </c>
      <c r="BP154" s="81">
        <v>1</v>
      </c>
      <c r="BQ154" s="81">
        <v>0</v>
      </c>
      <c r="BR154" s="81">
        <v>0</v>
      </c>
      <c r="BS154" s="81">
        <v>0</v>
      </c>
      <c r="BT154"/>
      <c r="BU154" s="80">
        <v>3.5459999999999998</v>
      </c>
      <c r="BV154" s="80">
        <v>0</v>
      </c>
      <c r="BW154" s="80">
        <v>0</v>
      </c>
      <c r="BX154" s="80">
        <v>0</v>
      </c>
      <c r="BY154" s="80">
        <v>0</v>
      </c>
      <c r="BZ154" s="80">
        <v>0</v>
      </c>
      <c r="CA154" s="80">
        <v>0</v>
      </c>
      <c r="CB154" s="80">
        <v>0</v>
      </c>
      <c r="CC154" s="80">
        <v>0</v>
      </c>
    </row>
    <row r="155" spans="1:81">
      <c r="A155" s="80" t="s">
        <v>1872</v>
      </c>
      <c r="B155" s="80">
        <v>422</v>
      </c>
      <c r="C155" s="80">
        <v>14</v>
      </c>
      <c r="D155" s="80">
        <v>25</v>
      </c>
      <c r="E155" s="80">
        <v>2017</v>
      </c>
      <c r="F155" s="80" t="s">
        <v>71</v>
      </c>
      <c r="G155" s="80" t="s">
        <v>1858</v>
      </c>
      <c r="H155" s="80" t="s">
        <v>1859</v>
      </c>
      <c r="I155" s="177"/>
      <c r="J155" s="81">
        <v>12.23466496800755</v>
      </c>
      <c r="K155" s="81">
        <v>1.9430680042345929</v>
      </c>
      <c r="L155" s="81">
        <v>5.4620155632768395</v>
      </c>
      <c r="M155" s="81">
        <v>18.857582445967761</v>
      </c>
      <c r="N155" s="81">
        <v>25.631708513362643</v>
      </c>
      <c r="O155" s="81">
        <v>17.133571385181231</v>
      </c>
      <c r="P155" s="81">
        <v>18.867603845146615</v>
      </c>
      <c r="Q155" s="81">
        <v>1.1211553152763567</v>
      </c>
      <c r="R155" s="81">
        <v>0</v>
      </c>
      <c r="S155" s="81">
        <v>1.7421402100511689</v>
      </c>
      <c r="T155" s="82"/>
      <c r="U155" s="81">
        <v>1555373</v>
      </c>
      <c r="V155" s="81">
        <v>788</v>
      </c>
      <c r="W155" s="81">
        <v>103</v>
      </c>
      <c r="X155" s="81">
        <v>4425</v>
      </c>
      <c r="Y155" s="81">
        <v>5989</v>
      </c>
      <c r="Z155" s="81">
        <v>10244</v>
      </c>
      <c r="AA155" s="81">
        <v>3908</v>
      </c>
      <c r="AB155" s="81">
        <v>16415</v>
      </c>
      <c r="AC155" s="81">
        <v>0</v>
      </c>
      <c r="AD155" s="81">
        <v>1.7421402100511689</v>
      </c>
      <c r="AE155" s="82"/>
      <c r="AF155" s="81">
        <v>13885457.72395022</v>
      </c>
      <c r="AG155" s="81">
        <v>1397340.5455317011</v>
      </c>
      <c r="AH155" s="81">
        <v>1030445.804391149</v>
      </c>
      <c r="AI155" s="81">
        <v>27242675.46803391</v>
      </c>
      <c r="AJ155" s="81">
        <v>32650179.61609447</v>
      </c>
      <c r="AK155" s="81">
        <v>0</v>
      </c>
      <c r="AL155" s="81">
        <v>0</v>
      </c>
      <c r="AM155" s="81">
        <v>2254877.370909668</v>
      </c>
      <c r="AN155" s="81">
        <v>0</v>
      </c>
      <c r="AO155" s="81">
        <v>0</v>
      </c>
      <c r="AP155" s="82"/>
      <c r="AQ155" s="81">
        <v>230</v>
      </c>
      <c r="AR155" s="81">
        <v>55</v>
      </c>
      <c r="AS155" s="81">
        <v>0</v>
      </c>
      <c r="AT155" s="81">
        <v>0</v>
      </c>
      <c r="AU155" s="81">
        <v>0</v>
      </c>
      <c r="AV155" s="81">
        <v>0</v>
      </c>
      <c r="AW155" s="81" t="s">
        <v>564</v>
      </c>
      <c r="AX155" s="82"/>
      <c r="AY155" s="81">
        <v>1044.8</v>
      </c>
      <c r="AZ155" s="81">
        <v>4229</v>
      </c>
      <c r="BA155" s="81">
        <v>0</v>
      </c>
      <c r="BB155" s="81">
        <v>0</v>
      </c>
      <c r="BC155" s="81">
        <v>0</v>
      </c>
      <c r="BD155" s="81">
        <v>0</v>
      </c>
      <c r="BE155" s="81" t="s">
        <v>564</v>
      </c>
      <c r="BF155" s="82"/>
      <c r="BG155" s="81">
        <v>0</v>
      </c>
      <c r="BH155" s="81">
        <v>0</v>
      </c>
      <c r="BI155" s="81">
        <v>3.1850000000000001</v>
      </c>
      <c r="BJ155" s="81">
        <v>0</v>
      </c>
      <c r="BK155" s="81">
        <v>0</v>
      </c>
      <c r="BL155" s="81">
        <v>0</v>
      </c>
      <c r="BM155" s="82"/>
      <c r="BN155" s="81">
        <v>0</v>
      </c>
      <c r="BO155" s="81">
        <v>0</v>
      </c>
      <c r="BP155" s="81">
        <v>1</v>
      </c>
      <c r="BQ155" s="81">
        <v>0</v>
      </c>
      <c r="BR155" s="81">
        <v>0</v>
      </c>
      <c r="BS155" s="81">
        <v>0</v>
      </c>
      <c r="BT155"/>
      <c r="BU155" s="80">
        <v>3.1850000000000001</v>
      </c>
      <c r="BV155" s="80">
        <v>0</v>
      </c>
      <c r="BW155" s="80">
        <v>0</v>
      </c>
      <c r="BX155" s="80">
        <v>0</v>
      </c>
      <c r="BY155" s="80">
        <v>0</v>
      </c>
      <c r="BZ155" s="80">
        <v>0</v>
      </c>
      <c r="CA155" s="80">
        <v>0</v>
      </c>
      <c r="CB155" s="80">
        <v>0</v>
      </c>
      <c r="CC155" s="80">
        <v>0</v>
      </c>
    </row>
    <row r="156" spans="1:81">
      <c r="A156" s="80" t="s">
        <v>1873</v>
      </c>
      <c r="B156" s="80">
        <v>423</v>
      </c>
      <c r="C156" s="80">
        <v>15</v>
      </c>
      <c r="D156" s="80">
        <v>25</v>
      </c>
      <c r="E156" s="80">
        <v>2018</v>
      </c>
      <c r="F156" s="80" t="s">
        <v>93</v>
      </c>
      <c r="G156" s="80" t="s">
        <v>1858</v>
      </c>
      <c r="H156" s="80" t="s">
        <v>1859</v>
      </c>
      <c r="I156" s="177"/>
      <c r="J156" s="81">
        <v>12.234738973299773</v>
      </c>
      <c r="K156" s="81">
        <v>1.8468700503798807</v>
      </c>
      <c r="L156" s="81">
        <v>4.9529220091331156</v>
      </c>
      <c r="M156" s="81">
        <v>20.001389933987507</v>
      </c>
      <c r="N156" s="81">
        <v>23.440672814505707</v>
      </c>
      <c r="O156" s="81">
        <v>16.793616613578639</v>
      </c>
      <c r="P156" s="81">
        <v>18.732369974968542</v>
      </c>
      <c r="Q156" s="81">
        <v>1.0207912670326766</v>
      </c>
      <c r="R156" s="81">
        <v>0</v>
      </c>
      <c r="S156" s="81">
        <v>1.8540344901036903</v>
      </c>
      <c r="T156" s="82"/>
      <c r="U156" s="81">
        <v>1500012</v>
      </c>
      <c r="V156" s="81">
        <v>788</v>
      </c>
      <c r="W156" s="81">
        <v>103</v>
      </c>
      <c r="X156" s="81">
        <v>4425</v>
      </c>
      <c r="Y156" s="81">
        <v>5967</v>
      </c>
      <c r="Z156" s="81">
        <v>10233</v>
      </c>
      <c r="AA156" s="81">
        <v>3919</v>
      </c>
      <c r="AB156" s="81">
        <v>16106</v>
      </c>
      <c r="AC156" s="81">
        <v>0</v>
      </c>
      <c r="AD156" s="81">
        <v>1.85403449010369</v>
      </c>
      <c r="AE156" s="82"/>
      <c r="AF156" s="81">
        <v>14012041.62006251</v>
      </c>
      <c r="AG156" s="81">
        <v>1241929.5012876331</v>
      </c>
      <c r="AH156" s="81">
        <v>976998.73507797555</v>
      </c>
      <c r="AI156" s="81">
        <v>27173732.142401282</v>
      </c>
      <c r="AJ156" s="81">
        <v>29753207.275035601</v>
      </c>
      <c r="AK156" s="81">
        <v>0</v>
      </c>
      <c r="AL156" s="81">
        <v>0</v>
      </c>
      <c r="AM156" s="81">
        <v>2217008.7891218159</v>
      </c>
      <c r="AN156" s="81">
        <v>0</v>
      </c>
      <c r="AO156" s="81">
        <v>0</v>
      </c>
      <c r="AP156" s="82"/>
      <c r="AQ156" s="81">
        <v>241</v>
      </c>
      <c r="AR156" s="81">
        <v>64</v>
      </c>
      <c r="AS156" s="81">
        <v>0</v>
      </c>
      <c r="AT156" s="81">
        <v>0</v>
      </c>
      <c r="AU156" s="81">
        <v>0</v>
      </c>
      <c r="AV156" s="81">
        <v>0</v>
      </c>
      <c r="AW156" s="81" t="s">
        <v>564</v>
      </c>
      <c r="AX156" s="82"/>
      <c r="AY156" s="81">
        <v>1097</v>
      </c>
      <c r="AZ156" s="81">
        <v>8327</v>
      </c>
      <c r="BA156" s="81">
        <v>0</v>
      </c>
      <c r="BB156" s="81">
        <v>0</v>
      </c>
      <c r="BC156" s="81">
        <v>0</v>
      </c>
      <c r="BD156" s="81">
        <v>0</v>
      </c>
      <c r="BE156" s="81" t="s">
        <v>564</v>
      </c>
      <c r="BF156" s="82"/>
      <c r="BG156" s="81">
        <v>0</v>
      </c>
      <c r="BH156" s="81">
        <v>0</v>
      </c>
      <c r="BI156" s="81">
        <v>3.3290000000000002</v>
      </c>
      <c r="BJ156" s="81">
        <v>0</v>
      </c>
      <c r="BK156" s="81">
        <v>0</v>
      </c>
      <c r="BL156" s="81">
        <v>0</v>
      </c>
      <c r="BM156" s="82"/>
      <c r="BN156" s="81">
        <v>0</v>
      </c>
      <c r="BO156" s="81">
        <v>0</v>
      </c>
      <c r="BP156" s="81">
        <v>1</v>
      </c>
      <c r="BQ156" s="81">
        <v>0</v>
      </c>
      <c r="BR156" s="81">
        <v>0</v>
      </c>
      <c r="BS156" s="81">
        <v>0</v>
      </c>
      <c r="BT156"/>
      <c r="BU156" s="80">
        <v>3.3290000000000002</v>
      </c>
      <c r="BV156" s="80">
        <v>0</v>
      </c>
      <c r="BW156" s="80">
        <v>0</v>
      </c>
      <c r="BX156" s="80">
        <v>0</v>
      </c>
      <c r="BY156" s="80">
        <v>0</v>
      </c>
      <c r="BZ156" s="80">
        <v>0</v>
      </c>
      <c r="CA156" s="80">
        <v>0</v>
      </c>
      <c r="CB156" s="80">
        <v>0</v>
      </c>
      <c r="CC156" s="80">
        <v>0</v>
      </c>
    </row>
    <row r="157" spans="1:81">
      <c r="A157" s="80" t="s">
        <v>1874</v>
      </c>
      <c r="B157" s="80">
        <v>424</v>
      </c>
      <c r="C157" s="80">
        <v>16</v>
      </c>
      <c r="D157" s="80">
        <v>25</v>
      </c>
      <c r="E157" s="80">
        <v>2019</v>
      </c>
      <c r="F157" s="80" t="s">
        <v>73</v>
      </c>
      <c r="G157" s="80" t="s">
        <v>1858</v>
      </c>
      <c r="H157" s="80" t="s">
        <v>1859</v>
      </c>
      <c r="I157" s="177"/>
      <c r="J157" s="81">
        <v>12.326019046439978</v>
      </c>
      <c r="K157" s="81">
        <v>1.7095933013562064</v>
      </c>
      <c r="L157" s="81">
        <v>5.001721126597463</v>
      </c>
      <c r="M157" s="81">
        <v>20.02439910430002</v>
      </c>
      <c r="N157" s="81">
        <v>22.720079432049864</v>
      </c>
      <c r="O157" s="81">
        <v>16.306521791810042</v>
      </c>
      <c r="P157" s="81">
        <v>18.136791423600798</v>
      </c>
      <c r="Q157" s="81">
        <v>0.97302419947104268</v>
      </c>
      <c r="R157" s="81">
        <v>0</v>
      </c>
      <c r="S157" s="81">
        <v>2.0089782706556152</v>
      </c>
      <c r="T157" s="82"/>
      <c r="U157" s="81">
        <v>1513867</v>
      </c>
      <c r="V157" s="81">
        <v>788</v>
      </c>
      <c r="W157" s="81">
        <v>103</v>
      </c>
      <c r="X157" s="81">
        <v>4425</v>
      </c>
      <c r="Y157" s="81">
        <v>5940</v>
      </c>
      <c r="Z157" s="81">
        <v>10209</v>
      </c>
      <c r="AA157" s="81">
        <v>3766</v>
      </c>
      <c r="AB157" s="81">
        <v>15768</v>
      </c>
      <c r="AC157" s="81">
        <v>0</v>
      </c>
      <c r="AD157" s="81">
        <v>2.0089782706556152</v>
      </c>
      <c r="AE157" s="82"/>
      <c r="AF157" s="81">
        <v>14936661.455616239</v>
      </c>
      <c r="AG157" s="81">
        <v>1202554.4695767439</v>
      </c>
      <c r="AH157" s="81">
        <v>1025613.598392149</v>
      </c>
      <c r="AI157" s="81">
        <v>29030753.300177932</v>
      </c>
      <c r="AJ157" s="81">
        <v>30240864.991084818</v>
      </c>
      <c r="AK157" s="81">
        <v>0</v>
      </c>
      <c r="AL157" s="81">
        <v>0</v>
      </c>
      <c r="AM157" s="81">
        <v>2147482.8985595522</v>
      </c>
      <c r="AN157" s="81">
        <v>0</v>
      </c>
      <c r="AO157" s="81">
        <v>0</v>
      </c>
      <c r="AP157" s="82"/>
      <c r="AQ157" s="81">
        <v>250</v>
      </c>
      <c r="AR157" s="81">
        <v>82</v>
      </c>
      <c r="AS157" s="81">
        <v>0</v>
      </c>
      <c r="AT157" s="81">
        <v>0</v>
      </c>
      <c r="AU157" s="81">
        <v>0</v>
      </c>
      <c r="AV157" s="81">
        <v>0</v>
      </c>
      <c r="AW157" s="81" t="s">
        <v>564</v>
      </c>
      <c r="AX157" s="82"/>
      <c r="AY157" s="81">
        <v>1143.5</v>
      </c>
      <c r="AZ157" s="81">
        <v>9099.7999999999993</v>
      </c>
      <c r="BA157" s="81">
        <v>0</v>
      </c>
      <c r="BB157" s="81">
        <v>0</v>
      </c>
      <c r="BC157" s="81">
        <v>0</v>
      </c>
      <c r="BD157" s="81">
        <v>0</v>
      </c>
      <c r="BE157" s="81" t="s">
        <v>564</v>
      </c>
      <c r="BF157" s="82"/>
      <c r="BG157" s="81">
        <v>0</v>
      </c>
      <c r="BH157" s="81">
        <v>0</v>
      </c>
      <c r="BI157" s="81">
        <v>3.22</v>
      </c>
      <c r="BJ157" s="81">
        <v>0</v>
      </c>
      <c r="BK157" s="81">
        <v>0</v>
      </c>
      <c r="BL157" s="81">
        <v>0</v>
      </c>
      <c r="BM157" s="82"/>
      <c r="BN157" s="81">
        <v>0</v>
      </c>
      <c r="BO157" s="81">
        <v>0</v>
      </c>
      <c r="BP157" s="81">
        <v>1</v>
      </c>
      <c r="BQ157" s="81">
        <v>0</v>
      </c>
      <c r="BR157" s="81">
        <v>0</v>
      </c>
      <c r="BS157" s="81">
        <v>0</v>
      </c>
      <c r="BT157"/>
      <c r="BU157" s="80">
        <v>3.22</v>
      </c>
      <c r="BV157" s="80">
        <v>0</v>
      </c>
      <c r="BW157" s="80">
        <v>0</v>
      </c>
      <c r="BX157" s="80">
        <v>0</v>
      </c>
      <c r="BY157" s="80">
        <v>0</v>
      </c>
      <c r="BZ157" s="80">
        <v>0</v>
      </c>
      <c r="CA157" s="80">
        <v>0</v>
      </c>
      <c r="CB157" s="80">
        <v>0</v>
      </c>
      <c r="CC157" s="80">
        <v>0</v>
      </c>
    </row>
    <row r="158" spans="1:81">
      <c r="A158" s="80" t="s">
        <v>1875</v>
      </c>
      <c r="B158" s="80">
        <v>425</v>
      </c>
      <c r="C158" s="80">
        <v>17</v>
      </c>
      <c r="D158" s="80">
        <v>25</v>
      </c>
      <c r="E158" s="80">
        <v>2020</v>
      </c>
      <c r="F158" s="80" t="s">
        <v>218</v>
      </c>
      <c r="G158" s="174" t="s">
        <v>1858</v>
      </c>
      <c r="H158" s="80" t="s">
        <v>1859</v>
      </c>
      <c r="I158" s="177"/>
      <c r="J158" s="81">
        <v>10.93205052646738</v>
      </c>
      <c r="K158" s="81">
        <v>1.3675909254040841</v>
      </c>
      <c r="L158" s="81">
        <v>5.6777925662346052</v>
      </c>
      <c r="M158" s="81">
        <v>15.774851950628953</v>
      </c>
      <c r="N158" s="81">
        <v>20.085827941980913</v>
      </c>
      <c r="O158" s="81">
        <v>14.254633507912978</v>
      </c>
      <c r="P158" s="81">
        <v>17.021130344669047</v>
      </c>
      <c r="Q158" s="81">
        <v>0.90944795030910264</v>
      </c>
      <c r="R158" s="81">
        <v>0</v>
      </c>
      <c r="S158" s="81">
        <v>1.605613997897986</v>
      </c>
      <c r="T158" s="82"/>
      <c r="U158" s="81">
        <v>1417442</v>
      </c>
      <c r="V158" s="81">
        <v>625</v>
      </c>
      <c r="W158" s="81">
        <v>143</v>
      </c>
      <c r="X158" s="81">
        <v>4173</v>
      </c>
      <c r="Y158" s="81">
        <v>5888</v>
      </c>
      <c r="Z158" s="81">
        <v>10186</v>
      </c>
      <c r="AA158" s="81">
        <v>3840</v>
      </c>
      <c r="AB158" s="81">
        <v>15424</v>
      </c>
      <c r="AC158" s="81">
        <v>0</v>
      </c>
      <c r="AD158" s="81">
        <v>1.605613997897986</v>
      </c>
      <c r="AE158" s="82"/>
      <c r="AF158" s="81">
        <v>13280760.71453974</v>
      </c>
      <c r="AG158" s="81">
        <v>935790.84274855058</v>
      </c>
      <c r="AH158" s="81">
        <v>1173127.8486229079</v>
      </c>
      <c r="AI158" s="81">
        <v>23423735.042606976</v>
      </c>
      <c r="AJ158" s="81">
        <v>28475716.563858904</v>
      </c>
      <c r="AK158" s="81"/>
      <c r="AL158" s="81"/>
      <c r="AM158" s="81">
        <v>2013003.3642141512</v>
      </c>
      <c r="AN158" s="81"/>
      <c r="AO158" s="81"/>
      <c r="AP158" s="82"/>
      <c r="AQ158" s="81">
        <v>265</v>
      </c>
      <c r="AR158" s="81">
        <v>85</v>
      </c>
      <c r="AS158" s="81">
        <v>0</v>
      </c>
      <c r="AT158" s="81">
        <v>0</v>
      </c>
      <c r="AU158" s="81">
        <v>0</v>
      </c>
      <c r="AV158" s="81">
        <v>0</v>
      </c>
      <c r="AW158" s="81">
        <v>0</v>
      </c>
      <c r="AX158" s="82"/>
      <c r="AY158" s="81">
        <v>1233.5</v>
      </c>
      <c r="AZ158" s="81">
        <v>9231.8000000000047</v>
      </c>
      <c r="BA158" s="81">
        <v>0</v>
      </c>
      <c r="BB158" s="81">
        <v>0</v>
      </c>
      <c r="BC158" s="81">
        <v>0</v>
      </c>
      <c r="BD158" s="81">
        <v>0</v>
      </c>
      <c r="BE158" s="81">
        <v>0</v>
      </c>
      <c r="BF158" s="82"/>
      <c r="BG158" s="81">
        <v>0</v>
      </c>
      <c r="BH158" s="81">
        <v>0</v>
      </c>
      <c r="BI158" s="81">
        <v>0</v>
      </c>
      <c r="BJ158" s="81">
        <v>0</v>
      </c>
      <c r="BK158" s="81">
        <v>0</v>
      </c>
      <c r="BL158" s="81">
        <v>0</v>
      </c>
      <c r="BM158" s="82"/>
      <c r="BN158" s="81">
        <v>0</v>
      </c>
      <c r="BO158" s="81">
        <v>0</v>
      </c>
      <c r="BP158" s="81">
        <v>0</v>
      </c>
      <c r="BQ158" s="81">
        <v>0</v>
      </c>
      <c r="BR158" s="81">
        <v>0</v>
      </c>
      <c r="BS158" s="81">
        <v>0</v>
      </c>
      <c r="BT158"/>
      <c r="BU158" s="80">
        <v>0</v>
      </c>
      <c r="BV158" s="80">
        <v>0</v>
      </c>
      <c r="BW158" s="80">
        <v>0</v>
      </c>
      <c r="BX158" s="80">
        <v>0</v>
      </c>
      <c r="BY158" s="80">
        <v>0</v>
      </c>
      <c r="BZ158" s="80">
        <v>0</v>
      </c>
      <c r="CA158" s="80">
        <v>0</v>
      </c>
      <c r="CB158" s="80">
        <v>0</v>
      </c>
      <c r="CC158" s="80">
        <v>0</v>
      </c>
    </row>
    <row r="159" spans="1:81">
      <c r="A159" s="80" t="s">
        <v>1876</v>
      </c>
      <c r="B159" s="80">
        <v>425</v>
      </c>
      <c r="C159" s="80">
        <v>18</v>
      </c>
      <c r="D159" s="80">
        <v>25</v>
      </c>
      <c r="E159" s="80">
        <v>2021</v>
      </c>
      <c r="F159" s="80" t="s">
        <v>75</v>
      </c>
      <c r="G159" s="174" t="s">
        <v>1858</v>
      </c>
      <c r="H159" s="80" t="s">
        <v>1859</v>
      </c>
      <c r="I159" s="177"/>
      <c r="J159" s="81">
        <v>13.003284692689013</v>
      </c>
      <c r="K159" s="81">
        <v>1.4977328404599097</v>
      </c>
      <c r="L159" s="81">
        <v>4.6756837051065263</v>
      </c>
      <c r="M159" s="81">
        <v>17.211019944215234</v>
      </c>
      <c r="N159" s="81">
        <v>21.359347652082246</v>
      </c>
      <c r="O159" s="81">
        <v>13.728157204019714</v>
      </c>
      <c r="P159" s="81">
        <v>17.313016891972364</v>
      </c>
      <c r="Q159" s="81">
        <v>0.90198346389135986</v>
      </c>
      <c r="R159" s="81">
        <v>0</v>
      </c>
      <c r="S159" s="81">
        <v>1.926459135202077</v>
      </c>
      <c r="T159" s="82"/>
      <c r="U159" s="81">
        <v>1748707</v>
      </c>
      <c r="V159" s="81">
        <v>625</v>
      </c>
      <c r="W159" s="81">
        <v>143</v>
      </c>
      <c r="X159" s="81">
        <v>4173</v>
      </c>
      <c r="Y159" s="81">
        <v>5875</v>
      </c>
      <c r="Z159" s="81">
        <v>10101</v>
      </c>
      <c r="AA159" s="81">
        <v>3809</v>
      </c>
      <c r="AB159" s="81">
        <v>15116</v>
      </c>
      <c r="AC159" s="81">
        <v>0</v>
      </c>
      <c r="AD159" s="81">
        <v>1.926459135202077</v>
      </c>
      <c r="AE159" s="82"/>
      <c r="AF159" s="81">
        <v>15992927.192646096</v>
      </c>
      <c r="AG159" s="81">
        <v>1002050.9568029243</v>
      </c>
      <c r="AH159" s="81">
        <v>936751.26257855096</v>
      </c>
      <c r="AI159" s="81">
        <v>25804160.562128175</v>
      </c>
      <c r="AJ159" s="81">
        <v>28681712.282720394</v>
      </c>
      <c r="AK159" s="81">
        <v>0</v>
      </c>
      <c r="AL159" s="81">
        <v>0</v>
      </c>
      <c r="AM159" s="81">
        <v>1984184.9281027489</v>
      </c>
      <c r="AN159" s="81">
        <v>0</v>
      </c>
      <c r="AO159" s="81">
        <v>0</v>
      </c>
      <c r="AP159" s="82"/>
      <c r="AQ159" s="81">
        <v>283</v>
      </c>
      <c r="AR159" s="81">
        <v>86</v>
      </c>
      <c r="AS159" s="81">
        <v>0</v>
      </c>
      <c r="AT159" s="81">
        <v>0</v>
      </c>
      <c r="AU159" s="81">
        <v>0</v>
      </c>
      <c r="AV159" s="81">
        <v>0</v>
      </c>
      <c r="AW159" s="81"/>
      <c r="AX159" s="82"/>
      <c r="AY159" s="81">
        <v>1323.2</v>
      </c>
      <c r="AZ159" s="81">
        <v>9281.3000000000047</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1877</v>
      </c>
      <c r="B160" s="80">
        <v>425</v>
      </c>
      <c r="C160" s="80">
        <v>19</v>
      </c>
      <c r="D160" s="80">
        <v>25</v>
      </c>
      <c r="E160" s="80">
        <v>2022</v>
      </c>
      <c r="F160" s="80" t="s">
        <v>568</v>
      </c>
      <c r="G160" s="80" t="s">
        <v>1858</v>
      </c>
      <c r="H160" s="80" t="s">
        <v>1859</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299</v>
      </c>
      <c r="AR160" s="81">
        <v>86</v>
      </c>
      <c r="AS160" s="81">
        <v>0</v>
      </c>
      <c r="AT160" s="81">
        <v>0</v>
      </c>
      <c r="AU160" s="81">
        <v>0</v>
      </c>
      <c r="AV160" s="81">
        <v>0</v>
      </c>
      <c r="AW160" s="81"/>
      <c r="AX160" s="82"/>
      <c r="AY160" s="81">
        <v>1414.9999999999995</v>
      </c>
      <c r="AZ160" s="81">
        <v>9281.3000000000047</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1878</v>
      </c>
      <c r="B161" s="80">
        <v>460</v>
      </c>
      <c r="C161" s="80">
        <v>1</v>
      </c>
      <c r="D161" s="80">
        <v>28</v>
      </c>
      <c r="E161" s="80">
        <v>1990</v>
      </c>
      <c r="F161" s="80" t="s">
        <v>562</v>
      </c>
      <c r="G161" s="80" t="s">
        <v>1879</v>
      </c>
      <c r="H161" s="80" t="s">
        <v>1880</v>
      </c>
      <c r="I161" s="177"/>
      <c r="J161" s="81">
        <v>58.261800566335474</v>
      </c>
      <c r="K161" s="81">
        <v>1.4270057281426105</v>
      </c>
      <c r="L161" s="81">
        <v>3.72611055776412</v>
      </c>
      <c r="M161" s="81">
        <v>9.5943010884934168</v>
      </c>
      <c r="N161" s="81">
        <v>9.3656764023372094</v>
      </c>
      <c r="O161" s="81">
        <v>10.067790590457241</v>
      </c>
      <c r="P161" s="81">
        <v>13.479614765343889</v>
      </c>
      <c r="Q161" s="81">
        <v>0.74498340887620329</v>
      </c>
      <c r="R161" s="81">
        <v>5.9654201088805738</v>
      </c>
      <c r="S161" s="81">
        <v>0.5979311834804798</v>
      </c>
      <c r="T161" s="82"/>
      <c r="U161" s="81">
        <v>2686297</v>
      </c>
      <c r="V161" s="81">
        <v>490</v>
      </c>
      <c r="W161" s="81">
        <v>39</v>
      </c>
      <c r="X161" s="81">
        <v>4080</v>
      </c>
      <c r="Y161" s="81">
        <v>3552</v>
      </c>
      <c r="Z161" s="81">
        <v>4141</v>
      </c>
      <c r="AA161" s="81">
        <v>3273</v>
      </c>
      <c r="AB161" s="81">
        <v>12096</v>
      </c>
      <c r="AC161" s="81">
        <v>1033221.5</v>
      </c>
      <c r="AD161" s="81">
        <v>0.5979311834804798</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1881</v>
      </c>
      <c r="B162" s="80">
        <v>461</v>
      </c>
      <c r="C162" s="80">
        <v>2</v>
      </c>
      <c r="D162" s="80">
        <v>28</v>
      </c>
      <c r="E162" s="80">
        <v>2005</v>
      </c>
      <c r="F162" s="80" t="s">
        <v>565</v>
      </c>
      <c r="G162" s="80" t="s">
        <v>1879</v>
      </c>
      <c r="H162" s="80" t="s">
        <v>1880</v>
      </c>
      <c r="I162" s="177"/>
      <c r="J162" s="81">
        <v>285.32321142431613</v>
      </c>
      <c r="K162" s="81">
        <v>1.0060634200499752</v>
      </c>
      <c r="L162" s="81">
        <v>1.089879969964042</v>
      </c>
      <c r="M162" s="81">
        <v>18.976203757321027</v>
      </c>
      <c r="N162" s="81">
        <v>21.11843524971966</v>
      </c>
      <c r="O162" s="81">
        <v>18.448794648655394</v>
      </c>
      <c r="P162" s="81">
        <v>14.909987301321465</v>
      </c>
      <c r="Q162" s="81">
        <v>0.87252823085370479</v>
      </c>
      <c r="R162" s="81">
        <v>2.8717555116811413</v>
      </c>
      <c r="S162" s="81">
        <v>2.0014898679999997</v>
      </c>
      <c r="T162" s="82"/>
      <c r="U162" s="81">
        <v>18908905</v>
      </c>
      <c r="V162" s="81">
        <v>436</v>
      </c>
      <c r="W162" s="81">
        <v>13</v>
      </c>
      <c r="X162" s="81">
        <v>4037</v>
      </c>
      <c r="Y162" s="81">
        <v>5740</v>
      </c>
      <c r="Z162" s="81">
        <v>8781</v>
      </c>
      <c r="AA162" s="81">
        <v>2965</v>
      </c>
      <c r="AB162" s="81">
        <v>14810</v>
      </c>
      <c r="AC162" s="81">
        <v>507810.5</v>
      </c>
      <c r="AD162" s="81">
        <v>2.0014898679999997</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1882</v>
      </c>
      <c r="B163" s="80">
        <v>462</v>
      </c>
      <c r="C163" s="80">
        <v>3</v>
      </c>
      <c r="D163" s="80">
        <v>28</v>
      </c>
      <c r="E163" s="80">
        <v>2006</v>
      </c>
      <c r="F163" s="80" t="s">
        <v>566</v>
      </c>
      <c r="G163" s="80" t="s">
        <v>1879</v>
      </c>
      <c r="H163" s="80" t="s">
        <v>1880</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1883</v>
      </c>
      <c r="B164" s="80">
        <v>463</v>
      </c>
      <c r="C164" s="80">
        <v>4</v>
      </c>
      <c r="D164" s="80">
        <v>28</v>
      </c>
      <c r="E164" s="80">
        <v>2007</v>
      </c>
      <c r="F164" s="80" t="s">
        <v>567</v>
      </c>
      <c r="G164" s="80" t="s">
        <v>1879</v>
      </c>
      <c r="H164" s="80" t="s">
        <v>1880</v>
      </c>
      <c r="I164" s="177"/>
      <c r="J164" s="81">
        <v>272.28957329621267</v>
      </c>
      <c r="K164" s="81">
        <v>0.95430455340233089</v>
      </c>
      <c r="L164" s="81">
        <v>0.77067319410517909</v>
      </c>
      <c r="M164" s="81">
        <v>20.24387412325245</v>
      </c>
      <c r="N164" s="81">
        <v>20.495661475101951</v>
      </c>
      <c r="O164" s="81">
        <v>18.480519708028361</v>
      </c>
      <c r="P164" s="81">
        <v>14.262458439213082</v>
      </c>
      <c r="Q164" s="81">
        <v>0.92989516988422249</v>
      </c>
      <c r="R164" s="81">
        <v>2.2093645569364608</v>
      </c>
      <c r="S164" s="81">
        <v>1.825846616</v>
      </c>
      <c r="T164" s="82"/>
      <c r="U164" s="81">
        <v>19534314</v>
      </c>
      <c r="V164" s="81">
        <v>419</v>
      </c>
      <c r="W164" s="81">
        <v>10</v>
      </c>
      <c r="X164" s="81">
        <v>5181</v>
      </c>
      <c r="Y164" s="81">
        <v>5917</v>
      </c>
      <c r="Z164" s="81">
        <v>9144</v>
      </c>
      <c r="AA164" s="81">
        <v>2793</v>
      </c>
      <c r="AB164" s="81">
        <v>14949</v>
      </c>
      <c r="AC164" s="81">
        <v>401890</v>
      </c>
      <c r="AD164" s="81">
        <v>1.825846616</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1884</v>
      </c>
      <c r="B165" s="80">
        <v>464</v>
      </c>
      <c r="C165" s="80">
        <v>5</v>
      </c>
      <c r="D165" s="80">
        <v>28</v>
      </c>
      <c r="E165" s="80">
        <v>2008</v>
      </c>
      <c r="F165" s="80" t="s">
        <v>84</v>
      </c>
      <c r="G165" s="80" t="s">
        <v>1879</v>
      </c>
      <c r="H165" s="80" t="s">
        <v>1880</v>
      </c>
      <c r="I165" s="177"/>
      <c r="J165" s="81">
        <v>280.72590001975885</v>
      </c>
      <c r="K165" s="81">
        <v>0.70640724675047928</v>
      </c>
      <c r="L165" s="81">
        <v>0.66102770941047129</v>
      </c>
      <c r="M165" s="81">
        <v>22.114609254373196</v>
      </c>
      <c r="N165" s="81">
        <v>19.967870393115902</v>
      </c>
      <c r="O165" s="81">
        <v>18.078420079645976</v>
      </c>
      <c r="P165" s="81">
        <v>14.026874939444387</v>
      </c>
      <c r="Q165" s="81">
        <v>0.92245066731392111</v>
      </c>
      <c r="R165" s="81">
        <v>1.8363169189368604</v>
      </c>
      <c r="S165" s="81">
        <v>1.7498650512</v>
      </c>
      <c r="T165" s="82"/>
      <c r="U165" s="81">
        <v>22836189</v>
      </c>
      <c r="V165" s="81">
        <v>419</v>
      </c>
      <c r="W165" s="81">
        <v>10</v>
      </c>
      <c r="X165" s="81">
        <v>5181</v>
      </c>
      <c r="Y165" s="81">
        <v>5791</v>
      </c>
      <c r="Z165" s="81">
        <v>9259</v>
      </c>
      <c r="AA165" s="81">
        <v>2750</v>
      </c>
      <c r="AB165" s="81">
        <v>15073</v>
      </c>
      <c r="AC165" s="81">
        <v>346855</v>
      </c>
      <c r="AD165" s="81">
        <v>1.7498650512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1885</v>
      </c>
      <c r="B166" s="80">
        <v>465</v>
      </c>
      <c r="C166" s="80">
        <v>6</v>
      </c>
      <c r="D166" s="80">
        <v>28</v>
      </c>
      <c r="E166" s="80">
        <v>2009</v>
      </c>
      <c r="F166" s="80" t="s">
        <v>85</v>
      </c>
      <c r="G166" s="80" t="s">
        <v>1879</v>
      </c>
      <c r="H166" s="80" t="s">
        <v>1880</v>
      </c>
      <c r="I166" s="177"/>
      <c r="J166" s="81">
        <v>279.59983375571869</v>
      </c>
      <c r="K166" s="81">
        <v>0.92661238907271171</v>
      </c>
      <c r="L166" s="81">
        <v>0.6797175577574287</v>
      </c>
      <c r="M166" s="81">
        <v>24.273804706887823</v>
      </c>
      <c r="N166" s="81">
        <v>21.042626692849307</v>
      </c>
      <c r="O166" s="81">
        <v>18.37893394916199</v>
      </c>
      <c r="P166" s="81">
        <v>13.235969124001583</v>
      </c>
      <c r="Q166" s="81">
        <v>0.88327629573248412</v>
      </c>
      <c r="R166" s="81">
        <v>1.4349310054708702</v>
      </c>
      <c r="S166" s="81">
        <v>1.4801707795000003</v>
      </c>
      <c r="T166" s="82"/>
      <c r="U166" s="81">
        <v>23850142</v>
      </c>
      <c r="V166" s="81">
        <v>468</v>
      </c>
      <c r="W166" s="81">
        <v>18</v>
      </c>
      <c r="X166" s="81">
        <v>5794</v>
      </c>
      <c r="Y166" s="81">
        <v>6130</v>
      </c>
      <c r="Z166" s="81">
        <v>9291</v>
      </c>
      <c r="AA166" s="81">
        <v>2664</v>
      </c>
      <c r="AB166" s="81">
        <v>15151</v>
      </c>
      <c r="AC166" s="81">
        <v>264420</v>
      </c>
      <c r="AD166" s="81">
        <v>1.4801707795000003</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106.69199999999999</v>
      </c>
      <c r="BJ166" s="81">
        <v>0</v>
      </c>
      <c r="BK166" s="81">
        <v>4.01</v>
      </c>
      <c r="BL166" s="81">
        <v>0</v>
      </c>
      <c r="BM166" s="82"/>
      <c r="BN166" s="81">
        <v>0</v>
      </c>
      <c r="BO166" s="81">
        <v>0</v>
      </c>
      <c r="BP166" s="81">
        <v>5</v>
      </c>
      <c r="BQ166" s="81">
        <v>0</v>
      </c>
      <c r="BR166" s="81">
        <v>1</v>
      </c>
      <c r="BS166" s="81">
        <v>0</v>
      </c>
      <c r="BT166"/>
      <c r="BU166" s="80"/>
      <c r="BV166" s="80"/>
      <c r="BW166" s="80"/>
      <c r="BX166" s="80"/>
      <c r="BY166" s="80"/>
      <c r="BZ166" s="80"/>
      <c r="CA166" s="80"/>
      <c r="CB166" s="80"/>
      <c r="CC166" s="80"/>
    </row>
    <row r="167" spans="1:81">
      <c r="A167" s="80" t="s">
        <v>1886</v>
      </c>
      <c r="B167" s="80">
        <v>466</v>
      </c>
      <c r="C167" s="80">
        <v>7</v>
      </c>
      <c r="D167" s="80">
        <v>28</v>
      </c>
      <c r="E167" s="80">
        <v>2010</v>
      </c>
      <c r="F167" s="80" t="s">
        <v>86</v>
      </c>
      <c r="G167" s="80" t="s">
        <v>1879</v>
      </c>
      <c r="H167" s="80" t="s">
        <v>1880</v>
      </c>
      <c r="I167" s="177"/>
      <c r="J167" s="81">
        <v>223.23792972909527</v>
      </c>
      <c r="K167" s="81">
        <v>0.90632910513549414</v>
      </c>
      <c r="L167" s="81">
        <v>0.58154755496549393</v>
      </c>
      <c r="M167" s="81">
        <v>22.677083494003352</v>
      </c>
      <c r="N167" s="81">
        <v>17.808244612627078</v>
      </c>
      <c r="O167" s="81">
        <v>18.583367900950158</v>
      </c>
      <c r="P167" s="81">
        <v>13.355870849916654</v>
      </c>
      <c r="Q167" s="81">
        <v>0.93263588271553011</v>
      </c>
      <c r="R167" s="81">
        <v>1.263447356809057</v>
      </c>
      <c r="S167" s="81">
        <v>2.3635902306799998</v>
      </c>
      <c r="T167" s="82"/>
      <c r="U167" s="81">
        <v>22182198</v>
      </c>
      <c r="V167" s="81">
        <v>468</v>
      </c>
      <c r="W167" s="81">
        <v>18</v>
      </c>
      <c r="X167" s="81">
        <v>5794</v>
      </c>
      <c r="Y167" s="81">
        <v>6237</v>
      </c>
      <c r="Z167" s="81">
        <v>9438</v>
      </c>
      <c r="AA167" s="81">
        <v>2621</v>
      </c>
      <c r="AB167" s="81">
        <v>15329</v>
      </c>
      <c r="AC167" s="81">
        <v>220634</v>
      </c>
      <c r="AD167" s="81">
        <v>2.3635902306799998</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109.786</v>
      </c>
      <c r="BJ167" s="81">
        <v>0</v>
      </c>
      <c r="BK167" s="81">
        <v>4.4870000000000001</v>
      </c>
      <c r="BL167" s="81">
        <v>0</v>
      </c>
      <c r="BM167" s="82"/>
      <c r="BN167" s="81">
        <v>0</v>
      </c>
      <c r="BO167" s="81">
        <v>0</v>
      </c>
      <c r="BP167" s="81">
        <v>5</v>
      </c>
      <c r="BQ167" s="81">
        <v>0</v>
      </c>
      <c r="BR167" s="81">
        <v>1</v>
      </c>
      <c r="BS167" s="81">
        <v>0</v>
      </c>
      <c r="BT167"/>
      <c r="BU167" s="80">
        <v>114.273</v>
      </c>
      <c r="BV167" s="80">
        <v>0</v>
      </c>
      <c r="BW167" s="80">
        <v>0</v>
      </c>
      <c r="BX167" s="80">
        <v>0</v>
      </c>
      <c r="BY167" s="80">
        <v>0</v>
      </c>
      <c r="BZ167" s="80">
        <v>0</v>
      </c>
      <c r="CA167" s="80">
        <v>0</v>
      </c>
      <c r="CB167" s="80">
        <v>0</v>
      </c>
      <c r="CC167" s="80">
        <v>0</v>
      </c>
    </row>
    <row r="168" spans="1:81">
      <c r="A168" s="80" t="s">
        <v>1887</v>
      </c>
      <c r="B168" s="80">
        <v>467</v>
      </c>
      <c r="C168" s="80">
        <v>8</v>
      </c>
      <c r="D168" s="80">
        <v>28</v>
      </c>
      <c r="E168" s="80">
        <v>2011</v>
      </c>
      <c r="F168" s="80" t="s">
        <v>87</v>
      </c>
      <c r="G168" s="80" t="s">
        <v>1879</v>
      </c>
      <c r="H168" s="80" t="s">
        <v>1880</v>
      </c>
      <c r="I168" s="177"/>
      <c r="J168" s="81">
        <v>249.95347977391492</v>
      </c>
      <c r="K168" s="81">
        <v>1.2910999479941347</v>
      </c>
      <c r="L168" s="81">
        <v>0.80639702438401772</v>
      </c>
      <c r="M168" s="81">
        <v>30.999659819334724</v>
      </c>
      <c r="N168" s="81">
        <v>27.069655627923908</v>
      </c>
      <c r="O168" s="81">
        <v>18.590998195647977</v>
      </c>
      <c r="P168" s="81">
        <v>13.113412331213972</v>
      </c>
      <c r="Q168" s="81">
        <v>1.0734475180346386</v>
      </c>
      <c r="R168" s="81">
        <v>1.1488745267707996</v>
      </c>
      <c r="S168" s="81">
        <v>1.7933410040000004</v>
      </c>
      <c r="T168" s="82"/>
      <c r="U168" s="81">
        <v>19601606</v>
      </c>
      <c r="V168" s="81">
        <v>468</v>
      </c>
      <c r="W168" s="81">
        <v>18</v>
      </c>
      <c r="X168" s="81">
        <v>5794</v>
      </c>
      <c r="Y168" s="81">
        <v>6286</v>
      </c>
      <c r="Z168" s="81">
        <v>9647</v>
      </c>
      <c r="AA168" s="81">
        <v>2650</v>
      </c>
      <c r="AB168" s="81">
        <v>15296</v>
      </c>
      <c r="AC168" s="81">
        <v>200294.5</v>
      </c>
      <c r="AD168" s="81">
        <v>1.7933410040000004</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96.555000000000007</v>
      </c>
      <c r="BJ168" s="81">
        <v>0</v>
      </c>
      <c r="BK168" s="81">
        <v>3.758</v>
      </c>
      <c r="BL168" s="81">
        <v>0</v>
      </c>
      <c r="BM168" s="82"/>
      <c r="BN168" s="81">
        <v>0</v>
      </c>
      <c r="BO168" s="81">
        <v>0</v>
      </c>
      <c r="BP168" s="81">
        <v>5</v>
      </c>
      <c r="BQ168" s="81">
        <v>0</v>
      </c>
      <c r="BR168" s="81">
        <v>1</v>
      </c>
      <c r="BS168" s="81">
        <v>0</v>
      </c>
      <c r="BT168"/>
      <c r="BU168" s="80">
        <v>100.313</v>
      </c>
      <c r="BV168" s="80">
        <v>0</v>
      </c>
      <c r="BW168" s="80">
        <v>0</v>
      </c>
      <c r="BX168" s="80">
        <v>0</v>
      </c>
      <c r="BY168" s="80">
        <v>0</v>
      </c>
      <c r="BZ168" s="80">
        <v>0</v>
      </c>
      <c r="CA168" s="80">
        <v>0</v>
      </c>
      <c r="CB168" s="80">
        <v>0</v>
      </c>
      <c r="CC168" s="80">
        <v>0</v>
      </c>
    </row>
    <row r="169" spans="1:81">
      <c r="A169" s="80" t="s">
        <v>1888</v>
      </c>
      <c r="B169" s="80">
        <v>468</v>
      </c>
      <c r="C169" s="80">
        <v>9</v>
      </c>
      <c r="D169" s="80">
        <v>28</v>
      </c>
      <c r="E169" s="80">
        <v>2012</v>
      </c>
      <c r="F169" s="80" t="s">
        <v>88</v>
      </c>
      <c r="G169" s="80" t="s">
        <v>1879</v>
      </c>
      <c r="H169" s="80" t="s">
        <v>1880</v>
      </c>
      <c r="I169" s="177"/>
      <c r="J169" s="81">
        <v>298.60300586076937</v>
      </c>
      <c r="K169" s="81">
        <v>1.3226467192338278</v>
      </c>
      <c r="L169" s="81">
        <v>0.80596193171192521</v>
      </c>
      <c r="M169" s="81">
        <v>36.045847278912568</v>
      </c>
      <c r="N169" s="81">
        <v>33.245342721370733</v>
      </c>
      <c r="O169" s="81">
        <v>18.721936618964239</v>
      </c>
      <c r="P169" s="81">
        <v>13.551315429292266</v>
      </c>
      <c r="Q169" s="81">
        <v>1.1793895656891886</v>
      </c>
      <c r="R169" s="81">
        <v>0.36924652562607319</v>
      </c>
      <c r="S169" s="81">
        <v>1.5849275193600001</v>
      </c>
      <c r="T169" s="82"/>
      <c r="U169" s="81">
        <v>21401409</v>
      </c>
      <c r="V169" s="81">
        <v>468</v>
      </c>
      <c r="W169" s="81">
        <v>18</v>
      </c>
      <c r="X169" s="81">
        <v>5794</v>
      </c>
      <c r="Y169" s="81">
        <v>6448</v>
      </c>
      <c r="Z169" s="81">
        <v>9792</v>
      </c>
      <c r="AA169" s="81">
        <v>2723</v>
      </c>
      <c r="AB169" s="81">
        <v>15468</v>
      </c>
      <c r="AC169" s="81">
        <v>62707</v>
      </c>
      <c r="AD169" s="81">
        <v>1.5849275193600001</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122.22199999999999</v>
      </c>
      <c r="BJ169" s="81">
        <v>0</v>
      </c>
      <c r="BK169" s="81">
        <v>4.9779999999999998</v>
      </c>
      <c r="BL169" s="81">
        <v>0</v>
      </c>
      <c r="BM169" s="82"/>
      <c r="BN169" s="81">
        <v>0</v>
      </c>
      <c r="BO169" s="81">
        <v>0</v>
      </c>
      <c r="BP169" s="81">
        <v>5</v>
      </c>
      <c r="BQ169" s="81">
        <v>0</v>
      </c>
      <c r="BR169" s="81">
        <v>1</v>
      </c>
      <c r="BS169" s="81">
        <v>0</v>
      </c>
      <c r="BT169"/>
      <c r="BU169" s="80">
        <v>127.2</v>
      </c>
      <c r="BV169" s="80">
        <v>0</v>
      </c>
      <c r="BW169" s="80">
        <v>0</v>
      </c>
      <c r="BX169" s="80">
        <v>0</v>
      </c>
      <c r="BY169" s="80">
        <v>0</v>
      </c>
      <c r="BZ169" s="80">
        <v>0</v>
      </c>
      <c r="CA169" s="80">
        <v>0</v>
      </c>
      <c r="CB169" s="80">
        <v>0</v>
      </c>
      <c r="CC169" s="80">
        <v>0</v>
      </c>
    </row>
    <row r="170" spans="1:81">
      <c r="A170" s="80" t="s">
        <v>1889</v>
      </c>
      <c r="B170" s="80">
        <v>469</v>
      </c>
      <c r="C170" s="80">
        <v>10</v>
      </c>
      <c r="D170" s="80">
        <v>28</v>
      </c>
      <c r="E170" s="80">
        <v>2013</v>
      </c>
      <c r="F170" s="80" t="s">
        <v>89</v>
      </c>
      <c r="G170" s="80" t="s">
        <v>1879</v>
      </c>
      <c r="H170" s="80" t="s">
        <v>1880</v>
      </c>
      <c r="I170" s="177"/>
      <c r="J170" s="81">
        <v>249.18314592843396</v>
      </c>
      <c r="K170" s="81">
        <v>1.1212414765868464</v>
      </c>
      <c r="L170" s="81">
        <v>0.72333682517578202</v>
      </c>
      <c r="M170" s="81">
        <v>33.751725670663625</v>
      </c>
      <c r="N170" s="81">
        <v>33.877471427786872</v>
      </c>
      <c r="O170" s="81">
        <v>18.265848999899493</v>
      </c>
      <c r="P170" s="81">
        <v>14.451587155611456</v>
      </c>
      <c r="Q170" s="81">
        <v>1.2041268525095332</v>
      </c>
      <c r="R170" s="81">
        <v>0.75028136692487002</v>
      </c>
      <c r="S170" s="81">
        <v>1.82829580765</v>
      </c>
      <c r="T170" s="82"/>
      <c r="U170" s="81">
        <v>17795626</v>
      </c>
      <c r="V170" s="81">
        <v>468</v>
      </c>
      <c r="W170" s="81">
        <v>18</v>
      </c>
      <c r="X170" s="81">
        <v>5794</v>
      </c>
      <c r="Y170" s="81">
        <v>6527</v>
      </c>
      <c r="Z170" s="81">
        <v>9980</v>
      </c>
      <c r="AA170" s="81">
        <v>2893</v>
      </c>
      <c r="AB170" s="81">
        <v>15566</v>
      </c>
      <c r="AC170" s="81">
        <v>124375.5</v>
      </c>
      <c r="AD170" s="81">
        <v>1.82829580765</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137.99</v>
      </c>
      <c r="BJ170" s="81">
        <v>0</v>
      </c>
      <c r="BK170" s="81">
        <v>5.7569999999999997</v>
      </c>
      <c r="BL170" s="81">
        <v>0</v>
      </c>
      <c r="BM170" s="82"/>
      <c r="BN170" s="81">
        <v>0</v>
      </c>
      <c r="BO170" s="81">
        <v>0</v>
      </c>
      <c r="BP170" s="81">
        <v>5</v>
      </c>
      <c r="BQ170" s="81">
        <v>0</v>
      </c>
      <c r="BR170" s="81">
        <v>1</v>
      </c>
      <c r="BS170" s="81">
        <v>0</v>
      </c>
      <c r="BT170"/>
      <c r="BU170" s="80">
        <v>143.74700000000001</v>
      </c>
      <c r="BV170" s="80">
        <v>0</v>
      </c>
      <c r="BW170" s="80">
        <v>0</v>
      </c>
      <c r="BX170" s="80">
        <v>0</v>
      </c>
      <c r="BY170" s="80">
        <v>0</v>
      </c>
      <c r="BZ170" s="80">
        <v>0</v>
      </c>
      <c r="CA170" s="80">
        <v>0</v>
      </c>
      <c r="CB170" s="80">
        <v>0</v>
      </c>
      <c r="CC170" s="80">
        <v>0</v>
      </c>
    </row>
    <row r="171" spans="1:81">
      <c r="A171" s="80" t="s">
        <v>1890</v>
      </c>
      <c r="B171" s="80">
        <v>470</v>
      </c>
      <c r="C171" s="80">
        <v>11</v>
      </c>
      <c r="D171" s="80">
        <v>28</v>
      </c>
      <c r="E171" s="80">
        <v>2014</v>
      </c>
      <c r="F171" s="80" t="s">
        <v>90</v>
      </c>
      <c r="G171" s="80" t="s">
        <v>1879</v>
      </c>
      <c r="H171" s="80" t="s">
        <v>1880</v>
      </c>
      <c r="I171" s="177"/>
      <c r="J171" s="81">
        <v>207.02214662656399</v>
      </c>
      <c r="K171" s="81">
        <v>0.91442438067828591</v>
      </c>
      <c r="L171" s="81">
        <v>1.7290670206553274</v>
      </c>
      <c r="M171" s="81">
        <v>38.947423135442115</v>
      </c>
      <c r="N171" s="81">
        <v>30.2339040690897</v>
      </c>
      <c r="O171" s="81">
        <v>17.6592817199218</v>
      </c>
      <c r="P171" s="81">
        <v>14.481558981891981</v>
      </c>
      <c r="Q171" s="81">
        <v>1.1511490331451741</v>
      </c>
      <c r="R171" s="81">
        <v>0.7460293361818896</v>
      </c>
      <c r="S171" s="81">
        <v>1.8544500150399996</v>
      </c>
      <c r="T171" s="82"/>
      <c r="U171" s="81">
        <v>15319046</v>
      </c>
      <c r="V171" s="81">
        <v>322</v>
      </c>
      <c r="W171" s="81">
        <v>39</v>
      </c>
      <c r="X171" s="81">
        <v>6236</v>
      </c>
      <c r="Y171" s="81">
        <v>6535</v>
      </c>
      <c r="Z171" s="81">
        <v>10162</v>
      </c>
      <c r="AA171" s="81">
        <v>2884</v>
      </c>
      <c r="AB171" s="81">
        <v>15510</v>
      </c>
      <c r="AC171" s="81">
        <v>124059.5</v>
      </c>
      <c r="AD171" s="81">
        <v>1.8544500150399996</v>
      </c>
      <c r="AE171" s="82"/>
      <c r="AF171" s="81">
        <v>178932351.06791908</v>
      </c>
      <c r="AG171" s="81">
        <v>651470.54846620315</v>
      </c>
      <c r="AH171" s="81">
        <v>390777.83640429605</v>
      </c>
      <c r="AI171" s="81">
        <v>40089498.076027893</v>
      </c>
      <c r="AJ171" s="81">
        <v>38420624.918696888</v>
      </c>
      <c r="AK171" s="81">
        <v>0</v>
      </c>
      <c r="AL171" s="81">
        <v>0</v>
      </c>
      <c r="AM171" s="81">
        <v>2129291.2307358538</v>
      </c>
      <c r="AN171" s="81">
        <v>0</v>
      </c>
      <c r="AO171" s="81">
        <v>0</v>
      </c>
      <c r="AP171" s="82"/>
      <c r="AQ171" s="81">
        <v>411</v>
      </c>
      <c r="AR171" s="81">
        <v>72</v>
      </c>
      <c r="AS171" s="81">
        <v>0</v>
      </c>
      <c r="AT171" s="81">
        <v>0</v>
      </c>
      <c r="AU171" s="81">
        <v>0</v>
      </c>
      <c r="AV171" s="81">
        <v>0</v>
      </c>
      <c r="AW171" s="81" t="s">
        <v>564</v>
      </c>
      <c r="AX171" s="82"/>
      <c r="AY171" s="81">
        <v>1837.3240000000001</v>
      </c>
      <c r="AZ171" s="81">
        <v>7110.1959999999999</v>
      </c>
      <c r="BA171" s="81">
        <v>0</v>
      </c>
      <c r="BB171" s="81">
        <v>0</v>
      </c>
      <c r="BC171" s="81">
        <v>0</v>
      </c>
      <c r="BD171" s="81">
        <v>0</v>
      </c>
      <c r="BE171" s="81" t="s">
        <v>564</v>
      </c>
      <c r="BF171" s="82"/>
      <c r="BG171" s="81">
        <v>0</v>
      </c>
      <c r="BH171" s="81">
        <v>0</v>
      </c>
      <c r="BI171" s="81">
        <v>141.917</v>
      </c>
      <c r="BJ171" s="81">
        <v>0</v>
      </c>
      <c r="BK171" s="81">
        <v>5.4630000000000001</v>
      </c>
      <c r="BL171" s="81">
        <v>0</v>
      </c>
      <c r="BM171" s="82"/>
      <c r="BN171" s="81">
        <v>0</v>
      </c>
      <c r="BO171" s="81">
        <v>0</v>
      </c>
      <c r="BP171" s="81">
        <v>5</v>
      </c>
      <c r="BQ171" s="81">
        <v>0</v>
      </c>
      <c r="BR171" s="81">
        <v>1</v>
      </c>
      <c r="BS171" s="81">
        <v>0</v>
      </c>
      <c r="BT171"/>
      <c r="BU171" s="80">
        <v>147.38</v>
      </c>
      <c r="BV171" s="80">
        <v>0</v>
      </c>
      <c r="BW171" s="80">
        <v>0</v>
      </c>
      <c r="BX171" s="80">
        <v>0</v>
      </c>
      <c r="BY171" s="80">
        <v>0</v>
      </c>
      <c r="BZ171" s="80">
        <v>0</v>
      </c>
      <c r="CA171" s="80">
        <v>0</v>
      </c>
      <c r="CB171" s="80">
        <v>0</v>
      </c>
      <c r="CC171" s="80">
        <v>0</v>
      </c>
    </row>
    <row r="172" spans="1:81">
      <c r="A172" s="80" t="s">
        <v>1891</v>
      </c>
      <c r="B172" s="80">
        <v>471</v>
      </c>
      <c r="C172" s="80">
        <v>12</v>
      </c>
      <c r="D172" s="80">
        <v>28</v>
      </c>
      <c r="E172" s="80">
        <v>2015</v>
      </c>
      <c r="F172" s="80" t="s">
        <v>91</v>
      </c>
      <c r="G172" s="80" t="s">
        <v>1879</v>
      </c>
      <c r="H172" s="80" t="s">
        <v>1880</v>
      </c>
      <c r="I172" s="177"/>
      <c r="J172" s="81">
        <v>90.944836119337964</v>
      </c>
      <c r="K172" s="81">
        <v>0.81619528926499474</v>
      </c>
      <c r="L172" s="81">
        <v>1.6698155335833837</v>
      </c>
      <c r="M172" s="81">
        <v>35.461070828782937</v>
      </c>
      <c r="N172" s="81">
        <v>27.135519900237362</v>
      </c>
      <c r="O172" s="81">
        <v>17.838443378229591</v>
      </c>
      <c r="P172" s="81">
        <v>14.814572251794235</v>
      </c>
      <c r="Q172" s="81">
        <v>1.1208145268048175</v>
      </c>
      <c r="R172" s="81">
        <v>0.51766814516177884</v>
      </c>
      <c r="S172" s="81">
        <v>1.9957069148</v>
      </c>
      <c r="T172" s="82"/>
      <c r="U172" s="81">
        <v>6914003</v>
      </c>
      <c r="V172" s="81">
        <v>322</v>
      </c>
      <c r="W172" s="81">
        <v>39</v>
      </c>
      <c r="X172" s="81">
        <v>6236</v>
      </c>
      <c r="Y172" s="81">
        <v>6603</v>
      </c>
      <c r="Z172" s="81">
        <v>10364</v>
      </c>
      <c r="AA172" s="81">
        <v>2948</v>
      </c>
      <c r="AB172" s="81">
        <v>15426</v>
      </c>
      <c r="AC172" s="81">
        <v>88678</v>
      </c>
      <c r="AD172" s="81">
        <v>1.9957069148</v>
      </c>
      <c r="AE172" s="82"/>
      <c r="AF172" s="81">
        <v>81095066.207690999</v>
      </c>
      <c r="AG172" s="81">
        <v>552445.32406724431</v>
      </c>
      <c r="AH172" s="81">
        <v>305725.41244170838</v>
      </c>
      <c r="AI172" s="81">
        <v>38116774.183139317</v>
      </c>
      <c r="AJ172" s="81">
        <v>34888074.977391332</v>
      </c>
      <c r="AK172" s="81">
        <v>0</v>
      </c>
      <c r="AL172" s="81">
        <v>0</v>
      </c>
      <c r="AM172" s="81">
        <v>2114068.5903637763</v>
      </c>
      <c r="AN172" s="81">
        <v>0</v>
      </c>
      <c r="AO172" s="81">
        <v>0</v>
      </c>
      <c r="AP172" s="82"/>
      <c r="AQ172" s="81">
        <v>436</v>
      </c>
      <c r="AR172" s="81">
        <v>92</v>
      </c>
      <c r="AS172" s="81">
        <v>0</v>
      </c>
      <c r="AT172" s="81">
        <v>0</v>
      </c>
      <c r="AU172" s="81">
        <v>0</v>
      </c>
      <c r="AV172" s="81">
        <v>0</v>
      </c>
      <c r="AW172" s="81" t="s">
        <v>564</v>
      </c>
      <c r="AX172" s="82"/>
      <c r="AY172" s="81">
        <v>1963.4490000000001</v>
      </c>
      <c r="AZ172" s="81">
        <v>8393.3959999999988</v>
      </c>
      <c r="BA172" s="81">
        <v>0</v>
      </c>
      <c r="BB172" s="81">
        <v>0</v>
      </c>
      <c r="BC172" s="81">
        <v>0</v>
      </c>
      <c r="BD172" s="81">
        <v>0</v>
      </c>
      <c r="BE172" s="81" t="s">
        <v>564</v>
      </c>
      <c r="BF172" s="82"/>
      <c r="BG172" s="81">
        <v>0</v>
      </c>
      <c r="BH172" s="81">
        <v>0</v>
      </c>
      <c r="BI172" s="81">
        <v>136.44800000000001</v>
      </c>
      <c r="BJ172" s="81">
        <v>0</v>
      </c>
      <c r="BK172" s="81">
        <v>4.2080000000000002</v>
      </c>
      <c r="BL172" s="81">
        <v>0</v>
      </c>
      <c r="BM172" s="82"/>
      <c r="BN172" s="81">
        <v>0</v>
      </c>
      <c r="BO172" s="81">
        <v>0</v>
      </c>
      <c r="BP172" s="81">
        <v>5</v>
      </c>
      <c r="BQ172" s="81">
        <v>0</v>
      </c>
      <c r="BR172" s="81">
        <v>1</v>
      </c>
      <c r="BS172" s="81">
        <v>0</v>
      </c>
      <c r="BT172"/>
      <c r="BU172" s="80">
        <v>140.65600000000001</v>
      </c>
      <c r="BV172" s="80">
        <v>0</v>
      </c>
      <c r="BW172" s="80">
        <v>0</v>
      </c>
      <c r="BX172" s="80">
        <v>0</v>
      </c>
      <c r="BY172" s="80">
        <v>0</v>
      </c>
      <c r="BZ172" s="80">
        <v>0</v>
      </c>
      <c r="CA172" s="80">
        <v>0</v>
      </c>
      <c r="CB172" s="80">
        <v>0</v>
      </c>
      <c r="CC172" s="80">
        <v>0</v>
      </c>
    </row>
    <row r="173" spans="1:81">
      <c r="A173" s="80" t="s">
        <v>1892</v>
      </c>
      <c r="B173" s="80">
        <v>472</v>
      </c>
      <c r="C173" s="80">
        <v>13</v>
      </c>
      <c r="D173" s="80">
        <v>28</v>
      </c>
      <c r="E173" s="80">
        <v>2016</v>
      </c>
      <c r="F173" s="80" t="s">
        <v>92</v>
      </c>
      <c r="G173" s="80" t="s">
        <v>1879</v>
      </c>
      <c r="H173" s="80" t="s">
        <v>1880</v>
      </c>
      <c r="I173" s="177"/>
      <c r="J173" s="81">
        <v>147.72480820160411</v>
      </c>
      <c r="K173" s="81">
        <v>0.77425452556646912</v>
      </c>
      <c r="L173" s="81">
        <v>1.8015329334886738</v>
      </c>
      <c r="M173" s="81">
        <v>25.245616771769367</v>
      </c>
      <c r="N173" s="81">
        <v>22.807221191849845</v>
      </c>
      <c r="O173" s="81">
        <v>17.883668112360038</v>
      </c>
      <c r="P173" s="81">
        <v>14.255490154534149</v>
      </c>
      <c r="Q173" s="81">
        <v>1.0841309954896969</v>
      </c>
      <c r="R173" s="81">
        <v>0.47222768683018107</v>
      </c>
      <c r="S173" s="81">
        <v>2.1719094133799999</v>
      </c>
      <c r="T173" s="82"/>
      <c r="U173" s="81">
        <v>13254117</v>
      </c>
      <c r="V173" s="81">
        <v>322</v>
      </c>
      <c r="W173" s="81">
        <v>39</v>
      </c>
      <c r="X173" s="81">
        <v>6236</v>
      </c>
      <c r="Y173" s="81">
        <v>6643</v>
      </c>
      <c r="Z173" s="81">
        <v>10518</v>
      </c>
      <c r="AA173" s="81">
        <v>2934</v>
      </c>
      <c r="AB173" s="81">
        <v>15349</v>
      </c>
      <c r="AC173" s="81">
        <v>80651.840546781765</v>
      </c>
      <c r="AD173" s="81">
        <v>2.1719094133799999</v>
      </c>
      <c r="AE173" s="82"/>
      <c r="AF173" s="81">
        <v>146454806.64695829</v>
      </c>
      <c r="AG173" s="81">
        <v>550726.47048483649</v>
      </c>
      <c r="AH173" s="81">
        <v>284441.04635040642</v>
      </c>
      <c r="AI173" s="81">
        <v>36721983.981608361</v>
      </c>
      <c r="AJ173" s="81">
        <v>37956071.460574381</v>
      </c>
      <c r="AK173" s="81">
        <v>0</v>
      </c>
      <c r="AL173" s="81">
        <v>0</v>
      </c>
      <c r="AM173" s="81">
        <v>2105150.288952718</v>
      </c>
      <c r="AN173" s="81">
        <v>0</v>
      </c>
      <c r="AO173" s="81">
        <v>0</v>
      </c>
      <c r="AP173" s="82"/>
      <c r="AQ173" s="81">
        <v>454</v>
      </c>
      <c r="AR173" s="81">
        <v>100</v>
      </c>
      <c r="AS173" s="81">
        <v>0</v>
      </c>
      <c r="AT173" s="81">
        <v>0</v>
      </c>
      <c r="AU173" s="81">
        <v>0</v>
      </c>
      <c r="AV173" s="81">
        <v>0</v>
      </c>
      <c r="AW173" s="81" t="s">
        <v>564</v>
      </c>
      <c r="AX173" s="82"/>
      <c r="AY173" s="81">
        <v>2049.549</v>
      </c>
      <c r="AZ173" s="81">
        <v>8515.2960000000003</v>
      </c>
      <c r="BA173" s="81">
        <v>0</v>
      </c>
      <c r="BB173" s="81">
        <v>0</v>
      </c>
      <c r="BC173" s="81">
        <v>0</v>
      </c>
      <c r="BD173" s="81">
        <v>0</v>
      </c>
      <c r="BE173" s="81" t="s">
        <v>564</v>
      </c>
      <c r="BF173" s="82"/>
      <c r="BG173" s="81">
        <v>0</v>
      </c>
      <c r="BH173" s="81">
        <v>0</v>
      </c>
      <c r="BI173" s="81">
        <v>131.33500000000001</v>
      </c>
      <c r="BJ173" s="81">
        <v>0</v>
      </c>
      <c r="BK173" s="81">
        <v>5.1829999999999998</v>
      </c>
      <c r="BL173" s="81">
        <v>0</v>
      </c>
      <c r="BM173" s="82"/>
      <c r="BN173" s="81">
        <v>0</v>
      </c>
      <c r="BO173" s="81">
        <v>0</v>
      </c>
      <c r="BP173" s="81">
        <v>5</v>
      </c>
      <c r="BQ173" s="81">
        <v>0</v>
      </c>
      <c r="BR173" s="81">
        <v>1</v>
      </c>
      <c r="BS173" s="81">
        <v>0</v>
      </c>
      <c r="BT173"/>
      <c r="BU173" s="80">
        <v>136.518</v>
      </c>
      <c r="BV173" s="80">
        <v>0</v>
      </c>
      <c r="BW173" s="80">
        <v>0</v>
      </c>
      <c r="BX173" s="80">
        <v>0</v>
      </c>
      <c r="BY173" s="80">
        <v>0</v>
      </c>
      <c r="BZ173" s="80">
        <v>0</v>
      </c>
      <c r="CA173" s="80">
        <v>0</v>
      </c>
      <c r="CB173" s="80">
        <v>0</v>
      </c>
      <c r="CC173" s="80">
        <v>0</v>
      </c>
    </row>
    <row r="174" spans="1:81">
      <c r="A174" s="80" t="s">
        <v>1893</v>
      </c>
      <c r="B174" s="80">
        <v>473</v>
      </c>
      <c r="C174" s="80">
        <v>14</v>
      </c>
      <c r="D174" s="80">
        <v>28</v>
      </c>
      <c r="E174" s="80">
        <v>2017</v>
      </c>
      <c r="F174" s="80" t="s">
        <v>71</v>
      </c>
      <c r="G174" s="80" t="s">
        <v>1879</v>
      </c>
      <c r="H174" s="80" t="s">
        <v>1880</v>
      </c>
      <c r="I174" s="177"/>
      <c r="J174" s="81">
        <v>133.1695827451334</v>
      </c>
      <c r="K174" s="81">
        <v>0.78461362380099042</v>
      </c>
      <c r="L174" s="81">
        <v>1.7029907451617379</v>
      </c>
      <c r="M174" s="81">
        <v>25.538086566346049</v>
      </c>
      <c r="N174" s="81">
        <v>22.642829441933923</v>
      </c>
      <c r="O174" s="81">
        <v>17.737360849262682</v>
      </c>
      <c r="P174" s="81">
        <v>14.121735221866388</v>
      </c>
      <c r="Q174" s="81">
        <v>1.0370772042129881</v>
      </c>
      <c r="R174" s="81">
        <v>0.45818672236350516</v>
      </c>
      <c r="S174" s="81">
        <v>2.0766139739999998</v>
      </c>
      <c r="T174" s="82"/>
      <c r="U174" s="81">
        <v>11990230</v>
      </c>
      <c r="V174" s="81">
        <v>322</v>
      </c>
      <c r="W174" s="81">
        <v>39</v>
      </c>
      <c r="X174" s="81">
        <v>6236</v>
      </c>
      <c r="Y174" s="81">
        <v>6616</v>
      </c>
      <c r="Z174" s="81">
        <v>10605</v>
      </c>
      <c r="AA174" s="81">
        <v>2925</v>
      </c>
      <c r="AB174" s="81">
        <v>15184</v>
      </c>
      <c r="AC174" s="81">
        <v>79806.499999999985</v>
      </c>
      <c r="AD174" s="81">
        <v>2.0766139739999998</v>
      </c>
      <c r="AE174" s="82"/>
      <c r="AF174" s="81">
        <v>136448115.3538104</v>
      </c>
      <c r="AG174" s="81">
        <v>561176.24157851958</v>
      </c>
      <c r="AH174" s="81">
        <v>355403.07353203051</v>
      </c>
      <c r="AI174" s="81">
        <v>38168419.811600089</v>
      </c>
      <c r="AJ174" s="81">
        <v>35749913.946205229</v>
      </c>
      <c r="AK174" s="81">
        <v>0</v>
      </c>
      <c r="AL174" s="81">
        <v>0</v>
      </c>
      <c r="AM174" s="81">
        <v>2085778.7389517149</v>
      </c>
      <c r="AN174" s="81">
        <v>0</v>
      </c>
      <c r="AO174" s="81">
        <v>0</v>
      </c>
      <c r="AP174" s="82"/>
      <c r="AQ174" s="81">
        <v>476</v>
      </c>
      <c r="AR174" s="81">
        <v>110</v>
      </c>
      <c r="AS174" s="81">
        <v>0</v>
      </c>
      <c r="AT174" s="81">
        <v>0</v>
      </c>
      <c r="AU174" s="81">
        <v>0</v>
      </c>
      <c r="AV174" s="81">
        <v>0</v>
      </c>
      <c r="AW174" s="81" t="s">
        <v>564</v>
      </c>
      <c r="AX174" s="82"/>
      <c r="AY174" s="81">
        <v>2158.3989999999999</v>
      </c>
      <c r="AZ174" s="81">
        <v>8747.3959999999988</v>
      </c>
      <c r="BA174" s="81">
        <v>0</v>
      </c>
      <c r="BB174" s="81">
        <v>0</v>
      </c>
      <c r="BC174" s="81">
        <v>0</v>
      </c>
      <c r="BD174" s="81">
        <v>0</v>
      </c>
      <c r="BE174" s="81" t="s">
        <v>564</v>
      </c>
      <c r="BF174" s="82"/>
      <c r="BG174" s="81">
        <v>0</v>
      </c>
      <c r="BH174" s="81">
        <v>0</v>
      </c>
      <c r="BI174" s="81">
        <v>102.584</v>
      </c>
      <c r="BJ174" s="81">
        <v>0</v>
      </c>
      <c r="BK174" s="81">
        <v>4.4669999999999996</v>
      </c>
      <c r="BL174" s="81">
        <v>0</v>
      </c>
      <c r="BM174" s="82"/>
      <c r="BN174" s="81">
        <v>0</v>
      </c>
      <c r="BO174" s="81">
        <v>0</v>
      </c>
      <c r="BP174" s="81">
        <v>5</v>
      </c>
      <c r="BQ174" s="81">
        <v>0</v>
      </c>
      <c r="BR174" s="81">
        <v>1</v>
      </c>
      <c r="BS174" s="81">
        <v>0</v>
      </c>
      <c r="BT174"/>
      <c r="BU174" s="80">
        <v>107.051</v>
      </c>
      <c r="BV174" s="80">
        <v>0</v>
      </c>
      <c r="BW174" s="80">
        <v>0</v>
      </c>
      <c r="BX174" s="80">
        <v>0</v>
      </c>
      <c r="BY174" s="80">
        <v>0</v>
      </c>
      <c r="BZ174" s="80">
        <v>0</v>
      </c>
      <c r="CA174" s="80">
        <v>0</v>
      </c>
      <c r="CB174" s="80">
        <v>0</v>
      </c>
      <c r="CC174" s="80">
        <v>0</v>
      </c>
    </row>
    <row r="175" spans="1:81">
      <c r="A175" s="80" t="s">
        <v>1894</v>
      </c>
      <c r="B175" s="80">
        <v>474</v>
      </c>
      <c r="C175" s="80">
        <v>15</v>
      </c>
      <c r="D175" s="80">
        <v>28</v>
      </c>
      <c r="E175" s="80">
        <v>2018</v>
      </c>
      <c r="F175" s="80" t="s">
        <v>93</v>
      </c>
      <c r="G175" s="80" t="s">
        <v>1879</v>
      </c>
      <c r="H175" s="80" t="s">
        <v>1880</v>
      </c>
      <c r="I175" s="177"/>
      <c r="J175" s="81">
        <v>104.7527335200248</v>
      </c>
      <c r="K175" s="81">
        <v>0.74332639479681273</v>
      </c>
      <c r="L175" s="81">
        <v>1.555663779940063</v>
      </c>
      <c r="M175" s="81">
        <v>25.26361646543268</v>
      </c>
      <c r="N175" s="81">
        <v>21.906321615792521</v>
      </c>
      <c r="O175" s="81">
        <v>17.797984185894684</v>
      </c>
      <c r="P175" s="81">
        <v>14.468712404753704</v>
      </c>
      <c r="Q175" s="81">
        <v>0.96127785589746717</v>
      </c>
      <c r="R175" s="81">
        <v>0.39579505357881473</v>
      </c>
      <c r="S175" s="81">
        <v>1.80498619125</v>
      </c>
      <c r="T175" s="82"/>
      <c r="U175" s="81">
        <v>10137849</v>
      </c>
      <c r="V175" s="81">
        <v>322</v>
      </c>
      <c r="W175" s="81">
        <v>39</v>
      </c>
      <c r="X175" s="81">
        <v>6236</v>
      </c>
      <c r="Y175" s="81">
        <v>6663</v>
      </c>
      <c r="Z175" s="81">
        <v>10845</v>
      </c>
      <c r="AA175" s="81">
        <v>3027</v>
      </c>
      <c r="AB175" s="81">
        <v>15167</v>
      </c>
      <c r="AC175" s="81">
        <v>68669</v>
      </c>
      <c r="AD175" s="81">
        <v>1.80498619125</v>
      </c>
      <c r="AE175" s="82"/>
      <c r="AF175" s="81">
        <v>113001520.1313834</v>
      </c>
      <c r="AG175" s="81">
        <v>500368.6684656681</v>
      </c>
      <c r="AH175" s="81">
        <v>327419.73615567159</v>
      </c>
      <c r="AI175" s="81">
        <v>36250793.599021971</v>
      </c>
      <c r="AJ175" s="81">
        <v>35414385.66475068</v>
      </c>
      <c r="AK175" s="81">
        <v>0</v>
      </c>
      <c r="AL175" s="81">
        <v>0</v>
      </c>
      <c r="AM175" s="81">
        <v>2087754.3961635791</v>
      </c>
      <c r="AN175" s="81">
        <v>0</v>
      </c>
      <c r="AO175" s="81">
        <v>0</v>
      </c>
      <c r="AP175" s="82"/>
      <c r="AQ175" s="81">
        <v>504</v>
      </c>
      <c r="AR175" s="81">
        <v>115</v>
      </c>
      <c r="AS175" s="81">
        <v>0</v>
      </c>
      <c r="AT175" s="81">
        <v>0</v>
      </c>
      <c r="AU175" s="81">
        <v>0</v>
      </c>
      <c r="AV175" s="81">
        <v>0</v>
      </c>
      <c r="AW175" s="81" t="s">
        <v>564</v>
      </c>
      <c r="AX175" s="82"/>
      <c r="AY175" s="81">
        <v>2329.799</v>
      </c>
      <c r="AZ175" s="81">
        <v>8841.0959999999995</v>
      </c>
      <c r="BA175" s="81">
        <v>0</v>
      </c>
      <c r="BB175" s="81">
        <v>0</v>
      </c>
      <c r="BC175" s="81">
        <v>0</v>
      </c>
      <c r="BD175" s="81">
        <v>0</v>
      </c>
      <c r="BE175" s="81" t="s">
        <v>564</v>
      </c>
      <c r="BF175" s="82"/>
      <c r="BG175" s="81">
        <v>0</v>
      </c>
      <c r="BH175" s="81">
        <v>0</v>
      </c>
      <c r="BI175" s="81">
        <v>91.278999999999996</v>
      </c>
      <c r="BJ175" s="81">
        <v>0</v>
      </c>
      <c r="BK175" s="81">
        <v>3.8780000000000001</v>
      </c>
      <c r="BL175" s="81">
        <v>0</v>
      </c>
      <c r="BM175" s="82"/>
      <c r="BN175" s="81">
        <v>0</v>
      </c>
      <c r="BO175" s="81">
        <v>0</v>
      </c>
      <c r="BP175" s="81">
        <v>5</v>
      </c>
      <c r="BQ175" s="81">
        <v>0</v>
      </c>
      <c r="BR175" s="81">
        <v>1</v>
      </c>
      <c r="BS175" s="81">
        <v>0</v>
      </c>
      <c r="BT175"/>
      <c r="BU175" s="80">
        <v>95.156999999999996</v>
      </c>
      <c r="BV175" s="80">
        <v>0</v>
      </c>
      <c r="BW175" s="80">
        <v>0</v>
      </c>
      <c r="BX175" s="80">
        <v>0</v>
      </c>
      <c r="BY175" s="80">
        <v>0</v>
      </c>
      <c r="BZ175" s="80">
        <v>0</v>
      </c>
      <c r="CA175" s="80">
        <v>0</v>
      </c>
      <c r="CB175" s="80">
        <v>0</v>
      </c>
      <c r="CC175" s="80">
        <v>0</v>
      </c>
    </row>
    <row r="176" spans="1:81">
      <c r="A176" s="80" t="s">
        <v>1895</v>
      </c>
      <c r="B176" s="80">
        <v>475</v>
      </c>
      <c r="C176" s="80">
        <v>16</v>
      </c>
      <c r="D176" s="80">
        <v>28</v>
      </c>
      <c r="E176" s="80">
        <v>2019</v>
      </c>
      <c r="F176" s="80" t="s">
        <v>73</v>
      </c>
      <c r="G176" s="80" t="s">
        <v>1879</v>
      </c>
      <c r="H176" s="80" t="s">
        <v>1880</v>
      </c>
      <c r="I176" s="177"/>
      <c r="J176" s="81">
        <v>80.086122124567325</v>
      </c>
      <c r="K176" s="81">
        <v>0.63545615868233885</v>
      </c>
      <c r="L176" s="81">
        <v>1.5314743808361126</v>
      </c>
      <c r="M176" s="81">
        <v>21.335394212960853</v>
      </c>
      <c r="N176" s="81">
        <v>17.33919406404193</v>
      </c>
      <c r="O176" s="81">
        <v>17.253702458138118</v>
      </c>
      <c r="P176" s="81">
        <v>14.50076446533776</v>
      </c>
      <c r="Q176" s="81">
        <v>0.92908754104743907</v>
      </c>
      <c r="R176" s="81">
        <v>0.24958599326016917</v>
      </c>
      <c r="S176" s="81">
        <v>1.6455905802399999</v>
      </c>
      <c r="T176" s="82"/>
      <c r="U176" s="81">
        <v>9462325</v>
      </c>
      <c r="V176" s="81">
        <v>322</v>
      </c>
      <c r="W176" s="81">
        <v>39</v>
      </c>
      <c r="X176" s="81">
        <v>6236</v>
      </c>
      <c r="Y176" s="81">
        <v>6706</v>
      </c>
      <c r="Z176" s="81">
        <v>10802</v>
      </c>
      <c r="AA176" s="81">
        <v>3011</v>
      </c>
      <c r="AB176" s="81">
        <v>15056</v>
      </c>
      <c r="AC176" s="81">
        <v>44011.5</v>
      </c>
      <c r="AD176" s="81">
        <v>1.6455905802399999</v>
      </c>
      <c r="AE176" s="82"/>
      <c r="AF176" s="81">
        <v>103624725.1182012</v>
      </c>
      <c r="AG176" s="81">
        <v>486231.74225074227</v>
      </c>
      <c r="AH176" s="81">
        <v>359939.37569428911</v>
      </c>
      <c r="AI176" s="81">
        <v>38270605.173138767</v>
      </c>
      <c r="AJ176" s="81">
        <v>32904234.562370576</v>
      </c>
      <c r="AK176" s="81">
        <v>0</v>
      </c>
      <c r="AL176" s="81">
        <v>0</v>
      </c>
      <c r="AM176" s="81">
        <v>2050513.8584926827</v>
      </c>
      <c r="AN176" s="81">
        <v>0</v>
      </c>
      <c r="AO176" s="81">
        <v>0</v>
      </c>
      <c r="AP176" s="82"/>
      <c r="AQ176" s="81">
        <v>529</v>
      </c>
      <c r="AR176" s="81">
        <v>124</v>
      </c>
      <c r="AS176" s="81">
        <v>0</v>
      </c>
      <c r="AT176" s="81">
        <v>0</v>
      </c>
      <c r="AU176" s="81">
        <v>0</v>
      </c>
      <c r="AV176" s="81">
        <v>0</v>
      </c>
      <c r="AW176" s="81" t="s">
        <v>564</v>
      </c>
      <c r="AX176" s="82"/>
      <c r="AY176" s="81">
        <v>2476.8989999999999</v>
      </c>
      <c r="AZ176" s="81">
        <v>9224.1959999999981</v>
      </c>
      <c r="BA176" s="81">
        <v>0</v>
      </c>
      <c r="BB176" s="81">
        <v>0</v>
      </c>
      <c r="BC176" s="81">
        <v>0</v>
      </c>
      <c r="BD176" s="81">
        <v>0</v>
      </c>
      <c r="BE176" s="81" t="s">
        <v>564</v>
      </c>
      <c r="BF176" s="82"/>
      <c r="BG176" s="81">
        <v>0</v>
      </c>
      <c r="BH176" s="81">
        <v>0</v>
      </c>
      <c r="BI176" s="81">
        <v>83.364000000000004</v>
      </c>
      <c r="BJ176" s="81">
        <v>0</v>
      </c>
      <c r="BK176" s="81">
        <v>4.1269999999999998</v>
      </c>
      <c r="BL176" s="81">
        <v>0</v>
      </c>
      <c r="BM176" s="82"/>
      <c r="BN176" s="81">
        <v>0</v>
      </c>
      <c r="BO176" s="81">
        <v>0</v>
      </c>
      <c r="BP176" s="81">
        <v>5</v>
      </c>
      <c r="BQ176" s="81">
        <v>0</v>
      </c>
      <c r="BR176" s="81">
        <v>1</v>
      </c>
      <c r="BS176" s="81">
        <v>0</v>
      </c>
      <c r="BT176"/>
      <c r="BU176" s="80">
        <v>87.491</v>
      </c>
      <c r="BV176" s="80">
        <v>0</v>
      </c>
      <c r="BW176" s="80">
        <v>0</v>
      </c>
      <c r="BX176" s="80">
        <v>0</v>
      </c>
      <c r="BY176" s="80">
        <v>0</v>
      </c>
      <c r="BZ176" s="80">
        <v>0</v>
      </c>
      <c r="CA176" s="80">
        <v>0</v>
      </c>
      <c r="CB176" s="80">
        <v>0</v>
      </c>
      <c r="CC176" s="80">
        <v>0</v>
      </c>
    </row>
    <row r="177" spans="1:81">
      <c r="A177" s="80" t="s">
        <v>1896</v>
      </c>
      <c r="B177" s="80">
        <v>476</v>
      </c>
      <c r="C177" s="80">
        <v>17</v>
      </c>
      <c r="D177" s="80">
        <v>28</v>
      </c>
      <c r="E177" s="80">
        <v>2020</v>
      </c>
      <c r="F177" s="80" t="s">
        <v>218</v>
      </c>
      <c r="G177" s="80" t="s">
        <v>1879</v>
      </c>
      <c r="H177" s="80" t="s">
        <v>1880</v>
      </c>
      <c r="I177" s="177"/>
      <c r="J177" s="81">
        <v>113.82991354468589</v>
      </c>
      <c r="K177" s="81">
        <v>0.99897834817813591</v>
      </c>
      <c r="L177" s="81">
        <v>1.6259530918953853</v>
      </c>
      <c r="M177" s="81">
        <v>26.380293716281731</v>
      </c>
      <c r="N177" s="81">
        <v>25.609473658210106</v>
      </c>
      <c r="O177" s="81">
        <v>15.087296666877068</v>
      </c>
      <c r="P177" s="81">
        <v>13.390842388345101</v>
      </c>
      <c r="Q177" s="81">
        <v>0.8814994072303608</v>
      </c>
      <c r="R177" s="81">
        <v>0.43541344237177604</v>
      </c>
      <c r="S177" s="81">
        <v>1.7251621688000001</v>
      </c>
      <c r="T177" s="82"/>
      <c r="U177" s="81">
        <v>10748079</v>
      </c>
      <c r="V177" s="81">
        <v>401</v>
      </c>
      <c r="W177" s="81">
        <v>40</v>
      </c>
      <c r="X177" s="81">
        <v>6637</v>
      </c>
      <c r="Y177" s="81">
        <v>6774</v>
      </c>
      <c r="Z177" s="81">
        <v>10781</v>
      </c>
      <c r="AA177" s="81">
        <v>3021</v>
      </c>
      <c r="AB177" s="81">
        <v>14950</v>
      </c>
      <c r="AC177" s="81">
        <v>77180.5</v>
      </c>
      <c r="AD177" s="81">
        <v>1.7251621688000001</v>
      </c>
      <c r="AE177" s="82"/>
      <c r="AF177" s="81">
        <v>113485692.9761114</v>
      </c>
      <c r="AG177" s="81">
        <v>642683.8002994745</v>
      </c>
      <c r="AH177" s="81">
        <v>406927.3020961596</v>
      </c>
      <c r="AI177" s="81">
        <v>36391482.047632933</v>
      </c>
      <c r="AJ177" s="81">
        <v>39826602.781468332</v>
      </c>
      <c r="AK177" s="81"/>
      <c r="AL177" s="81"/>
      <c r="AM177" s="81">
        <v>1951141.0979643129</v>
      </c>
      <c r="AN177" s="81"/>
      <c r="AO177" s="81"/>
      <c r="AP177" s="82"/>
      <c r="AQ177" s="81">
        <v>552</v>
      </c>
      <c r="AR177" s="81">
        <v>126</v>
      </c>
      <c r="AS177" s="81">
        <v>0</v>
      </c>
      <c r="AT177" s="81">
        <v>0</v>
      </c>
      <c r="AU177" s="81">
        <v>0</v>
      </c>
      <c r="AV177" s="81">
        <v>0</v>
      </c>
      <c r="AW177" s="81">
        <v>0</v>
      </c>
      <c r="AX177" s="82"/>
      <c r="AY177" s="81">
        <v>2621.8510000000001</v>
      </c>
      <c r="AZ177" s="81">
        <v>9318.6959999999999</v>
      </c>
      <c r="BA177" s="81">
        <v>0</v>
      </c>
      <c r="BB177" s="81">
        <v>0</v>
      </c>
      <c r="BC177" s="81">
        <v>0</v>
      </c>
      <c r="BD177" s="81">
        <v>0</v>
      </c>
      <c r="BE177" s="81">
        <v>0</v>
      </c>
      <c r="BF177" s="82"/>
      <c r="BG177" s="81">
        <v>0</v>
      </c>
      <c r="BH177" s="81">
        <v>0</v>
      </c>
      <c r="BI177" s="81">
        <v>69.989000000000004</v>
      </c>
      <c r="BJ177" s="81">
        <v>0</v>
      </c>
      <c r="BK177" s="81">
        <v>4.4329999999999998</v>
      </c>
      <c r="BL177" s="81">
        <v>0</v>
      </c>
      <c r="BM177" s="82"/>
      <c r="BN177" s="81">
        <v>0</v>
      </c>
      <c r="BO177" s="81">
        <v>0</v>
      </c>
      <c r="BP177" s="81">
        <v>5</v>
      </c>
      <c r="BQ177" s="81">
        <v>0</v>
      </c>
      <c r="BR177" s="81">
        <v>1</v>
      </c>
      <c r="BS177" s="81">
        <v>0</v>
      </c>
      <c r="BT177"/>
      <c r="BU177" s="80">
        <v>74.421999999999997</v>
      </c>
      <c r="BV177" s="80">
        <v>0</v>
      </c>
      <c r="BW177" s="80">
        <v>0</v>
      </c>
      <c r="BX177" s="80">
        <v>0</v>
      </c>
      <c r="BY177" s="80">
        <v>0</v>
      </c>
      <c r="BZ177" s="80">
        <v>0</v>
      </c>
      <c r="CA177" s="80">
        <v>0</v>
      </c>
      <c r="CB177" s="80">
        <v>0</v>
      </c>
      <c r="CC177" s="80">
        <v>0</v>
      </c>
    </row>
    <row r="178" spans="1:81">
      <c r="A178" s="80" t="s">
        <v>1897</v>
      </c>
      <c r="B178" s="80">
        <v>476</v>
      </c>
      <c r="C178" s="80">
        <v>18</v>
      </c>
      <c r="D178" s="80">
        <v>28</v>
      </c>
      <c r="E178" s="80">
        <v>2021</v>
      </c>
      <c r="F178" s="80" t="s">
        <v>75</v>
      </c>
      <c r="G178" s="174" t="s">
        <v>1879</v>
      </c>
      <c r="H178" s="80" t="s">
        <v>1880</v>
      </c>
      <c r="I178" s="177"/>
      <c r="J178" s="81">
        <v>145.19268196946319</v>
      </c>
      <c r="K178" s="81">
        <v>0.9900139639261003</v>
      </c>
      <c r="L178" s="81">
        <v>1.6728306346450452</v>
      </c>
      <c r="M178" s="81">
        <v>27.959812436303402</v>
      </c>
      <c r="N178" s="81">
        <v>21.647109976620726</v>
      </c>
      <c r="O178" s="81">
        <v>14.597974114283314</v>
      </c>
      <c r="P178" s="81">
        <v>13.767689200783483</v>
      </c>
      <c r="Q178" s="81">
        <v>0.88247111983919824</v>
      </c>
      <c r="R178" s="81">
        <v>0.52676005686888894</v>
      </c>
      <c r="S178" s="81">
        <v>1.5599599551200001</v>
      </c>
      <c r="T178" s="82"/>
      <c r="U178" s="81">
        <v>16105822</v>
      </c>
      <c r="V178" s="81">
        <v>401</v>
      </c>
      <c r="W178" s="81">
        <v>40</v>
      </c>
      <c r="X178" s="81">
        <v>6637</v>
      </c>
      <c r="Y178" s="81">
        <v>6792</v>
      </c>
      <c r="Z178" s="81">
        <v>10741</v>
      </c>
      <c r="AA178" s="81">
        <v>3029</v>
      </c>
      <c r="AB178" s="81">
        <v>14789</v>
      </c>
      <c r="AC178" s="81">
        <v>90502.5</v>
      </c>
      <c r="AD178" s="81">
        <v>1.5599599551200001</v>
      </c>
      <c r="AE178" s="82"/>
      <c r="AF178" s="81">
        <v>155371670.95396554</v>
      </c>
      <c r="AG178" s="81">
        <v>655785.98721339437</v>
      </c>
      <c r="AH178" s="81">
        <v>431837.19368463004</v>
      </c>
      <c r="AI178" s="81">
        <v>42453431.812811784</v>
      </c>
      <c r="AJ178" s="81">
        <v>36654572.03482756</v>
      </c>
      <c r="AK178" s="81">
        <v>0</v>
      </c>
      <c r="AL178" s="81">
        <v>0</v>
      </c>
      <c r="AM178" s="81">
        <v>1941261.6367895973</v>
      </c>
      <c r="AN178" s="81">
        <v>0</v>
      </c>
      <c r="AO178" s="81">
        <v>0</v>
      </c>
      <c r="AP178" s="82"/>
      <c r="AQ178" s="81">
        <v>578</v>
      </c>
      <c r="AR178" s="81">
        <v>128</v>
      </c>
      <c r="AS178" s="81">
        <v>0</v>
      </c>
      <c r="AT178" s="81">
        <v>0</v>
      </c>
      <c r="AU178" s="81">
        <v>0</v>
      </c>
      <c r="AV178" s="81">
        <v>0</v>
      </c>
      <c r="AW178" s="81"/>
      <c r="AX178" s="82"/>
      <c r="AY178" s="81">
        <v>2808.6909999999998</v>
      </c>
      <c r="AZ178" s="81">
        <v>9395.6959999999999</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1898</v>
      </c>
      <c r="B179" s="80">
        <v>476</v>
      </c>
      <c r="C179" s="80">
        <v>19</v>
      </c>
      <c r="D179" s="80">
        <v>28</v>
      </c>
      <c r="E179" s="80">
        <v>2022</v>
      </c>
      <c r="F179" s="80" t="s">
        <v>568</v>
      </c>
      <c r="G179" s="174" t="s">
        <v>1879</v>
      </c>
      <c r="H179" s="80" t="s">
        <v>1880</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625</v>
      </c>
      <c r="AR179" s="81">
        <v>128</v>
      </c>
      <c r="AS179" s="81">
        <v>0</v>
      </c>
      <c r="AT179" s="81">
        <v>0</v>
      </c>
      <c r="AU179" s="81">
        <v>0</v>
      </c>
      <c r="AV179" s="81">
        <v>0</v>
      </c>
      <c r="AW179" s="81"/>
      <c r="AX179" s="82"/>
      <c r="AY179" s="81">
        <v>3143.5410000000015</v>
      </c>
      <c r="AZ179" s="81">
        <v>9395.6959999999999</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1899</v>
      </c>
      <c r="B180" s="80">
        <v>290</v>
      </c>
      <c r="C180" s="80">
        <v>1</v>
      </c>
      <c r="D180" s="80">
        <v>18</v>
      </c>
      <c r="E180" s="80">
        <v>1990</v>
      </c>
      <c r="F180" s="80" t="s">
        <v>562</v>
      </c>
      <c r="G180" s="80" t="s">
        <v>1900</v>
      </c>
      <c r="H180" s="80" t="s">
        <v>1901</v>
      </c>
      <c r="I180" s="177"/>
      <c r="J180" s="81">
        <v>39.727355703247717</v>
      </c>
      <c r="K180" s="81">
        <v>2.0551191402920392</v>
      </c>
      <c r="L180" s="81">
        <v>19.35782668243478</v>
      </c>
      <c r="M180" s="81">
        <v>17.281019437345378</v>
      </c>
      <c r="N180" s="81">
        <v>23.418689629521428</v>
      </c>
      <c r="O180" s="81">
        <v>11.944712671073757</v>
      </c>
      <c r="P180" s="81">
        <v>21.584681022049288</v>
      </c>
      <c r="Q180" s="81">
        <v>1.4742615623569508</v>
      </c>
      <c r="R180" s="81">
        <v>8.4376317155416203</v>
      </c>
      <c r="S180" s="81">
        <v>1.7733709154399275</v>
      </c>
      <c r="T180" s="82"/>
      <c r="U180" s="81">
        <v>835079</v>
      </c>
      <c r="V180" s="81">
        <v>834</v>
      </c>
      <c r="W180" s="81">
        <v>204</v>
      </c>
      <c r="X180" s="81">
        <v>6993</v>
      </c>
      <c r="Y180" s="81">
        <v>8755</v>
      </c>
      <c r="Z180" s="81">
        <v>4913</v>
      </c>
      <c r="AA180" s="81">
        <v>5241</v>
      </c>
      <c r="AB180" s="81">
        <v>23937</v>
      </c>
      <c r="AC180" s="81">
        <v>1461413</v>
      </c>
      <c r="AD180" s="81">
        <v>1.7733709154399275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1902</v>
      </c>
      <c r="B181" s="80">
        <v>291</v>
      </c>
      <c r="C181" s="80">
        <v>2</v>
      </c>
      <c r="D181" s="80">
        <v>18</v>
      </c>
      <c r="E181" s="80">
        <v>2005</v>
      </c>
      <c r="F181" s="80" t="s">
        <v>565</v>
      </c>
      <c r="G181" s="80" t="s">
        <v>1900</v>
      </c>
      <c r="H181" s="80" t="s">
        <v>1901</v>
      </c>
      <c r="I181" s="177"/>
      <c r="J181" s="81">
        <v>14.356655035270176</v>
      </c>
      <c r="K181" s="81">
        <v>1.2590329217737961</v>
      </c>
      <c r="L181" s="81">
        <v>19.618284520673694</v>
      </c>
      <c r="M181" s="81">
        <v>25.009129091050283</v>
      </c>
      <c r="N181" s="81">
        <v>33.285692788279675</v>
      </c>
      <c r="O181" s="81">
        <v>17.969768890781186</v>
      </c>
      <c r="P181" s="81">
        <v>21.432163871241851</v>
      </c>
      <c r="Q181" s="81">
        <v>1.2086960961643893</v>
      </c>
      <c r="R181" s="81">
        <v>2.0403915641170625</v>
      </c>
      <c r="S181" s="81">
        <v>0</v>
      </c>
      <c r="T181" s="82"/>
      <c r="U181" s="81">
        <v>389884</v>
      </c>
      <c r="V181" s="81">
        <v>631</v>
      </c>
      <c r="W181" s="81">
        <v>191</v>
      </c>
      <c r="X181" s="81">
        <v>4945</v>
      </c>
      <c r="Y181" s="81">
        <v>9379</v>
      </c>
      <c r="Z181" s="81">
        <v>8553</v>
      </c>
      <c r="AA181" s="81">
        <v>4262</v>
      </c>
      <c r="AB181" s="81">
        <v>20516</v>
      </c>
      <c r="AC181" s="81">
        <v>360801</v>
      </c>
      <c r="AD181" s="81">
        <v>0</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1903</v>
      </c>
      <c r="B182" s="80">
        <v>292</v>
      </c>
      <c r="C182" s="80">
        <v>3</v>
      </c>
      <c r="D182" s="80">
        <v>18</v>
      </c>
      <c r="E182" s="80">
        <v>2006</v>
      </c>
      <c r="F182" s="80" t="s">
        <v>566</v>
      </c>
      <c r="G182" s="80" t="s">
        <v>1900</v>
      </c>
      <c r="H182" s="80" t="s">
        <v>1901</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1904</v>
      </c>
      <c r="B183" s="80">
        <v>293</v>
      </c>
      <c r="C183" s="80">
        <v>4</v>
      </c>
      <c r="D183" s="80">
        <v>18</v>
      </c>
      <c r="E183" s="80">
        <v>2007</v>
      </c>
      <c r="F183" s="80" t="s">
        <v>567</v>
      </c>
      <c r="G183" s="80" t="s">
        <v>1900</v>
      </c>
      <c r="H183" s="80" t="s">
        <v>1901</v>
      </c>
      <c r="I183" s="177"/>
      <c r="J183" s="81">
        <v>8.9442000417360514</v>
      </c>
      <c r="K183" s="81">
        <v>0.92188683417752382</v>
      </c>
      <c r="L183" s="81">
        <v>20.951208566768251</v>
      </c>
      <c r="M183" s="81">
        <v>23.806615291050662</v>
      </c>
      <c r="N183" s="81">
        <v>35.802983887341959</v>
      </c>
      <c r="O183" s="81">
        <v>17.13247654909847</v>
      </c>
      <c r="P183" s="81">
        <v>20.916229776948366</v>
      </c>
      <c r="Q183" s="81">
        <v>1.2272327116627082</v>
      </c>
      <c r="R183" s="81">
        <v>1.5481769334776487</v>
      </c>
      <c r="S183" s="81">
        <v>1.1425394340655635</v>
      </c>
      <c r="T183" s="82"/>
      <c r="U183" s="81">
        <v>282207</v>
      </c>
      <c r="V183" s="81">
        <v>449</v>
      </c>
      <c r="W183" s="81">
        <v>213</v>
      </c>
      <c r="X183" s="81">
        <v>6330</v>
      </c>
      <c r="Y183" s="81">
        <v>9284</v>
      </c>
      <c r="Z183" s="81">
        <v>8477</v>
      </c>
      <c r="AA183" s="81">
        <v>4096</v>
      </c>
      <c r="AB183" s="81">
        <v>19729</v>
      </c>
      <c r="AC183" s="81">
        <v>281618</v>
      </c>
      <c r="AD183" s="81">
        <v>1.1425394340655635</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1905</v>
      </c>
      <c r="B184" s="80">
        <v>294</v>
      </c>
      <c r="C184" s="80">
        <v>5</v>
      </c>
      <c r="D184" s="80">
        <v>18</v>
      </c>
      <c r="E184" s="80">
        <v>2008</v>
      </c>
      <c r="F184" s="80" t="s">
        <v>84</v>
      </c>
      <c r="G184" s="80" t="s">
        <v>1900</v>
      </c>
      <c r="H184" s="80" t="s">
        <v>1901</v>
      </c>
      <c r="I184" s="177"/>
      <c r="J184" s="81">
        <v>7.8026208074094701</v>
      </c>
      <c r="K184" s="81">
        <v>0.67012432428240998</v>
      </c>
      <c r="L184" s="81">
        <v>18.457620510607956</v>
      </c>
      <c r="M184" s="81">
        <v>26.091356791130689</v>
      </c>
      <c r="N184" s="81">
        <v>32.680658724496844</v>
      </c>
      <c r="O184" s="81">
        <v>16.561308901129404</v>
      </c>
      <c r="P184" s="81">
        <v>20.162995140226787</v>
      </c>
      <c r="Q184" s="81">
        <v>1.1888493772467481</v>
      </c>
      <c r="R184" s="81">
        <v>1.0745832993737741</v>
      </c>
      <c r="S184" s="81">
        <v>1.5860707584386042</v>
      </c>
      <c r="T184" s="82"/>
      <c r="U184" s="81">
        <v>268813</v>
      </c>
      <c r="V184" s="81">
        <v>449</v>
      </c>
      <c r="W184" s="81">
        <v>213</v>
      </c>
      <c r="X184" s="81">
        <v>6330</v>
      </c>
      <c r="Y184" s="81">
        <v>9274</v>
      </c>
      <c r="Z184" s="81">
        <v>8482</v>
      </c>
      <c r="AA184" s="81">
        <v>3953</v>
      </c>
      <c r="AB184" s="81">
        <v>19426</v>
      </c>
      <c r="AC184" s="81">
        <v>202974</v>
      </c>
      <c r="AD184" s="81">
        <v>1.5860707584386042</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1906</v>
      </c>
      <c r="B185" s="80">
        <v>295</v>
      </c>
      <c r="C185" s="80">
        <v>6</v>
      </c>
      <c r="D185" s="80">
        <v>18</v>
      </c>
      <c r="E185" s="80">
        <v>2009</v>
      </c>
      <c r="F185" s="80" t="s">
        <v>85</v>
      </c>
      <c r="G185" s="80" t="s">
        <v>1900</v>
      </c>
      <c r="H185" s="80" t="s">
        <v>1901</v>
      </c>
      <c r="I185" s="177"/>
      <c r="J185" s="81">
        <v>6.9683179255383889</v>
      </c>
      <c r="K185" s="81">
        <v>0.63297139501170585</v>
      </c>
      <c r="L185" s="81">
        <v>20.28290071813483</v>
      </c>
      <c r="M185" s="81">
        <v>22.241918535471097</v>
      </c>
      <c r="N185" s="81">
        <v>26.947048840910693</v>
      </c>
      <c r="O185" s="81">
        <v>16.744987178953423</v>
      </c>
      <c r="P185" s="81">
        <v>19.237865033083384</v>
      </c>
      <c r="Q185" s="81">
        <v>1.1152449037926488</v>
      </c>
      <c r="R185" s="81">
        <v>0.88974730679974079</v>
      </c>
      <c r="S185" s="81">
        <v>1.5199893392685715</v>
      </c>
      <c r="T185" s="82"/>
      <c r="U185" s="81">
        <v>182003</v>
      </c>
      <c r="V185" s="81">
        <v>463</v>
      </c>
      <c r="W185" s="81">
        <v>260</v>
      </c>
      <c r="X185" s="81">
        <v>6138</v>
      </c>
      <c r="Y185" s="81">
        <v>9191</v>
      </c>
      <c r="Z185" s="81">
        <v>8465</v>
      </c>
      <c r="AA185" s="81">
        <v>3872</v>
      </c>
      <c r="AB185" s="81">
        <v>19130</v>
      </c>
      <c r="AC185" s="81">
        <v>163957</v>
      </c>
      <c r="AD185" s="81">
        <v>1.5199893392685715</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1907</v>
      </c>
      <c r="B186" s="80">
        <v>296</v>
      </c>
      <c r="C186" s="80">
        <v>7</v>
      </c>
      <c r="D186" s="80">
        <v>18</v>
      </c>
      <c r="E186" s="80">
        <v>2010</v>
      </c>
      <c r="F186" s="80" t="s">
        <v>86</v>
      </c>
      <c r="G186" s="80" t="s">
        <v>1900</v>
      </c>
      <c r="H186" s="80" t="s">
        <v>1901</v>
      </c>
      <c r="I186" s="177"/>
      <c r="J186" s="81">
        <v>10.581703961631442</v>
      </c>
      <c r="K186" s="81">
        <v>0.70281844316390341</v>
      </c>
      <c r="L186" s="81">
        <v>19.78896619730093</v>
      </c>
      <c r="M186" s="81">
        <v>24.297840931319548</v>
      </c>
      <c r="N186" s="81">
        <v>28.655490391585037</v>
      </c>
      <c r="O186" s="81">
        <v>16.858528922222426</v>
      </c>
      <c r="P186" s="81">
        <v>19.164986748010886</v>
      </c>
      <c r="Q186" s="81">
        <v>1.1443026735021</v>
      </c>
      <c r="R186" s="81">
        <v>0.92833036320053397</v>
      </c>
      <c r="S186" s="81">
        <v>1.3897217107852486</v>
      </c>
      <c r="T186" s="82"/>
      <c r="U186" s="81">
        <v>268825</v>
      </c>
      <c r="V186" s="81">
        <v>463</v>
      </c>
      <c r="W186" s="81">
        <v>260</v>
      </c>
      <c r="X186" s="81">
        <v>6138</v>
      </c>
      <c r="Y186" s="81">
        <v>9142</v>
      </c>
      <c r="Z186" s="81">
        <v>8562</v>
      </c>
      <c r="AA186" s="81">
        <v>3761</v>
      </c>
      <c r="AB186" s="81">
        <v>18808</v>
      </c>
      <c r="AC186" s="81">
        <v>162113</v>
      </c>
      <c r="AD186" s="81">
        <v>1.3897217107852486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1908</v>
      </c>
      <c r="B187" s="80">
        <v>297</v>
      </c>
      <c r="C187" s="80">
        <v>8</v>
      </c>
      <c r="D187" s="80">
        <v>18</v>
      </c>
      <c r="E187" s="80">
        <v>2011</v>
      </c>
      <c r="F187" s="80" t="s">
        <v>87</v>
      </c>
      <c r="G187" s="80" t="s">
        <v>1900</v>
      </c>
      <c r="H187" s="80" t="s">
        <v>1901</v>
      </c>
      <c r="I187" s="177"/>
      <c r="J187" s="81">
        <v>10.122315594654292</v>
      </c>
      <c r="K187" s="81">
        <v>1.0123966829061295</v>
      </c>
      <c r="L187" s="81">
        <v>10.789810026190786</v>
      </c>
      <c r="M187" s="81">
        <v>31.892167409244113</v>
      </c>
      <c r="N187" s="81">
        <v>36.520550301442697</v>
      </c>
      <c r="O187" s="81">
        <v>16.607984083144427</v>
      </c>
      <c r="P187" s="81">
        <v>18.437952583435194</v>
      </c>
      <c r="Q187" s="81">
        <v>1.2968250971340276</v>
      </c>
      <c r="R187" s="81">
        <v>0.63965904943184182</v>
      </c>
      <c r="S187" s="81">
        <v>1.0517098339169577</v>
      </c>
      <c r="T187" s="82"/>
      <c r="U187" s="81">
        <v>270006</v>
      </c>
      <c r="V187" s="81">
        <v>463</v>
      </c>
      <c r="W187" s="81">
        <v>260</v>
      </c>
      <c r="X187" s="81">
        <v>6138</v>
      </c>
      <c r="Y187" s="81">
        <v>9107</v>
      </c>
      <c r="Z187" s="81">
        <v>8618</v>
      </c>
      <c r="AA187" s="81">
        <v>3726</v>
      </c>
      <c r="AB187" s="81">
        <v>18479</v>
      </c>
      <c r="AC187" s="81">
        <v>111518</v>
      </c>
      <c r="AD187" s="81">
        <v>1.0517098339169577</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1909</v>
      </c>
      <c r="B188" s="80">
        <v>298</v>
      </c>
      <c r="C188" s="80">
        <v>9</v>
      </c>
      <c r="D188" s="80">
        <v>18</v>
      </c>
      <c r="E188" s="80">
        <v>2012</v>
      </c>
      <c r="F188" s="80" t="s">
        <v>88</v>
      </c>
      <c r="G188" s="80" t="s">
        <v>1900</v>
      </c>
      <c r="H188" s="80" t="s">
        <v>1901</v>
      </c>
      <c r="I188" s="177"/>
      <c r="J188" s="81">
        <v>8.933792697371528</v>
      </c>
      <c r="K188" s="81">
        <v>0.98051646224134226</v>
      </c>
      <c r="L188" s="81">
        <v>11.111720682466983</v>
      </c>
      <c r="M188" s="81">
        <v>33.339038939730465</v>
      </c>
      <c r="N188" s="81">
        <v>39.300917509242808</v>
      </c>
      <c r="O188" s="81">
        <v>16.639809476597812</v>
      </c>
      <c r="P188" s="81">
        <v>18.239284263076076</v>
      </c>
      <c r="Q188" s="81">
        <v>1.387010317394106</v>
      </c>
      <c r="R188" s="81">
        <v>0.706442262042286</v>
      </c>
      <c r="S188" s="81">
        <v>1.6298315492346247</v>
      </c>
      <c r="T188" s="82"/>
      <c r="U188" s="81">
        <v>242941</v>
      </c>
      <c r="V188" s="81">
        <v>463</v>
      </c>
      <c r="W188" s="81">
        <v>260</v>
      </c>
      <c r="X188" s="81">
        <v>6138</v>
      </c>
      <c r="Y188" s="81">
        <v>9041</v>
      </c>
      <c r="Z188" s="81">
        <v>8703</v>
      </c>
      <c r="AA188" s="81">
        <v>3665</v>
      </c>
      <c r="AB188" s="81">
        <v>18191</v>
      </c>
      <c r="AC188" s="81">
        <v>119971</v>
      </c>
      <c r="AD188" s="81">
        <v>1.6298315492346247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1910</v>
      </c>
      <c r="B189" s="80">
        <v>299</v>
      </c>
      <c r="C189" s="80">
        <v>10</v>
      </c>
      <c r="D189" s="80">
        <v>18</v>
      </c>
      <c r="E189" s="80">
        <v>2013</v>
      </c>
      <c r="F189" s="80" t="s">
        <v>89</v>
      </c>
      <c r="G189" s="80" t="s">
        <v>1900</v>
      </c>
      <c r="H189" s="80" t="s">
        <v>1901</v>
      </c>
      <c r="I189" s="177"/>
      <c r="J189" s="81">
        <v>11.327359640211579</v>
      </c>
      <c r="K189" s="81">
        <v>0.93686466783190592</v>
      </c>
      <c r="L189" s="81">
        <v>9.9291785925640372</v>
      </c>
      <c r="M189" s="81">
        <v>34.287763185628137</v>
      </c>
      <c r="N189" s="81">
        <v>36.990556335078466</v>
      </c>
      <c r="O189" s="81">
        <v>15.963400298308956</v>
      </c>
      <c r="P189" s="81">
        <v>17.773504009562931</v>
      </c>
      <c r="Q189" s="81">
        <v>1.3972853229397211</v>
      </c>
      <c r="R189" s="81">
        <v>0.7664873793006487</v>
      </c>
      <c r="S189" s="81">
        <v>1.7360591993025127</v>
      </c>
      <c r="T189" s="82"/>
      <c r="U189" s="81">
        <v>291301</v>
      </c>
      <c r="V189" s="81">
        <v>463</v>
      </c>
      <c r="W189" s="81">
        <v>260</v>
      </c>
      <c r="X189" s="81">
        <v>6138</v>
      </c>
      <c r="Y189" s="81">
        <v>9030</v>
      </c>
      <c r="Z189" s="81">
        <v>8722</v>
      </c>
      <c r="AA189" s="81">
        <v>3558</v>
      </c>
      <c r="AB189" s="81">
        <v>18063</v>
      </c>
      <c r="AC189" s="81">
        <v>127062</v>
      </c>
      <c r="AD189" s="81">
        <v>1.7360591993025127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1911</v>
      </c>
      <c r="B190" s="80">
        <v>300</v>
      </c>
      <c r="C190" s="80">
        <v>11</v>
      </c>
      <c r="D190" s="80">
        <v>18</v>
      </c>
      <c r="E190" s="80">
        <v>2014</v>
      </c>
      <c r="F190" s="80" t="s">
        <v>90</v>
      </c>
      <c r="G190" s="80" t="s">
        <v>1900</v>
      </c>
      <c r="H190" s="80" t="s">
        <v>1901</v>
      </c>
      <c r="I190" s="177"/>
      <c r="J190" s="81">
        <v>11.379458611298546</v>
      </c>
      <c r="K190" s="81">
        <v>0.88866180297746011</v>
      </c>
      <c r="L190" s="81">
        <v>12.676422900887182</v>
      </c>
      <c r="M190" s="81">
        <v>31.282935808112985</v>
      </c>
      <c r="N190" s="81">
        <v>37.398859298330876</v>
      </c>
      <c r="O190" s="81">
        <v>15.195115071737476</v>
      </c>
      <c r="P190" s="81">
        <v>17.278448147257389</v>
      </c>
      <c r="Q190" s="81">
        <v>1.3133935068044487</v>
      </c>
      <c r="R190" s="81">
        <v>0.7017490753636908</v>
      </c>
      <c r="S190" s="81">
        <v>1.1396385559097044</v>
      </c>
      <c r="T190" s="82"/>
      <c r="U190" s="81">
        <v>299516</v>
      </c>
      <c r="V190" s="81">
        <v>389</v>
      </c>
      <c r="W190" s="81">
        <v>259</v>
      </c>
      <c r="X190" s="81">
        <v>5422</v>
      </c>
      <c r="Y190" s="81">
        <v>8936</v>
      </c>
      <c r="Z190" s="81">
        <v>8744</v>
      </c>
      <c r="AA190" s="81">
        <v>3441</v>
      </c>
      <c r="AB190" s="81">
        <v>17696</v>
      </c>
      <c r="AC190" s="81">
        <v>116696</v>
      </c>
      <c r="AD190" s="81">
        <v>1.1396385559097044</v>
      </c>
      <c r="AE190" s="82"/>
      <c r="AF190" s="81">
        <v>2523940.5063629346</v>
      </c>
      <c r="AG190" s="81">
        <v>752932.11370966013</v>
      </c>
      <c r="AH190" s="81">
        <v>2793885.9462001268</v>
      </c>
      <c r="AI190" s="81">
        <v>39230169.283111542</v>
      </c>
      <c r="AJ190" s="81">
        <v>53584888.899136312</v>
      </c>
      <c r="AK190" s="81">
        <v>0</v>
      </c>
      <c r="AL190" s="81">
        <v>0</v>
      </c>
      <c r="AM190" s="81">
        <v>2429396.3648679345</v>
      </c>
      <c r="AN190" s="81">
        <v>0</v>
      </c>
      <c r="AO190" s="81">
        <v>0</v>
      </c>
      <c r="AP190" s="82"/>
      <c r="AQ190" s="81">
        <v>254</v>
      </c>
      <c r="AR190" s="81">
        <v>37</v>
      </c>
      <c r="AS190" s="81">
        <v>0</v>
      </c>
      <c r="AT190" s="81">
        <v>0</v>
      </c>
      <c r="AU190" s="81">
        <v>0</v>
      </c>
      <c r="AV190" s="81">
        <v>0</v>
      </c>
      <c r="AW190" s="81" t="s">
        <v>564</v>
      </c>
      <c r="AX190" s="82"/>
      <c r="AY190" s="81">
        <v>1060.5</v>
      </c>
      <c r="AZ190" s="81">
        <v>4590.8999999999996</v>
      </c>
      <c r="BA190" s="81">
        <v>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1912</v>
      </c>
      <c r="B191" s="80">
        <v>301</v>
      </c>
      <c r="C191" s="80">
        <v>12</v>
      </c>
      <c r="D191" s="80">
        <v>18</v>
      </c>
      <c r="E191" s="80">
        <v>2015</v>
      </c>
      <c r="F191" s="80" t="s">
        <v>91</v>
      </c>
      <c r="G191" s="80" t="s">
        <v>1900</v>
      </c>
      <c r="H191" s="80" t="s">
        <v>1901</v>
      </c>
      <c r="I191" s="177"/>
      <c r="J191" s="81">
        <v>8.807582951351991</v>
      </c>
      <c r="K191" s="81">
        <v>0.8040075102389308</v>
      </c>
      <c r="L191" s="81">
        <v>14.578427752731303</v>
      </c>
      <c r="M191" s="81">
        <v>26.019370264251666</v>
      </c>
      <c r="N191" s="81">
        <v>31.729656345189952</v>
      </c>
      <c r="O191" s="81">
        <v>15.024292961073533</v>
      </c>
      <c r="P191" s="81">
        <v>16.99555066335417</v>
      </c>
      <c r="Q191" s="81">
        <v>1.2586457959185695</v>
      </c>
      <c r="R191" s="81">
        <v>0.65687194530981774</v>
      </c>
      <c r="S191" s="81">
        <v>1.0263304859823441</v>
      </c>
      <c r="T191" s="82"/>
      <c r="U191" s="81">
        <v>226864</v>
      </c>
      <c r="V191" s="81">
        <v>389</v>
      </c>
      <c r="W191" s="81">
        <v>259</v>
      </c>
      <c r="X191" s="81">
        <v>5422</v>
      </c>
      <c r="Y191" s="81">
        <v>8890</v>
      </c>
      <c r="Z191" s="81">
        <v>8729</v>
      </c>
      <c r="AA191" s="81">
        <v>3382</v>
      </c>
      <c r="AB191" s="81">
        <v>17323</v>
      </c>
      <c r="AC191" s="81">
        <v>112524</v>
      </c>
      <c r="AD191" s="81">
        <v>1.0263304859823441</v>
      </c>
      <c r="AE191" s="82"/>
      <c r="AF191" s="81">
        <v>2119671.8459667731</v>
      </c>
      <c r="AG191" s="81">
        <v>616072.5814414894</v>
      </c>
      <c r="AH191" s="81">
        <v>2638102.265352672</v>
      </c>
      <c r="AI191" s="81">
        <v>34145848.973255455</v>
      </c>
      <c r="AJ191" s="81">
        <v>48650606.664837264</v>
      </c>
      <c r="AK191" s="81">
        <v>0</v>
      </c>
      <c r="AL191" s="81">
        <v>0</v>
      </c>
      <c r="AM191" s="81">
        <v>2374044.4827480679</v>
      </c>
      <c r="AN191" s="81">
        <v>0</v>
      </c>
      <c r="AO191" s="81">
        <v>0</v>
      </c>
      <c r="AP191" s="82"/>
      <c r="AQ191" s="81">
        <v>281</v>
      </c>
      <c r="AR191" s="81">
        <v>42</v>
      </c>
      <c r="AS191" s="81">
        <v>0</v>
      </c>
      <c r="AT191" s="81">
        <v>0</v>
      </c>
      <c r="AU191" s="81">
        <v>0</v>
      </c>
      <c r="AV191" s="81">
        <v>0</v>
      </c>
      <c r="AW191" s="81" t="s">
        <v>564</v>
      </c>
      <c r="AX191" s="82"/>
      <c r="AY191" s="81">
        <v>1204.3000000000002</v>
      </c>
      <c r="AZ191" s="81">
        <v>5564.9</v>
      </c>
      <c r="BA191" s="81">
        <v>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1913</v>
      </c>
      <c r="B192" s="80">
        <v>302</v>
      </c>
      <c r="C192" s="80">
        <v>13</v>
      </c>
      <c r="D192" s="80">
        <v>18</v>
      </c>
      <c r="E192" s="80">
        <v>2016</v>
      </c>
      <c r="F192" s="80" t="s">
        <v>92</v>
      </c>
      <c r="G192" s="80" t="s">
        <v>1900</v>
      </c>
      <c r="H192" s="80" t="s">
        <v>1901</v>
      </c>
      <c r="I192" s="177"/>
      <c r="J192" s="81">
        <v>6.97540971278314</v>
      </c>
      <c r="K192" s="81">
        <v>0.81606437366883799</v>
      </c>
      <c r="L192" s="81">
        <v>20.31429531833896</v>
      </c>
      <c r="M192" s="81">
        <v>26.726644380050132</v>
      </c>
      <c r="N192" s="81">
        <v>31.905489053241098</v>
      </c>
      <c r="O192" s="81">
        <v>14.935362302621275</v>
      </c>
      <c r="P192" s="81">
        <v>16.393327805520865</v>
      </c>
      <c r="Q192" s="81">
        <v>1.2013095296950136</v>
      </c>
      <c r="R192" s="81">
        <v>0.61509863592435421</v>
      </c>
      <c r="S192" s="81">
        <v>1.2126618960988873</v>
      </c>
      <c r="T192" s="82"/>
      <c r="U192" s="81">
        <v>166257</v>
      </c>
      <c r="V192" s="81">
        <v>389</v>
      </c>
      <c r="W192" s="81">
        <v>259</v>
      </c>
      <c r="X192" s="81">
        <v>5422</v>
      </c>
      <c r="Y192" s="81">
        <v>8807</v>
      </c>
      <c r="Z192" s="81">
        <v>8784</v>
      </c>
      <c r="AA192" s="81">
        <v>3374</v>
      </c>
      <c r="AB192" s="81">
        <v>17008</v>
      </c>
      <c r="AC192" s="81">
        <v>105052.7923047298</v>
      </c>
      <c r="AD192" s="81">
        <v>1.2126618960988871</v>
      </c>
      <c r="AE192" s="82"/>
      <c r="AF192" s="81">
        <v>1565019.288538215</v>
      </c>
      <c r="AG192" s="81">
        <v>596912.15642551996</v>
      </c>
      <c r="AH192" s="81">
        <v>3117284.310062571</v>
      </c>
      <c r="AI192" s="81">
        <v>40496031.528037608</v>
      </c>
      <c r="AJ192" s="81">
        <v>46072272.50127653</v>
      </c>
      <c r="AK192" s="81">
        <v>0</v>
      </c>
      <c r="AL192" s="81">
        <v>0</v>
      </c>
      <c r="AM192" s="81">
        <v>2332685.9153370131</v>
      </c>
      <c r="AN192" s="81">
        <v>0</v>
      </c>
      <c r="AO192" s="81">
        <v>0</v>
      </c>
      <c r="AP192" s="82"/>
      <c r="AQ192" s="81">
        <v>292</v>
      </c>
      <c r="AR192" s="81">
        <v>61</v>
      </c>
      <c r="AS192" s="81">
        <v>0</v>
      </c>
      <c r="AT192" s="81">
        <v>0</v>
      </c>
      <c r="AU192" s="81">
        <v>0</v>
      </c>
      <c r="AV192" s="81">
        <v>0</v>
      </c>
      <c r="AW192" s="81" t="s">
        <v>564</v>
      </c>
      <c r="AX192" s="82"/>
      <c r="AY192" s="81">
        <v>1259.5999999999999</v>
      </c>
      <c r="AZ192" s="81">
        <v>6403.8</v>
      </c>
      <c r="BA192" s="81">
        <v>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1914</v>
      </c>
      <c r="B193" s="80">
        <v>303</v>
      </c>
      <c r="C193" s="80">
        <v>14</v>
      </c>
      <c r="D193" s="80">
        <v>18</v>
      </c>
      <c r="E193" s="80">
        <v>2017</v>
      </c>
      <c r="F193" s="80" t="s">
        <v>71</v>
      </c>
      <c r="G193" s="80" t="s">
        <v>1900</v>
      </c>
      <c r="H193" s="80" t="s">
        <v>1901</v>
      </c>
      <c r="I193" s="177"/>
      <c r="J193" s="81">
        <v>6.5035942112353062</v>
      </c>
      <c r="K193" s="81">
        <v>0.77422374335060273</v>
      </c>
      <c r="L193" s="81">
        <v>18.821676412120443</v>
      </c>
      <c r="M193" s="81">
        <v>19.515796970005823</v>
      </c>
      <c r="N193" s="81">
        <v>27.879673324794201</v>
      </c>
      <c r="O193" s="81">
        <v>14.698342964952426</v>
      </c>
      <c r="P193" s="81">
        <v>15.695644856850473</v>
      </c>
      <c r="Q193" s="81">
        <v>1.1350203490260431</v>
      </c>
      <c r="R193" s="81">
        <v>0.39592031427151519</v>
      </c>
      <c r="S193" s="81">
        <v>1.384867633576494</v>
      </c>
      <c r="T193" s="82"/>
      <c r="U193" s="81">
        <v>162609</v>
      </c>
      <c r="V193" s="81">
        <v>389</v>
      </c>
      <c r="W193" s="81">
        <v>259</v>
      </c>
      <c r="X193" s="81">
        <v>5422</v>
      </c>
      <c r="Y193" s="81">
        <v>8719</v>
      </c>
      <c r="Z193" s="81">
        <v>8788</v>
      </c>
      <c r="AA193" s="81">
        <v>3251</v>
      </c>
      <c r="AB193" s="81">
        <v>16618</v>
      </c>
      <c r="AC193" s="81">
        <v>68960.999999999985</v>
      </c>
      <c r="AD193" s="81">
        <v>1.384867633576494</v>
      </c>
      <c r="AE193" s="82"/>
      <c r="AF193" s="81">
        <v>1480700.162518302</v>
      </c>
      <c r="AG193" s="81">
        <v>596767.59634556342</v>
      </c>
      <c r="AH193" s="81">
        <v>3859238.6581850932</v>
      </c>
      <c r="AI193" s="81">
        <v>33182838.677475732</v>
      </c>
      <c r="AJ193" s="81">
        <v>48792143.987115577</v>
      </c>
      <c r="AK193" s="81">
        <v>0</v>
      </c>
      <c r="AL193" s="81">
        <v>0</v>
      </c>
      <c r="AM193" s="81">
        <v>2282762.8479912812</v>
      </c>
      <c r="AN193" s="81">
        <v>0</v>
      </c>
      <c r="AO193" s="81">
        <v>0</v>
      </c>
      <c r="AP193" s="82"/>
      <c r="AQ193" s="81">
        <v>308</v>
      </c>
      <c r="AR193" s="81">
        <v>80</v>
      </c>
      <c r="AS193" s="81">
        <v>0</v>
      </c>
      <c r="AT193" s="81">
        <v>0</v>
      </c>
      <c r="AU193" s="81">
        <v>0</v>
      </c>
      <c r="AV193" s="81">
        <v>0</v>
      </c>
      <c r="AW193" s="81" t="s">
        <v>564</v>
      </c>
      <c r="AX193" s="82"/>
      <c r="AY193" s="81">
        <v>1343.8</v>
      </c>
      <c r="AZ193" s="81">
        <v>7900</v>
      </c>
      <c r="BA193" s="81">
        <v>0</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1915</v>
      </c>
      <c r="B194" s="80">
        <v>304</v>
      </c>
      <c r="C194" s="80">
        <v>15</v>
      </c>
      <c r="D194" s="80">
        <v>18</v>
      </c>
      <c r="E194" s="80">
        <v>2018</v>
      </c>
      <c r="F194" s="80" t="s">
        <v>93</v>
      </c>
      <c r="G194" s="80" t="s">
        <v>1900</v>
      </c>
      <c r="H194" s="80" t="s">
        <v>1901</v>
      </c>
      <c r="I194" s="177"/>
      <c r="J194" s="81">
        <v>6.4811461615318224</v>
      </c>
      <c r="K194" s="81">
        <v>0.69550026522443364</v>
      </c>
      <c r="L194" s="81">
        <v>17.074635355622306</v>
      </c>
      <c r="M194" s="81">
        <v>17.054650472565569</v>
      </c>
      <c r="N194" s="81">
        <v>20.931524550718382</v>
      </c>
      <c r="O194" s="81">
        <v>14.36639498048152</v>
      </c>
      <c r="P194" s="81">
        <v>15.247833687203277</v>
      </c>
      <c r="Q194" s="81">
        <v>1.0296010265084956</v>
      </c>
      <c r="R194" s="81">
        <v>0.42147282613547959</v>
      </c>
      <c r="S194" s="81">
        <v>1.4427296412106656</v>
      </c>
      <c r="T194" s="82"/>
      <c r="U194" s="81">
        <v>173905</v>
      </c>
      <c r="V194" s="81">
        <v>389</v>
      </c>
      <c r="W194" s="81">
        <v>259</v>
      </c>
      <c r="X194" s="81">
        <v>5422</v>
      </c>
      <c r="Y194" s="81">
        <v>8652</v>
      </c>
      <c r="Z194" s="81">
        <v>8754</v>
      </c>
      <c r="AA194" s="81">
        <v>3190</v>
      </c>
      <c r="AB194" s="81">
        <v>16245</v>
      </c>
      <c r="AC194" s="81">
        <v>73124</v>
      </c>
      <c r="AD194" s="81">
        <v>1.442729641210666</v>
      </c>
      <c r="AE194" s="82"/>
      <c r="AF194" s="81">
        <v>1539375.437747966</v>
      </c>
      <c r="AG194" s="81">
        <v>531168.43761658028</v>
      </c>
      <c r="AH194" s="81">
        <v>3581395.9112164108</v>
      </c>
      <c r="AI194" s="81">
        <v>32406807.329494789</v>
      </c>
      <c r="AJ194" s="81">
        <v>44730677.492678292</v>
      </c>
      <c r="AK194" s="81">
        <v>0</v>
      </c>
      <c r="AL194" s="81">
        <v>0</v>
      </c>
      <c r="AM194" s="81">
        <v>2236142.293510736</v>
      </c>
      <c r="AN194" s="81">
        <v>0</v>
      </c>
      <c r="AO194" s="81">
        <v>0</v>
      </c>
      <c r="AP194" s="82"/>
      <c r="AQ194" s="81">
        <v>334</v>
      </c>
      <c r="AR194" s="81">
        <v>84</v>
      </c>
      <c r="AS194" s="81">
        <v>1</v>
      </c>
      <c r="AT194" s="81">
        <v>0</v>
      </c>
      <c r="AU194" s="81">
        <v>0</v>
      </c>
      <c r="AV194" s="81">
        <v>0</v>
      </c>
      <c r="AW194" s="81" t="s">
        <v>564</v>
      </c>
      <c r="AX194" s="82"/>
      <c r="AY194" s="81">
        <v>1477.8</v>
      </c>
      <c r="AZ194" s="81">
        <v>8050</v>
      </c>
      <c r="BA194" s="81">
        <v>20</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1916</v>
      </c>
      <c r="B195" s="80">
        <v>305</v>
      </c>
      <c r="C195" s="80">
        <v>16</v>
      </c>
      <c r="D195" s="80">
        <v>18</v>
      </c>
      <c r="E195" s="80">
        <v>2019</v>
      </c>
      <c r="F195" s="80" t="s">
        <v>73</v>
      </c>
      <c r="G195" s="80" t="s">
        <v>1900</v>
      </c>
      <c r="H195" s="80" t="s">
        <v>1901</v>
      </c>
      <c r="I195" s="177"/>
      <c r="J195" s="81">
        <v>15.923260396716691</v>
      </c>
      <c r="K195" s="81">
        <v>0.63724599373864166</v>
      </c>
      <c r="L195" s="81">
        <v>17.233852092317353</v>
      </c>
      <c r="M195" s="81">
        <v>16.46082417998252</v>
      </c>
      <c r="N195" s="81">
        <v>20.536514001632515</v>
      </c>
      <c r="O195" s="81">
        <v>13.972911414903933</v>
      </c>
      <c r="P195" s="81">
        <v>14.804168039338519</v>
      </c>
      <c r="Q195" s="81">
        <v>0.97647989170660709</v>
      </c>
      <c r="R195" s="81">
        <v>0.48980361550672141</v>
      </c>
      <c r="S195" s="81">
        <v>2.0330943477820425</v>
      </c>
      <c r="T195" s="82"/>
      <c r="U195" s="81">
        <v>386732</v>
      </c>
      <c r="V195" s="81">
        <v>389</v>
      </c>
      <c r="W195" s="81">
        <v>259</v>
      </c>
      <c r="X195" s="81">
        <v>5422</v>
      </c>
      <c r="Y195" s="81">
        <v>8547</v>
      </c>
      <c r="Z195" s="81">
        <v>8748</v>
      </c>
      <c r="AA195" s="81">
        <v>3074</v>
      </c>
      <c r="AB195" s="81">
        <v>15824</v>
      </c>
      <c r="AC195" s="81">
        <v>86371</v>
      </c>
      <c r="AD195" s="81">
        <v>2.033094347782042</v>
      </c>
      <c r="AE195" s="82"/>
      <c r="AF195" s="81">
        <v>3552979.545074516</v>
      </c>
      <c r="AG195" s="81">
        <v>515370.08558632788</v>
      </c>
      <c r="AH195" s="81">
        <v>3942980.0167393279</v>
      </c>
      <c r="AI195" s="81">
        <v>31797646.882205188</v>
      </c>
      <c r="AJ195" s="81">
        <v>40423266.880993165</v>
      </c>
      <c r="AK195" s="81">
        <v>0</v>
      </c>
      <c r="AL195" s="81">
        <v>0</v>
      </c>
      <c r="AM195" s="81">
        <v>2155109.676991778</v>
      </c>
      <c r="AN195" s="81">
        <v>0</v>
      </c>
      <c r="AO195" s="81">
        <v>0</v>
      </c>
      <c r="AP195" s="82"/>
      <c r="AQ195" s="81">
        <v>354</v>
      </c>
      <c r="AR195" s="81">
        <v>100</v>
      </c>
      <c r="AS195" s="81">
        <v>2</v>
      </c>
      <c r="AT195" s="81">
        <v>0</v>
      </c>
      <c r="AU195" s="81">
        <v>0</v>
      </c>
      <c r="AV195" s="81">
        <v>0</v>
      </c>
      <c r="AW195" s="81" t="s">
        <v>564</v>
      </c>
      <c r="AX195" s="82"/>
      <c r="AY195" s="81">
        <v>1565.3</v>
      </c>
      <c r="AZ195" s="81">
        <v>10540.7</v>
      </c>
      <c r="BA195" s="81">
        <v>22.8</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1917</v>
      </c>
      <c r="B196" s="80">
        <v>306</v>
      </c>
      <c r="C196" s="80">
        <v>17</v>
      </c>
      <c r="D196" s="80">
        <v>18</v>
      </c>
      <c r="E196" s="80">
        <v>2020</v>
      </c>
      <c r="F196" s="80" t="s">
        <v>218</v>
      </c>
      <c r="G196" s="80" t="s">
        <v>1900</v>
      </c>
      <c r="H196" s="80" t="s">
        <v>1901</v>
      </c>
      <c r="I196" s="177"/>
      <c r="J196" s="81">
        <v>3.4110524627835339</v>
      </c>
      <c r="K196" s="81">
        <v>0.66685026422929505</v>
      </c>
      <c r="L196" s="81">
        <v>13.957779652052412</v>
      </c>
      <c r="M196" s="81">
        <v>14.451749080806863</v>
      </c>
      <c r="N196" s="81">
        <v>18.07580427146058</v>
      </c>
      <c r="O196" s="81">
        <v>12.180672496846118</v>
      </c>
      <c r="P196" s="81">
        <v>13.811938060934571</v>
      </c>
      <c r="Q196" s="81">
        <v>0.91204232983539935</v>
      </c>
      <c r="R196" s="81">
        <v>0.79765104679220022</v>
      </c>
      <c r="S196" s="81">
        <v>1.650917729773892</v>
      </c>
      <c r="T196" s="82"/>
      <c r="U196" s="81">
        <v>104359</v>
      </c>
      <c r="V196" s="81">
        <v>336</v>
      </c>
      <c r="W196" s="81">
        <v>221</v>
      </c>
      <c r="X196" s="81">
        <v>5034</v>
      </c>
      <c r="Y196" s="81">
        <v>8444</v>
      </c>
      <c r="Z196" s="81">
        <v>8704</v>
      </c>
      <c r="AA196" s="81">
        <v>3116</v>
      </c>
      <c r="AB196" s="81">
        <v>15468</v>
      </c>
      <c r="AC196" s="81">
        <v>141390</v>
      </c>
      <c r="AD196" s="81">
        <v>1.650917729773892</v>
      </c>
      <c r="AE196" s="82"/>
      <c r="AF196" s="81">
        <v>940129.6654112651</v>
      </c>
      <c r="AG196" s="81">
        <v>492416.72413387999</v>
      </c>
      <c r="AH196" s="81">
        <v>3432916.831612003</v>
      </c>
      <c r="AI196" s="81">
        <v>27200878.873975709</v>
      </c>
      <c r="AJ196" s="81">
        <v>33229909.811566103</v>
      </c>
      <c r="AK196" s="81"/>
      <c r="AL196" s="81"/>
      <c r="AM196" s="81">
        <v>2018745.8530643471</v>
      </c>
      <c r="AN196" s="81"/>
      <c r="AO196" s="81"/>
      <c r="AP196" s="82"/>
      <c r="AQ196" s="81">
        <v>364</v>
      </c>
      <c r="AR196" s="81">
        <v>113</v>
      </c>
      <c r="AS196" s="81">
        <v>2</v>
      </c>
      <c r="AT196" s="81">
        <v>0</v>
      </c>
      <c r="AU196" s="81">
        <v>0</v>
      </c>
      <c r="AV196" s="81">
        <v>0</v>
      </c>
      <c r="AW196" s="81">
        <v>2</v>
      </c>
      <c r="AX196" s="82"/>
      <c r="AY196" s="81">
        <v>1633.2</v>
      </c>
      <c r="AZ196" s="81">
        <v>11112.70000000001</v>
      </c>
      <c r="BA196" s="81">
        <v>22.8</v>
      </c>
      <c r="BB196" s="81">
        <v>0</v>
      </c>
      <c r="BC196" s="81">
        <v>0</v>
      </c>
      <c r="BD196" s="81">
        <v>0</v>
      </c>
      <c r="BE196" s="81">
        <v>22.8</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1918</v>
      </c>
      <c r="B197" s="80">
        <v>306</v>
      </c>
      <c r="C197" s="80">
        <v>18</v>
      </c>
      <c r="D197" s="80">
        <v>18</v>
      </c>
      <c r="E197" s="80">
        <v>2021</v>
      </c>
      <c r="F197" s="80" t="s">
        <v>75</v>
      </c>
      <c r="G197" s="174" t="s">
        <v>1900</v>
      </c>
      <c r="H197" s="80" t="s">
        <v>1901</v>
      </c>
      <c r="I197" s="177"/>
      <c r="J197" s="81">
        <v>10.289160616586075</v>
      </c>
      <c r="K197" s="81">
        <v>0.68456615720644787</v>
      </c>
      <c r="L197" s="81">
        <v>11.214296294774888</v>
      </c>
      <c r="M197" s="81">
        <v>14.004731794900385</v>
      </c>
      <c r="N197" s="81">
        <v>16.845614199652143</v>
      </c>
      <c r="O197" s="81">
        <v>11.76019644454832</v>
      </c>
      <c r="P197" s="81">
        <v>14.067678466961004</v>
      </c>
      <c r="Q197" s="81">
        <v>0.90460897807574858</v>
      </c>
      <c r="R197" s="81">
        <v>0.75627267743166304</v>
      </c>
      <c r="S197" s="81">
        <v>1.111939708840237</v>
      </c>
      <c r="T197" s="82"/>
      <c r="U197" s="81">
        <v>341127</v>
      </c>
      <c r="V197" s="81">
        <v>336</v>
      </c>
      <c r="W197" s="81">
        <v>221</v>
      </c>
      <c r="X197" s="81">
        <v>5034</v>
      </c>
      <c r="Y197" s="81">
        <v>8339</v>
      </c>
      <c r="Z197" s="81">
        <v>8653</v>
      </c>
      <c r="AA197" s="81">
        <v>3095</v>
      </c>
      <c r="AB197" s="81">
        <v>15160</v>
      </c>
      <c r="AC197" s="81">
        <v>129935</v>
      </c>
      <c r="AD197" s="81">
        <v>1.111939708840237</v>
      </c>
      <c r="AE197" s="82"/>
      <c r="AF197" s="81">
        <v>2703325.5027325158</v>
      </c>
      <c r="AG197" s="81">
        <v>526288.71280975454</v>
      </c>
      <c r="AH197" s="81">
        <v>2666692.2969543952</v>
      </c>
      <c r="AI197" s="81">
        <v>30602282.05137245</v>
      </c>
      <c r="AJ197" s="81">
        <v>37738312.970125668</v>
      </c>
      <c r="AK197" s="81">
        <v>0</v>
      </c>
      <c r="AL197" s="81">
        <v>0</v>
      </c>
      <c r="AM197" s="81">
        <v>1989960.5391662922</v>
      </c>
      <c r="AN197" s="81">
        <v>0</v>
      </c>
      <c r="AO197" s="81">
        <v>0</v>
      </c>
      <c r="AP197" s="82"/>
      <c r="AQ197" s="81">
        <v>368</v>
      </c>
      <c r="AR197" s="81">
        <v>126</v>
      </c>
      <c r="AS197" s="81">
        <v>2</v>
      </c>
      <c r="AT197" s="81">
        <v>0</v>
      </c>
      <c r="AU197" s="81">
        <v>0</v>
      </c>
      <c r="AV197" s="81">
        <v>0</v>
      </c>
      <c r="AW197" s="81"/>
      <c r="AX197" s="82"/>
      <c r="AY197" s="81">
        <v>1659.6</v>
      </c>
      <c r="AZ197" s="81">
        <v>11734.20000000001</v>
      </c>
      <c r="BA197" s="81">
        <v>22.8</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1919</v>
      </c>
      <c r="B198" s="80">
        <v>306</v>
      </c>
      <c r="C198" s="80">
        <v>19</v>
      </c>
      <c r="D198" s="80">
        <v>18</v>
      </c>
      <c r="E198" s="80">
        <v>2022</v>
      </c>
      <c r="F198" s="80" t="s">
        <v>568</v>
      </c>
      <c r="G198" s="174" t="s">
        <v>1900</v>
      </c>
      <c r="H198" s="80" t="s">
        <v>1901</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373</v>
      </c>
      <c r="AR198" s="81">
        <v>139</v>
      </c>
      <c r="AS198" s="81">
        <v>2</v>
      </c>
      <c r="AT198" s="81">
        <v>0</v>
      </c>
      <c r="AU198" s="81">
        <v>0</v>
      </c>
      <c r="AV198" s="81">
        <v>0</v>
      </c>
      <c r="AW198" s="81"/>
      <c r="AX198" s="82"/>
      <c r="AY198" s="81">
        <v>1682.3000000000002</v>
      </c>
      <c r="AZ198" s="81">
        <v>12377.700000000006</v>
      </c>
      <c r="BA198" s="81">
        <v>22.8</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1920</v>
      </c>
      <c r="B199" s="80">
        <v>18</v>
      </c>
      <c r="C199" s="80">
        <v>1</v>
      </c>
      <c r="D199" s="80">
        <v>2</v>
      </c>
      <c r="E199" s="80">
        <v>1990</v>
      </c>
      <c r="F199" s="80" t="s">
        <v>562</v>
      </c>
      <c r="G199" s="80" t="s">
        <v>1641</v>
      </c>
      <c r="H199" s="80" t="s">
        <v>1642</v>
      </c>
      <c r="I199" s="177"/>
      <c r="J199" s="81">
        <v>37.579536648631887</v>
      </c>
      <c r="K199" s="81">
        <v>2.6378933291009545</v>
      </c>
      <c r="L199" s="81">
        <v>29.010260594772017</v>
      </c>
      <c r="M199" s="81">
        <v>10.317746719213821</v>
      </c>
      <c r="N199" s="81">
        <v>26.111023490655981</v>
      </c>
      <c r="O199" s="81">
        <v>12.817530063484805</v>
      </c>
      <c r="P199" s="81">
        <v>23.837461124903889</v>
      </c>
      <c r="Q199" s="81">
        <v>1.3079706228756556</v>
      </c>
      <c r="R199" s="81">
        <v>0</v>
      </c>
      <c r="S199" s="81">
        <v>1.5034785129609887</v>
      </c>
      <c r="T199" s="82"/>
      <c r="U199" s="81">
        <v>797411</v>
      </c>
      <c r="V199" s="81">
        <v>813</v>
      </c>
      <c r="W199" s="81">
        <v>382</v>
      </c>
      <c r="X199" s="81">
        <v>4289</v>
      </c>
      <c r="Y199" s="81">
        <v>5734</v>
      </c>
      <c r="Z199" s="81">
        <v>5272</v>
      </c>
      <c r="AA199" s="81">
        <v>5788</v>
      </c>
      <c r="AB199" s="81">
        <v>21237</v>
      </c>
      <c r="AC199" s="81">
        <v>0</v>
      </c>
      <c r="AD199" s="81">
        <v>1.5034785129609887</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1921</v>
      </c>
      <c r="B200" s="80">
        <v>19</v>
      </c>
      <c r="C200" s="80">
        <v>2</v>
      </c>
      <c r="D200" s="80">
        <v>2</v>
      </c>
      <c r="E200" s="80">
        <v>2005</v>
      </c>
      <c r="F200" s="80" t="s">
        <v>565</v>
      </c>
      <c r="G200" s="80" t="s">
        <v>1641</v>
      </c>
      <c r="H200" s="80" t="s">
        <v>1642</v>
      </c>
      <c r="I200" s="177"/>
      <c r="J200" s="81">
        <v>26.75886628115741</v>
      </c>
      <c r="K200" s="81">
        <v>2.8099488974676095</v>
      </c>
      <c r="L200" s="81">
        <v>14.457155399402321</v>
      </c>
      <c r="M200" s="81">
        <v>20.96972544107712</v>
      </c>
      <c r="N200" s="81">
        <v>44.110004023289825</v>
      </c>
      <c r="O200" s="81">
        <v>19.528703594038479</v>
      </c>
      <c r="P200" s="81">
        <v>23.227396743610068</v>
      </c>
      <c r="Q200" s="81">
        <v>1.1157874520012365</v>
      </c>
      <c r="R200" s="81">
        <v>0</v>
      </c>
      <c r="S200" s="81">
        <v>2.0400094980152401</v>
      </c>
      <c r="T200" s="82"/>
      <c r="U200" s="81">
        <v>668245</v>
      </c>
      <c r="V200" s="81">
        <v>947</v>
      </c>
      <c r="W200" s="81">
        <v>148</v>
      </c>
      <c r="X200" s="81">
        <v>3486</v>
      </c>
      <c r="Y200" s="81">
        <v>6730</v>
      </c>
      <c r="Z200" s="81">
        <v>9295</v>
      </c>
      <c r="AA200" s="81">
        <v>4619</v>
      </c>
      <c r="AB200" s="81">
        <v>18939</v>
      </c>
      <c r="AC200" s="81">
        <v>0</v>
      </c>
      <c r="AD200" s="81">
        <v>2.0400094980152401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1922</v>
      </c>
      <c r="B201" s="80">
        <v>20</v>
      </c>
      <c r="C201" s="80">
        <v>3</v>
      </c>
      <c r="D201" s="80">
        <v>2</v>
      </c>
      <c r="E201" s="80">
        <v>2006</v>
      </c>
      <c r="F201" s="80" t="s">
        <v>566</v>
      </c>
      <c r="G201" s="80" t="s">
        <v>1641</v>
      </c>
      <c r="H201" s="80" t="s">
        <v>1642</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1923</v>
      </c>
      <c r="B202" s="80">
        <v>21</v>
      </c>
      <c r="C202" s="80">
        <v>4</v>
      </c>
      <c r="D202" s="80">
        <v>2</v>
      </c>
      <c r="E202" s="80">
        <v>2007</v>
      </c>
      <c r="F202" s="80" t="s">
        <v>567</v>
      </c>
      <c r="G202" s="80" t="s">
        <v>1641</v>
      </c>
      <c r="H202" s="80" t="s">
        <v>1642</v>
      </c>
      <c r="I202" s="177"/>
      <c r="J202" s="81">
        <v>17.31943151613325</v>
      </c>
      <c r="K202" s="81">
        <v>2.7283559762391434</v>
      </c>
      <c r="L202" s="81">
        <v>20.478418143744818</v>
      </c>
      <c r="M202" s="81">
        <v>21.517380457367075</v>
      </c>
      <c r="N202" s="81">
        <v>38.009208316553106</v>
      </c>
      <c r="O202" s="81">
        <v>18.314793262702651</v>
      </c>
      <c r="P202" s="81">
        <v>23.234581417264419</v>
      </c>
      <c r="Q202" s="81">
        <v>1.1428834006477235</v>
      </c>
      <c r="R202" s="81">
        <v>0</v>
      </c>
      <c r="S202" s="81">
        <v>3.036727479591268</v>
      </c>
      <c r="T202" s="82"/>
      <c r="U202" s="81">
        <v>672116</v>
      </c>
      <c r="V202" s="81">
        <v>858</v>
      </c>
      <c r="W202" s="81">
        <v>243</v>
      </c>
      <c r="X202" s="81">
        <v>4657</v>
      </c>
      <c r="Y202" s="81">
        <v>6736</v>
      </c>
      <c r="Z202" s="81">
        <v>9062</v>
      </c>
      <c r="AA202" s="81">
        <v>4550</v>
      </c>
      <c r="AB202" s="81">
        <v>18373</v>
      </c>
      <c r="AC202" s="81">
        <v>0</v>
      </c>
      <c r="AD202" s="81">
        <v>3.036727479591268</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1924</v>
      </c>
      <c r="B203" s="80">
        <v>22</v>
      </c>
      <c r="C203" s="80">
        <v>5</v>
      </c>
      <c r="D203" s="80">
        <v>2</v>
      </c>
      <c r="E203" s="80">
        <v>2008</v>
      </c>
      <c r="F203" s="80" t="s">
        <v>84</v>
      </c>
      <c r="G203" s="80" t="s">
        <v>1641</v>
      </c>
      <c r="H203" s="80" t="s">
        <v>1642</v>
      </c>
      <c r="I203" s="177"/>
      <c r="J203" s="81">
        <v>16.507262605202236</v>
      </c>
      <c r="K203" s="81">
        <v>1.9668652003206182</v>
      </c>
      <c r="L203" s="81">
        <v>18.212705721140875</v>
      </c>
      <c r="M203" s="81">
        <v>22.679353488270102</v>
      </c>
      <c r="N203" s="81">
        <v>36.293564364145688</v>
      </c>
      <c r="O203" s="81">
        <v>17.711345560262302</v>
      </c>
      <c r="P203" s="81">
        <v>23.009175582484954</v>
      </c>
      <c r="Q203" s="81">
        <v>1.1097804286519373</v>
      </c>
      <c r="R203" s="81">
        <v>0</v>
      </c>
      <c r="S203" s="81">
        <v>2.1907731715396155</v>
      </c>
      <c r="T203" s="82"/>
      <c r="U203" s="81">
        <v>702456</v>
      </c>
      <c r="V203" s="81">
        <v>858</v>
      </c>
      <c r="W203" s="81">
        <v>243</v>
      </c>
      <c r="X203" s="81">
        <v>4657</v>
      </c>
      <c r="Y203" s="81">
        <v>6763</v>
      </c>
      <c r="Z203" s="81">
        <v>9071</v>
      </c>
      <c r="AA203" s="81">
        <v>4511</v>
      </c>
      <c r="AB203" s="81">
        <v>18134</v>
      </c>
      <c r="AC203" s="81">
        <v>0</v>
      </c>
      <c r="AD203" s="81">
        <v>2.1907731715396155</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1925</v>
      </c>
      <c r="B204" s="80">
        <v>23</v>
      </c>
      <c r="C204" s="80">
        <v>6</v>
      </c>
      <c r="D204" s="80">
        <v>2</v>
      </c>
      <c r="E204" s="80">
        <v>2009</v>
      </c>
      <c r="F204" s="80" t="s">
        <v>85</v>
      </c>
      <c r="G204" s="80" t="s">
        <v>1641</v>
      </c>
      <c r="H204" s="80" t="s">
        <v>1642</v>
      </c>
      <c r="I204" s="177"/>
      <c r="J204" s="81">
        <v>13.60082374776853</v>
      </c>
      <c r="K204" s="81">
        <v>1.7511690993439166</v>
      </c>
      <c r="L204" s="81">
        <v>19.409386953648795</v>
      </c>
      <c r="M204" s="81">
        <v>21.864874201678344</v>
      </c>
      <c r="N204" s="81">
        <v>37.10641943614916</v>
      </c>
      <c r="O204" s="81">
        <v>18.020889923244617</v>
      </c>
      <c r="P204" s="81">
        <v>21.732030386029628</v>
      </c>
      <c r="Q204" s="81">
        <v>1.0447040604267781</v>
      </c>
      <c r="R204" s="81">
        <v>0</v>
      </c>
      <c r="S204" s="81">
        <v>2.0713216710590725</v>
      </c>
      <c r="T204" s="82"/>
      <c r="U204" s="81">
        <v>546673</v>
      </c>
      <c r="V204" s="81">
        <v>794</v>
      </c>
      <c r="W204" s="81">
        <v>325</v>
      </c>
      <c r="X204" s="81">
        <v>4592</v>
      </c>
      <c r="Y204" s="81">
        <v>6771</v>
      </c>
      <c r="Z204" s="81">
        <v>9110</v>
      </c>
      <c r="AA204" s="81">
        <v>4374</v>
      </c>
      <c r="AB204" s="81">
        <v>17920</v>
      </c>
      <c r="AC204" s="81">
        <v>0</v>
      </c>
      <c r="AD204" s="81">
        <v>2.0713216710590725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1926</v>
      </c>
      <c r="B205" s="80">
        <v>24</v>
      </c>
      <c r="C205" s="80">
        <v>7</v>
      </c>
      <c r="D205" s="80">
        <v>2</v>
      </c>
      <c r="E205" s="80">
        <v>2010</v>
      </c>
      <c r="F205" s="80" t="s">
        <v>86</v>
      </c>
      <c r="G205" s="80" t="s">
        <v>1641</v>
      </c>
      <c r="H205" s="80" t="s">
        <v>1642</v>
      </c>
      <c r="I205" s="177"/>
      <c r="J205" s="81">
        <v>14.398400600564761</v>
      </c>
      <c r="K205" s="81">
        <v>2.034441816110959</v>
      </c>
      <c r="L205" s="81">
        <v>17.917119941909679</v>
      </c>
      <c r="M205" s="81">
        <v>20.77714198361306</v>
      </c>
      <c r="N205" s="81">
        <v>38.179150088339284</v>
      </c>
      <c r="O205" s="81">
        <v>18.053708442870523</v>
      </c>
      <c r="P205" s="81">
        <v>22.156171863959408</v>
      </c>
      <c r="Q205" s="81">
        <v>1.0782290503936738</v>
      </c>
      <c r="R205" s="81">
        <v>0</v>
      </c>
      <c r="S205" s="81">
        <v>2.0478847973857399</v>
      </c>
      <c r="T205" s="82"/>
      <c r="U205" s="81">
        <v>570573</v>
      </c>
      <c r="V205" s="81">
        <v>794</v>
      </c>
      <c r="W205" s="81">
        <v>325</v>
      </c>
      <c r="X205" s="81">
        <v>4592</v>
      </c>
      <c r="Y205" s="81">
        <v>6828</v>
      </c>
      <c r="Z205" s="81">
        <v>9169</v>
      </c>
      <c r="AA205" s="81">
        <v>4348</v>
      </c>
      <c r="AB205" s="81">
        <v>17722</v>
      </c>
      <c r="AC205" s="81">
        <v>0</v>
      </c>
      <c r="AD205" s="81">
        <v>2.0478847973857399</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1927</v>
      </c>
      <c r="B206" s="80">
        <v>25</v>
      </c>
      <c r="C206" s="80">
        <v>8</v>
      </c>
      <c r="D206" s="80">
        <v>2</v>
      </c>
      <c r="E206" s="80">
        <v>2011</v>
      </c>
      <c r="F206" s="80" t="s">
        <v>87</v>
      </c>
      <c r="G206" s="80" t="s">
        <v>1641</v>
      </c>
      <c r="H206" s="80" t="s">
        <v>1642</v>
      </c>
      <c r="I206" s="177"/>
      <c r="J206" s="81">
        <v>11.582928776408265</v>
      </c>
      <c r="K206" s="81">
        <v>2.3656833679556333</v>
      </c>
      <c r="L206" s="81">
        <v>16.222731124913395</v>
      </c>
      <c r="M206" s="81">
        <v>24.474924388657527</v>
      </c>
      <c r="N206" s="81">
        <v>43.434133695722153</v>
      </c>
      <c r="O206" s="81">
        <v>18.078382302619847</v>
      </c>
      <c r="P206" s="81">
        <v>21.421872445971808</v>
      </c>
      <c r="Q206" s="81">
        <v>1.2269274946260189</v>
      </c>
      <c r="R206" s="81">
        <v>0</v>
      </c>
      <c r="S206" s="81">
        <v>2.1238387813383039</v>
      </c>
      <c r="T206" s="82"/>
      <c r="U206" s="81">
        <v>434735</v>
      </c>
      <c r="V206" s="81">
        <v>794</v>
      </c>
      <c r="W206" s="81">
        <v>325</v>
      </c>
      <c r="X206" s="81">
        <v>4592</v>
      </c>
      <c r="Y206" s="81">
        <v>6821</v>
      </c>
      <c r="Z206" s="81">
        <v>9381</v>
      </c>
      <c r="AA206" s="81">
        <v>4329</v>
      </c>
      <c r="AB206" s="81">
        <v>17483</v>
      </c>
      <c r="AC206" s="81">
        <v>0</v>
      </c>
      <c r="AD206" s="81">
        <v>2.1238387813383039</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1928</v>
      </c>
      <c r="B207" s="80">
        <v>26</v>
      </c>
      <c r="C207" s="80">
        <v>9</v>
      </c>
      <c r="D207" s="80">
        <v>2</v>
      </c>
      <c r="E207" s="80">
        <v>2012</v>
      </c>
      <c r="F207" s="80" t="s">
        <v>88</v>
      </c>
      <c r="G207" s="80" t="s">
        <v>1641</v>
      </c>
      <c r="H207" s="80" t="s">
        <v>1642</v>
      </c>
      <c r="I207" s="177"/>
      <c r="J207" s="81">
        <v>20.277405694609623</v>
      </c>
      <c r="K207" s="81">
        <v>2.6017259973224043</v>
      </c>
      <c r="L207" s="81">
        <v>15.808321056030607</v>
      </c>
      <c r="M207" s="81">
        <v>26.539663264750377</v>
      </c>
      <c r="N207" s="81">
        <v>43.325181769684185</v>
      </c>
      <c r="O207" s="81">
        <v>18.146435912029165</v>
      </c>
      <c r="P207" s="81">
        <v>21.215298448429284</v>
      </c>
      <c r="Q207" s="81">
        <v>1.3099245370144983</v>
      </c>
      <c r="R207" s="81">
        <v>0</v>
      </c>
      <c r="S207" s="81">
        <v>1.7825494530987198</v>
      </c>
      <c r="T207" s="82"/>
      <c r="U207" s="81">
        <v>673786</v>
      </c>
      <c r="V207" s="81">
        <v>794</v>
      </c>
      <c r="W207" s="81">
        <v>325</v>
      </c>
      <c r="X207" s="81">
        <v>4592</v>
      </c>
      <c r="Y207" s="81">
        <v>6792</v>
      </c>
      <c r="Z207" s="81">
        <v>9491</v>
      </c>
      <c r="AA207" s="81">
        <v>4263</v>
      </c>
      <c r="AB207" s="81">
        <v>17180</v>
      </c>
      <c r="AC207" s="81">
        <v>0</v>
      </c>
      <c r="AD207" s="81">
        <v>1.7825494530987198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1929</v>
      </c>
      <c r="B208" s="80">
        <v>27</v>
      </c>
      <c r="C208" s="80">
        <v>10</v>
      </c>
      <c r="D208" s="80">
        <v>2</v>
      </c>
      <c r="E208" s="80">
        <v>2013</v>
      </c>
      <c r="F208" s="80" t="s">
        <v>89</v>
      </c>
      <c r="G208" s="80" t="s">
        <v>1641</v>
      </c>
      <c r="H208" s="80" t="s">
        <v>1642</v>
      </c>
      <c r="I208" s="177"/>
      <c r="J208" s="81">
        <v>19.155031763126047</v>
      </c>
      <c r="K208" s="81">
        <v>2.4043824676522836</v>
      </c>
      <c r="L208" s="81">
        <v>13.644184164142576</v>
      </c>
      <c r="M208" s="81">
        <v>24.736971357312587</v>
      </c>
      <c r="N208" s="81">
        <v>42.735362671523042</v>
      </c>
      <c r="O208" s="81">
        <v>17.21711839098743</v>
      </c>
      <c r="P208" s="81">
        <v>21.375161230162952</v>
      </c>
      <c r="Q208" s="81">
        <v>1.3172216397618097</v>
      </c>
      <c r="R208" s="81">
        <v>0</v>
      </c>
      <c r="S208" s="81">
        <v>2.2270756623439056</v>
      </c>
      <c r="T208" s="82"/>
      <c r="U208" s="81">
        <v>637573</v>
      </c>
      <c r="V208" s="81">
        <v>794</v>
      </c>
      <c r="W208" s="81">
        <v>325</v>
      </c>
      <c r="X208" s="81">
        <v>4592</v>
      </c>
      <c r="Y208" s="81">
        <v>6822</v>
      </c>
      <c r="Z208" s="81">
        <v>9407</v>
      </c>
      <c r="AA208" s="81">
        <v>4279</v>
      </c>
      <c r="AB208" s="81">
        <v>17028</v>
      </c>
      <c r="AC208" s="81">
        <v>0</v>
      </c>
      <c r="AD208" s="81">
        <v>2.2270756623439056</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1930</v>
      </c>
      <c r="B209" s="80">
        <v>28</v>
      </c>
      <c r="C209" s="80">
        <v>11</v>
      </c>
      <c r="D209" s="80">
        <v>2</v>
      </c>
      <c r="E209" s="80">
        <v>2014</v>
      </c>
      <c r="F209" s="80" t="s">
        <v>90</v>
      </c>
      <c r="G209" s="80" t="s">
        <v>1641</v>
      </c>
      <c r="H209" s="80" t="s">
        <v>1642</v>
      </c>
      <c r="I209" s="177"/>
      <c r="J209" s="81">
        <v>18.286454520867327</v>
      </c>
      <c r="K209" s="81">
        <v>2.2030576255950125</v>
      </c>
      <c r="L209" s="81">
        <v>19.982248710579682</v>
      </c>
      <c r="M209" s="81">
        <v>24.186873391230908</v>
      </c>
      <c r="N209" s="81">
        <v>40.894274037796976</v>
      </c>
      <c r="O209" s="81">
        <v>16.366376228913946</v>
      </c>
      <c r="P209" s="81">
        <v>21.345737597788769</v>
      </c>
      <c r="Q209" s="81">
        <v>1.2461503717928737</v>
      </c>
      <c r="R209" s="81">
        <v>0</v>
      </c>
      <c r="S209" s="81">
        <v>1.7773011596060668</v>
      </c>
      <c r="T209" s="82"/>
      <c r="U209" s="81">
        <v>717350</v>
      </c>
      <c r="V209" s="81">
        <v>661</v>
      </c>
      <c r="W209" s="81">
        <v>393</v>
      </c>
      <c r="X209" s="81">
        <v>4390</v>
      </c>
      <c r="Y209" s="81">
        <v>6802</v>
      </c>
      <c r="Z209" s="81">
        <v>9418</v>
      </c>
      <c r="AA209" s="81">
        <v>4251</v>
      </c>
      <c r="AB209" s="81">
        <v>16790</v>
      </c>
      <c r="AC209" s="81">
        <v>0</v>
      </c>
      <c r="AD209" s="81">
        <v>1.7773011596060668</v>
      </c>
      <c r="AE209" s="82"/>
      <c r="AF209" s="81">
        <v>10057184.243761763</v>
      </c>
      <c r="AG209" s="81">
        <v>1787762.4138115912</v>
      </c>
      <c r="AH209" s="81">
        <v>3553860.8076179083</v>
      </c>
      <c r="AI209" s="81">
        <v>28268653.321305167</v>
      </c>
      <c r="AJ209" s="81">
        <v>38563578.43595878</v>
      </c>
      <c r="AK209" s="81">
        <v>0</v>
      </c>
      <c r="AL209" s="81">
        <v>0</v>
      </c>
      <c r="AM209" s="81">
        <v>2305016.1034206953</v>
      </c>
      <c r="AN209" s="81">
        <v>0</v>
      </c>
      <c r="AO209" s="81">
        <v>0</v>
      </c>
      <c r="AP209" s="82"/>
      <c r="AQ209" s="81">
        <v>138</v>
      </c>
      <c r="AR209" s="81">
        <v>9</v>
      </c>
      <c r="AS209" s="81">
        <v>0</v>
      </c>
      <c r="AT209" s="81">
        <v>1</v>
      </c>
      <c r="AU209" s="81">
        <v>0</v>
      </c>
      <c r="AV209" s="81">
        <v>0</v>
      </c>
      <c r="AW209" s="81" t="s">
        <v>564</v>
      </c>
      <c r="AX209" s="82"/>
      <c r="AY209" s="81">
        <v>575.70000000000005</v>
      </c>
      <c r="AZ209" s="81">
        <v>221</v>
      </c>
      <c r="BA209" s="81">
        <v>0</v>
      </c>
      <c r="BB209" s="81">
        <v>7</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1931</v>
      </c>
      <c r="B210" s="80">
        <v>29</v>
      </c>
      <c r="C210" s="80">
        <v>12</v>
      </c>
      <c r="D210" s="80">
        <v>2</v>
      </c>
      <c r="E210" s="80">
        <v>2015</v>
      </c>
      <c r="F210" s="80" t="s">
        <v>91</v>
      </c>
      <c r="G210" s="80" t="s">
        <v>1641</v>
      </c>
      <c r="H210" s="80" t="s">
        <v>1642</v>
      </c>
      <c r="I210" s="177"/>
      <c r="J210" s="81">
        <v>14.632671603564258</v>
      </c>
      <c r="K210" s="81">
        <v>2.1226113387485999</v>
      </c>
      <c r="L210" s="81">
        <v>17.661986993173716</v>
      </c>
      <c r="M210" s="81">
        <v>20.93721363653594</v>
      </c>
      <c r="N210" s="81">
        <v>38.05482264698658</v>
      </c>
      <c r="O210" s="81">
        <v>16.17232863583995</v>
      </c>
      <c r="P210" s="81">
        <v>21.287153344165667</v>
      </c>
      <c r="Q210" s="81">
        <v>1.2016096618888934</v>
      </c>
      <c r="R210" s="81">
        <v>0</v>
      </c>
      <c r="S210" s="81">
        <v>1.7341097938392156</v>
      </c>
      <c r="T210" s="82"/>
      <c r="U210" s="81">
        <v>573152</v>
      </c>
      <c r="V210" s="81">
        <v>661</v>
      </c>
      <c r="W210" s="81">
        <v>393</v>
      </c>
      <c r="X210" s="81">
        <v>4390</v>
      </c>
      <c r="Y210" s="81">
        <v>6833</v>
      </c>
      <c r="Z210" s="81">
        <v>9396</v>
      </c>
      <c r="AA210" s="81">
        <v>4236</v>
      </c>
      <c r="AB210" s="81">
        <v>16538</v>
      </c>
      <c r="AC210" s="81">
        <v>0</v>
      </c>
      <c r="AD210" s="81">
        <v>1.7341097938392156</v>
      </c>
      <c r="AE210" s="82"/>
      <c r="AF210" s="81">
        <v>8014542.7194016296</v>
      </c>
      <c r="AG210" s="81">
        <v>1655299.5490698596</v>
      </c>
      <c r="AH210" s="81">
        <v>2657648.6482631536</v>
      </c>
      <c r="AI210" s="81">
        <v>26806733.601520371</v>
      </c>
      <c r="AJ210" s="81">
        <v>34746383.135813892</v>
      </c>
      <c r="AK210" s="81">
        <v>0</v>
      </c>
      <c r="AL210" s="81">
        <v>0</v>
      </c>
      <c r="AM210" s="81">
        <v>2266463.5256992173</v>
      </c>
      <c r="AN210" s="81">
        <v>0</v>
      </c>
      <c r="AO210" s="81">
        <v>0</v>
      </c>
      <c r="AP210" s="82"/>
      <c r="AQ210" s="81">
        <v>155</v>
      </c>
      <c r="AR210" s="81">
        <v>23</v>
      </c>
      <c r="AS210" s="81">
        <v>0</v>
      </c>
      <c r="AT210" s="81">
        <v>1</v>
      </c>
      <c r="AU210" s="81">
        <v>0</v>
      </c>
      <c r="AV210" s="81">
        <v>0</v>
      </c>
      <c r="AW210" s="81" t="s">
        <v>564</v>
      </c>
      <c r="AX210" s="82"/>
      <c r="AY210" s="81">
        <v>668.09999999999991</v>
      </c>
      <c r="AZ210" s="81">
        <v>5639.9</v>
      </c>
      <c r="BA210" s="81">
        <v>0</v>
      </c>
      <c r="BB210" s="81">
        <v>7</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1932</v>
      </c>
      <c r="B211" s="80">
        <v>30</v>
      </c>
      <c r="C211" s="80">
        <v>13</v>
      </c>
      <c r="D211" s="80">
        <v>2</v>
      </c>
      <c r="E211" s="80">
        <v>2016</v>
      </c>
      <c r="F211" s="80" t="s">
        <v>92</v>
      </c>
      <c r="G211" s="80" t="s">
        <v>1641</v>
      </c>
      <c r="H211" s="80" t="s">
        <v>1642</v>
      </c>
      <c r="I211" s="177"/>
      <c r="J211" s="81">
        <v>18.028284705359432</v>
      </c>
      <c r="K211" s="81">
        <v>1.9537634918152855</v>
      </c>
      <c r="L211" s="81">
        <v>21.946145537456911</v>
      </c>
      <c r="M211" s="81">
        <v>19.701026089596262</v>
      </c>
      <c r="N211" s="81">
        <v>41.229687319773952</v>
      </c>
      <c r="O211" s="81">
        <v>15.962338490096601</v>
      </c>
      <c r="P211" s="81">
        <v>21.582442831097708</v>
      </c>
      <c r="Q211" s="81">
        <v>1.1506663657256273</v>
      </c>
      <c r="R211" s="81">
        <v>0</v>
      </c>
      <c r="S211" s="81">
        <v>1.9910987626035734</v>
      </c>
      <c r="T211" s="82"/>
      <c r="U211" s="81">
        <v>808305</v>
      </c>
      <c r="V211" s="81">
        <v>661</v>
      </c>
      <c r="W211" s="81">
        <v>393</v>
      </c>
      <c r="X211" s="81">
        <v>4390</v>
      </c>
      <c r="Y211" s="81">
        <v>6825</v>
      </c>
      <c r="Z211" s="81">
        <v>9388</v>
      </c>
      <c r="AA211" s="81">
        <v>4442</v>
      </c>
      <c r="AB211" s="81">
        <v>16291</v>
      </c>
      <c r="AC211" s="81">
        <v>0</v>
      </c>
      <c r="AD211" s="81">
        <v>1.991098762603573</v>
      </c>
      <c r="AE211" s="82"/>
      <c r="AF211" s="81">
        <v>9884524.7449579258</v>
      </c>
      <c r="AG211" s="81">
        <v>1551482.6249630791</v>
      </c>
      <c r="AH211" s="81">
        <v>2434813.2238732371</v>
      </c>
      <c r="AI211" s="81">
        <v>27369880.612759259</v>
      </c>
      <c r="AJ211" s="81">
        <v>37700264.763864882</v>
      </c>
      <c r="AK211" s="81">
        <v>0</v>
      </c>
      <c r="AL211" s="81">
        <v>0</v>
      </c>
      <c r="AM211" s="81">
        <v>2234347.733228792</v>
      </c>
      <c r="AN211" s="81">
        <v>0</v>
      </c>
      <c r="AO211" s="81">
        <v>0</v>
      </c>
      <c r="AP211" s="82"/>
      <c r="AQ211" s="81">
        <v>172</v>
      </c>
      <c r="AR211" s="81">
        <v>36</v>
      </c>
      <c r="AS211" s="81">
        <v>0</v>
      </c>
      <c r="AT211" s="81">
        <v>1</v>
      </c>
      <c r="AU211" s="81">
        <v>0</v>
      </c>
      <c r="AV211" s="81">
        <v>0</v>
      </c>
      <c r="AW211" s="81" t="s">
        <v>564</v>
      </c>
      <c r="AX211" s="82"/>
      <c r="AY211" s="81">
        <v>758</v>
      </c>
      <c r="AZ211" s="81">
        <v>31530.9</v>
      </c>
      <c r="BA211" s="81">
        <v>0</v>
      </c>
      <c r="BB211" s="81">
        <v>7</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1933</v>
      </c>
      <c r="B212" s="80">
        <v>31</v>
      </c>
      <c r="C212" s="80">
        <v>14</v>
      </c>
      <c r="D212" s="80">
        <v>2</v>
      </c>
      <c r="E212" s="80">
        <v>2017</v>
      </c>
      <c r="F212" s="80" t="s">
        <v>71</v>
      </c>
      <c r="G212" s="80" t="s">
        <v>1641</v>
      </c>
      <c r="H212" s="80" t="s">
        <v>1642</v>
      </c>
      <c r="I212" s="177"/>
      <c r="J212" s="81">
        <v>19.551103815995337</v>
      </c>
      <c r="K212" s="81">
        <v>2.1380365488579596</v>
      </c>
      <c r="L212" s="81">
        <v>21.419706237927681</v>
      </c>
      <c r="M212" s="81">
        <v>17.56751904179665</v>
      </c>
      <c r="N212" s="81">
        <v>37.29493214959799</v>
      </c>
      <c r="O212" s="81">
        <v>15.773790680754018</v>
      </c>
      <c r="P212" s="81">
        <v>21.358822776593811</v>
      </c>
      <c r="Q212" s="81">
        <v>1.0958157708372749</v>
      </c>
      <c r="R212" s="81">
        <v>0</v>
      </c>
      <c r="S212" s="81">
        <v>2.0146699829218346</v>
      </c>
      <c r="T212" s="82"/>
      <c r="U212" s="81">
        <v>894594</v>
      </c>
      <c r="V212" s="81">
        <v>661</v>
      </c>
      <c r="W212" s="81">
        <v>393</v>
      </c>
      <c r="X212" s="81">
        <v>4390</v>
      </c>
      <c r="Y212" s="81">
        <v>6821</v>
      </c>
      <c r="Z212" s="81">
        <v>9431</v>
      </c>
      <c r="AA212" s="81">
        <v>4424</v>
      </c>
      <c r="AB212" s="81">
        <v>16044</v>
      </c>
      <c r="AC212" s="81">
        <v>0</v>
      </c>
      <c r="AD212" s="81">
        <v>2.0146699829218351</v>
      </c>
      <c r="AE212" s="82"/>
      <c r="AF212" s="81">
        <v>11389587.375788551</v>
      </c>
      <c r="AG212" s="81">
        <v>1662761.017840636</v>
      </c>
      <c r="AH212" s="81">
        <v>3292109.5743768648</v>
      </c>
      <c r="AI212" s="81">
        <v>25467381.10108982</v>
      </c>
      <c r="AJ212" s="81">
        <v>35815438.264547713</v>
      </c>
      <c r="AK212" s="81">
        <v>0</v>
      </c>
      <c r="AL212" s="81">
        <v>0</v>
      </c>
      <c r="AM212" s="81">
        <v>2203914.2576225838</v>
      </c>
      <c r="AN212" s="81">
        <v>0</v>
      </c>
      <c r="AO212" s="81">
        <v>0</v>
      </c>
      <c r="AP212" s="82"/>
      <c r="AQ212" s="81">
        <v>185</v>
      </c>
      <c r="AR212" s="81">
        <v>81</v>
      </c>
      <c r="AS212" s="81">
        <v>0</v>
      </c>
      <c r="AT212" s="81">
        <v>1</v>
      </c>
      <c r="AU212" s="81">
        <v>0</v>
      </c>
      <c r="AV212" s="81">
        <v>0</v>
      </c>
      <c r="AW212" s="81" t="s">
        <v>564</v>
      </c>
      <c r="AX212" s="82"/>
      <c r="AY212" s="81">
        <v>865.09999999999991</v>
      </c>
      <c r="AZ212" s="81">
        <v>90256</v>
      </c>
      <c r="BA212" s="81">
        <v>0</v>
      </c>
      <c r="BB212" s="81">
        <v>7</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1934</v>
      </c>
      <c r="B213" s="80">
        <v>32</v>
      </c>
      <c r="C213" s="80">
        <v>15</v>
      </c>
      <c r="D213" s="80">
        <v>2</v>
      </c>
      <c r="E213" s="80">
        <v>2018</v>
      </c>
      <c r="F213" s="80" t="s">
        <v>93</v>
      </c>
      <c r="G213" s="80" t="s">
        <v>1641</v>
      </c>
      <c r="H213" s="80" t="s">
        <v>1642</v>
      </c>
      <c r="I213" s="177"/>
      <c r="J213" s="81">
        <v>20.485538315190716</v>
      </c>
      <c r="K213" s="81">
        <v>1.995150452253283</v>
      </c>
      <c r="L213" s="81">
        <v>19.766977672879037</v>
      </c>
      <c r="M213" s="81">
        <v>19.044753757093748</v>
      </c>
      <c r="N213" s="81">
        <v>36.127160017200694</v>
      </c>
      <c r="O213" s="81">
        <v>15.387173787639336</v>
      </c>
      <c r="P213" s="81">
        <v>21.127092444338082</v>
      </c>
      <c r="Q213" s="81">
        <v>1.0029816093873158</v>
      </c>
      <c r="R213" s="81">
        <v>0</v>
      </c>
      <c r="S213" s="81">
        <v>2.1880534412036479</v>
      </c>
      <c r="T213" s="82"/>
      <c r="U213" s="81">
        <v>870862.00000000012</v>
      </c>
      <c r="V213" s="81">
        <v>661</v>
      </c>
      <c r="W213" s="81">
        <v>393</v>
      </c>
      <c r="X213" s="81">
        <v>4390</v>
      </c>
      <c r="Y213" s="81">
        <v>6826</v>
      </c>
      <c r="Z213" s="81">
        <v>9376</v>
      </c>
      <c r="AA213" s="81">
        <v>4420</v>
      </c>
      <c r="AB213" s="81">
        <v>15825</v>
      </c>
      <c r="AC213" s="81">
        <v>0</v>
      </c>
      <c r="AD213" s="81">
        <v>2.1880534412036479</v>
      </c>
      <c r="AE213" s="82"/>
      <c r="AF213" s="81">
        <v>11858492.22787999</v>
      </c>
      <c r="AG213" s="81">
        <v>1524374.321531794</v>
      </c>
      <c r="AH213" s="81">
        <v>3133068.9991288092</v>
      </c>
      <c r="AI213" s="81">
        <v>26947121.18748365</v>
      </c>
      <c r="AJ213" s="81">
        <v>33956774.839065552</v>
      </c>
      <c r="AK213" s="81">
        <v>0</v>
      </c>
      <c r="AL213" s="81">
        <v>0</v>
      </c>
      <c r="AM213" s="81">
        <v>2178328.8270118432</v>
      </c>
      <c r="AN213" s="81">
        <v>0</v>
      </c>
      <c r="AO213" s="81">
        <v>0</v>
      </c>
      <c r="AP213" s="82"/>
      <c r="AQ213" s="81">
        <v>196</v>
      </c>
      <c r="AR213" s="81">
        <v>109</v>
      </c>
      <c r="AS213" s="81">
        <v>0</v>
      </c>
      <c r="AT213" s="81">
        <v>1</v>
      </c>
      <c r="AU213" s="81">
        <v>0</v>
      </c>
      <c r="AV213" s="81">
        <v>0</v>
      </c>
      <c r="AW213" s="81" t="s">
        <v>564</v>
      </c>
      <c r="AX213" s="82"/>
      <c r="AY213" s="81">
        <v>937.6</v>
      </c>
      <c r="AZ213" s="81">
        <v>94976</v>
      </c>
      <c r="BA213" s="81">
        <v>0</v>
      </c>
      <c r="BB213" s="81">
        <v>7</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1935</v>
      </c>
      <c r="B214" s="80">
        <v>33</v>
      </c>
      <c r="C214" s="80">
        <v>16</v>
      </c>
      <c r="D214" s="80">
        <v>2</v>
      </c>
      <c r="E214" s="80">
        <v>2019</v>
      </c>
      <c r="F214" s="80" t="s">
        <v>73</v>
      </c>
      <c r="G214" s="80" t="s">
        <v>1641</v>
      </c>
      <c r="H214" s="80" t="s">
        <v>1642</v>
      </c>
      <c r="I214" s="177"/>
      <c r="J214" s="81">
        <v>19.730282144808982</v>
      </c>
      <c r="K214" s="81">
        <v>1.7704648701712109</v>
      </c>
      <c r="L214" s="81">
        <v>19.973443855610906</v>
      </c>
      <c r="M214" s="81">
        <v>17.636123280849382</v>
      </c>
      <c r="N214" s="81">
        <v>35.370487402816821</v>
      </c>
      <c r="O214" s="81">
        <v>14.956829274023823</v>
      </c>
      <c r="P214" s="81">
        <v>20.328039458050711</v>
      </c>
      <c r="Q214" s="81">
        <v>0.95179637573829035</v>
      </c>
      <c r="R214" s="81">
        <v>0</v>
      </c>
      <c r="S214" s="81">
        <v>2.3196253683167214</v>
      </c>
      <c r="T214" s="82"/>
      <c r="U214" s="81">
        <v>842583</v>
      </c>
      <c r="V214" s="81">
        <v>661</v>
      </c>
      <c r="W214" s="81">
        <v>393</v>
      </c>
      <c r="X214" s="81">
        <v>4390</v>
      </c>
      <c r="Y214" s="81">
        <v>6803</v>
      </c>
      <c r="Z214" s="81">
        <v>9364</v>
      </c>
      <c r="AA214" s="81">
        <v>4221</v>
      </c>
      <c r="AB214" s="81">
        <v>15424</v>
      </c>
      <c r="AC214" s="81">
        <v>0</v>
      </c>
      <c r="AD214" s="81">
        <v>2.3196253683167209</v>
      </c>
      <c r="AE214" s="82"/>
      <c r="AF214" s="81">
        <v>11126240.584059101</v>
      </c>
      <c r="AG214" s="81">
        <v>1335253.458143692</v>
      </c>
      <c r="AH214" s="81">
        <v>3326367.0672654519</v>
      </c>
      <c r="AI214" s="81">
        <v>25744422.751006469</v>
      </c>
      <c r="AJ214" s="81">
        <v>32929969.36932819</v>
      </c>
      <c r="AK214" s="81">
        <v>0</v>
      </c>
      <c r="AL214" s="81">
        <v>0</v>
      </c>
      <c r="AM214" s="81">
        <v>2100632.6881901659</v>
      </c>
      <c r="AN214" s="81">
        <v>0</v>
      </c>
      <c r="AO214" s="81">
        <v>0</v>
      </c>
      <c r="AP214" s="82"/>
      <c r="AQ214" s="81">
        <v>208</v>
      </c>
      <c r="AR214" s="81">
        <v>124</v>
      </c>
      <c r="AS214" s="81">
        <v>0</v>
      </c>
      <c r="AT214" s="81">
        <v>1</v>
      </c>
      <c r="AU214" s="81">
        <v>0</v>
      </c>
      <c r="AV214" s="81">
        <v>0</v>
      </c>
      <c r="AW214" s="81" t="s">
        <v>564</v>
      </c>
      <c r="AX214" s="82"/>
      <c r="AY214" s="81">
        <v>1018.2</v>
      </c>
      <c r="AZ214" s="81">
        <v>134119.70000000001</v>
      </c>
      <c r="BA214" s="81">
        <v>0</v>
      </c>
      <c r="BB214" s="81">
        <v>7</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1936</v>
      </c>
      <c r="B215" s="80">
        <v>34</v>
      </c>
      <c r="C215" s="80">
        <v>17</v>
      </c>
      <c r="D215" s="80">
        <v>2</v>
      </c>
      <c r="E215" s="80">
        <v>2020</v>
      </c>
      <c r="F215" s="80" t="s">
        <v>218</v>
      </c>
      <c r="G215" s="80" t="s">
        <v>1641</v>
      </c>
      <c r="H215" s="80" t="s">
        <v>1642</v>
      </c>
      <c r="I215" s="177"/>
      <c r="J215" s="81">
        <v>18.421645599211359</v>
      </c>
      <c r="K215" s="81">
        <v>1.7097197968896949</v>
      </c>
      <c r="L215" s="81">
        <v>17.640514280090816</v>
      </c>
      <c r="M215" s="81">
        <v>15.190110428302006</v>
      </c>
      <c r="N215" s="81">
        <v>31.036565124089417</v>
      </c>
      <c r="O215" s="81">
        <v>13.081907915960192</v>
      </c>
      <c r="P215" s="81">
        <v>19.543271794178601</v>
      </c>
      <c r="Q215" s="81">
        <v>0.89287929924343501</v>
      </c>
      <c r="R215" s="81">
        <v>0</v>
      </c>
      <c r="S215" s="81">
        <v>2.5016847724719051</v>
      </c>
      <c r="T215" s="82"/>
      <c r="U215" s="81">
        <v>927625</v>
      </c>
      <c r="V215" s="81">
        <v>570</v>
      </c>
      <c r="W215" s="81">
        <v>375</v>
      </c>
      <c r="X215" s="81">
        <v>4104</v>
      </c>
      <c r="Y215" s="81">
        <v>6822</v>
      </c>
      <c r="Z215" s="81">
        <v>9348</v>
      </c>
      <c r="AA215" s="81">
        <v>4409</v>
      </c>
      <c r="AB215" s="81">
        <v>15143</v>
      </c>
      <c r="AC215" s="81">
        <v>0</v>
      </c>
      <c r="AD215" s="81">
        <v>2.5016847724719051</v>
      </c>
      <c r="AE215" s="82"/>
      <c r="AF215" s="81">
        <v>10854776.974992581</v>
      </c>
      <c r="AG215" s="81">
        <v>1317186.8654096213</v>
      </c>
      <c r="AH215" s="81">
        <v>3075981.0297651943</v>
      </c>
      <c r="AI215" s="81">
        <v>23192714.053853922</v>
      </c>
      <c r="AJ215" s="81">
        <v>30180108.325907718</v>
      </c>
      <c r="AK215" s="81"/>
      <c r="AL215" s="81"/>
      <c r="AM215" s="81">
        <v>1976329.7422390361</v>
      </c>
      <c r="AN215" s="81"/>
      <c r="AO215" s="81"/>
      <c r="AP215" s="82"/>
      <c r="AQ215" s="81">
        <v>218</v>
      </c>
      <c r="AR215" s="81">
        <v>138</v>
      </c>
      <c r="AS215" s="81">
        <v>0</v>
      </c>
      <c r="AT215" s="81">
        <v>1</v>
      </c>
      <c r="AU215" s="81">
        <v>0</v>
      </c>
      <c r="AV215" s="81">
        <v>0</v>
      </c>
      <c r="AW215" s="81">
        <v>0</v>
      </c>
      <c r="AX215" s="82"/>
      <c r="AY215" s="81">
        <v>1083.099999999999</v>
      </c>
      <c r="AZ215" s="81">
        <v>134812.70000000001</v>
      </c>
      <c r="BA215" s="81">
        <v>0</v>
      </c>
      <c r="BB215" s="81">
        <v>7</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1643</v>
      </c>
      <c r="B216" s="80">
        <v>34</v>
      </c>
      <c r="C216" s="80">
        <v>18</v>
      </c>
      <c r="D216" s="80">
        <v>2</v>
      </c>
      <c r="E216" s="80">
        <v>2021</v>
      </c>
      <c r="F216" s="80" t="s">
        <v>75</v>
      </c>
      <c r="G216" s="174" t="s">
        <v>1641</v>
      </c>
      <c r="H216" s="80" t="s">
        <v>1642</v>
      </c>
      <c r="I216" s="177"/>
      <c r="J216" s="81">
        <v>17.768231018874527</v>
      </c>
      <c r="K216" s="81">
        <v>2.0265009316538816</v>
      </c>
      <c r="L216" s="81">
        <v>14.070988060961565</v>
      </c>
      <c r="M216" s="81">
        <v>17.18837452925256</v>
      </c>
      <c r="N216" s="81">
        <v>30.44332589160139</v>
      </c>
      <c r="O216" s="81">
        <v>12.566136175464436</v>
      </c>
      <c r="P216" s="81">
        <v>20.076554374334979</v>
      </c>
      <c r="Q216" s="81">
        <v>0.8897509546231851</v>
      </c>
      <c r="R216" s="81">
        <v>0</v>
      </c>
      <c r="S216" s="81">
        <v>2.1057821663430158</v>
      </c>
      <c r="T216" s="82"/>
      <c r="U216" s="81">
        <v>825848</v>
      </c>
      <c r="V216" s="81">
        <v>570</v>
      </c>
      <c r="W216" s="81">
        <v>375</v>
      </c>
      <c r="X216" s="81">
        <v>4104</v>
      </c>
      <c r="Y216" s="81">
        <v>6846</v>
      </c>
      <c r="Z216" s="81">
        <v>9246</v>
      </c>
      <c r="AA216" s="81">
        <v>4417</v>
      </c>
      <c r="AB216" s="81">
        <v>14911</v>
      </c>
      <c r="AC216" s="81">
        <v>0</v>
      </c>
      <c r="AD216" s="81">
        <v>2.1057821663430158</v>
      </c>
      <c r="AE216" s="82"/>
      <c r="AF216" s="81">
        <v>10477741.418324845</v>
      </c>
      <c r="AG216" s="81">
        <v>1458414.893946361</v>
      </c>
      <c r="AH216" s="81">
        <v>2360648.3114477885</v>
      </c>
      <c r="AI216" s="81">
        <v>25882896.990698706</v>
      </c>
      <c r="AJ216" s="81">
        <v>31938461.92166166</v>
      </c>
      <c r="AK216" s="81">
        <v>0</v>
      </c>
      <c r="AL216" s="81">
        <v>0</v>
      </c>
      <c r="AM216" s="81">
        <v>1957275.8311021493</v>
      </c>
      <c r="AN216" s="81">
        <v>0</v>
      </c>
      <c r="AO216" s="81">
        <v>0</v>
      </c>
      <c r="AP216" s="82"/>
      <c r="AQ216" s="81">
        <v>227</v>
      </c>
      <c r="AR216" s="81">
        <v>162</v>
      </c>
      <c r="AS216" s="81">
        <v>1</v>
      </c>
      <c r="AT216" s="81">
        <v>1</v>
      </c>
      <c r="AU216" s="81">
        <v>0</v>
      </c>
      <c r="AV216" s="81">
        <v>0</v>
      </c>
      <c r="AW216" s="81"/>
      <c r="AX216" s="82"/>
      <c r="AY216" s="81">
        <v>1132.399999999999</v>
      </c>
      <c r="AZ216" s="81">
        <v>152254.70000000001</v>
      </c>
      <c r="BA216" s="81">
        <v>30500</v>
      </c>
      <c r="BB216" s="81">
        <v>7</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1644</v>
      </c>
      <c r="B217" s="80">
        <v>34</v>
      </c>
      <c r="C217" s="80">
        <v>19</v>
      </c>
      <c r="D217" s="80">
        <v>2</v>
      </c>
      <c r="E217" s="80">
        <v>2022</v>
      </c>
      <c r="F217" s="80" t="s">
        <v>568</v>
      </c>
      <c r="G217" s="174" t="s">
        <v>1641</v>
      </c>
      <c r="H217" s="80" t="s">
        <v>1642</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241</v>
      </c>
      <c r="AR217" s="81">
        <v>178</v>
      </c>
      <c r="AS217" s="81">
        <v>1</v>
      </c>
      <c r="AT217" s="81">
        <v>1</v>
      </c>
      <c r="AU217" s="81">
        <v>0</v>
      </c>
      <c r="AV217" s="81">
        <v>0</v>
      </c>
      <c r="AW217" s="81"/>
      <c r="AX217" s="82"/>
      <c r="AY217" s="81">
        <v>1224.9999999999993</v>
      </c>
      <c r="AZ217" s="81">
        <v>153046.70000000004</v>
      </c>
      <c r="BA217" s="81">
        <v>30500</v>
      </c>
      <c r="BB217" s="81">
        <v>7</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1937</v>
      </c>
      <c r="B218" s="80">
        <v>460</v>
      </c>
      <c r="C218" s="80">
        <v>1</v>
      </c>
      <c r="D218" s="80">
        <v>28</v>
      </c>
      <c r="E218" s="80">
        <v>1990</v>
      </c>
      <c r="F218" s="80" t="s">
        <v>562</v>
      </c>
      <c r="G218" s="80" t="s">
        <v>1938</v>
      </c>
      <c r="H218" s="80" t="s">
        <v>1939</v>
      </c>
      <c r="I218" s="177"/>
      <c r="J218" s="81">
        <v>130.84583928588992</v>
      </c>
      <c r="K218" s="81">
        <v>2.5784285802243758</v>
      </c>
      <c r="L218" s="81">
        <v>8.4786812632483457</v>
      </c>
      <c r="M218" s="81">
        <v>9.1366895273305548</v>
      </c>
      <c r="N218" s="81">
        <v>11.867297851265013</v>
      </c>
      <c r="O218" s="81">
        <v>16.461968144889152</v>
      </c>
      <c r="P218" s="81">
        <v>17.894569555581789</v>
      </c>
      <c r="Q218" s="81">
        <v>1.1886722711070374</v>
      </c>
      <c r="R218" s="81">
        <v>0</v>
      </c>
      <c r="S218" s="81">
        <v>1.268752357558705</v>
      </c>
      <c r="T218" s="82"/>
      <c r="U218" s="81">
        <v>3164916</v>
      </c>
      <c r="V218" s="81">
        <v>876</v>
      </c>
      <c r="W218" s="81">
        <v>82</v>
      </c>
      <c r="X218" s="81">
        <v>3078</v>
      </c>
      <c r="Y218" s="81">
        <v>5341</v>
      </c>
      <c r="Z218" s="81">
        <v>6771</v>
      </c>
      <c r="AA218" s="81">
        <v>4345</v>
      </c>
      <c r="AB218" s="81">
        <v>19300</v>
      </c>
      <c r="AC218" s="81">
        <v>0</v>
      </c>
      <c r="AD218" s="81">
        <v>1.268752357558705</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1940</v>
      </c>
      <c r="B219" s="80">
        <v>461</v>
      </c>
      <c r="C219" s="80">
        <v>2</v>
      </c>
      <c r="D219" s="80">
        <v>28</v>
      </c>
      <c r="E219" s="80">
        <v>2005</v>
      </c>
      <c r="F219" s="80" t="s">
        <v>565</v>
      </c>
      <c r="G219" s="80" t="s">
        <v>1938</v>
      </c>
      <c r="H219" s="80" t="s">
        <v>1939</v>
      </c>
      <c r="I219" s="177"/>
      <c r="J219" s="81">
        <v>123.06801127666293</v>
      </c>
      <c r="K219" s="81">
        <v>1.327269742217247</v>
      </c>
      <c r="L219" s="81">
        <v>0</v>
      </c>
      <c r="M219" s="81">
        <v>12.54390222376718</v>
      </c>
      <c r="N219" s="81">
        <v>18.429000980987926</v>
      </c>
      <c r="O219" s="81">
        <v>24.083650274175696</v>
      </c>
      <c r="P219" s="81">
        <v>20.325857899474322</v>
      </c>
      <c r="Q219" s="81">
        <v>1.1516665669634178</v>
      </c>
      <c r="R219" s="81">
        <v>0</v>
      </c>
      <c r="S219" s="81">
        <v>1.854247292543288</v>
      </c>
      <c r="T219" s="82"/>
      <c r="U219" s="81">
        <v>3124062</v>
      </c>
      <c r="V219" s="81">
        <v>561</v>
      </c>
      <c r="W219" s="81">
        <v>0</v>
      </c>
      <c r="X219" s="81">
        <v>2348</v>
      </c>
      <c r="Y219" s="81">
        <v>7019</v>
      </c>
      <c r="Z219" s="81">
        <v>11463</v>
      </c>
      <c r="AA219" s="81">
        <v>4042</v>
      </c>
      <c r="AB219" s="81">
        <v>19548</v>
      </c>
      <c r="AC219" s="81">
        <v>0</v>
      </c>
      <c r="AD219" s="81">
        <v>1.854247292543288</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1941</v>
      </c>
      <c r="B220" s="80">
        <v>462</v>
      </c>
      <c r="C220" s="80">
        <v>3</v>
      </c>
      <c r="D220" s="80">
        <v>28</v>
      </c>
      <c r="E220" s="80">
        <v>2006</v>
      </c>
      <c r="F220" s="80" t="s">
        <v>566</v>
      </c>
      <c r="G220" s="80" t="s">
        <v>1938</v>
      </c>
      <c r="H220" s="80" t="s">
        <v>1939</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1942</v>
      </c>
      <c r="B221" s="80">
        <v>463</v>
      </c>
      <c r="C221" s="80">
        <v>4</v>
      </c>
      <c r="D221" s="80">
        <v>28</v>
      </c>
      <c r="E221" s="80">
        <v>2007</v>
      </c>
      <c r="F221" s="80" t="s">
        <v>567</v>
      </c>
      <c r="G221" s="80" t="s">
        <v>1938</v>
      </c>
      <c r="H221" s="80" t="s">
        <v>1939</v>
      </c>
      <c r="I221" s="177"/>
      <c r="J221" s="81">
        <v>124.57117262023456</v>
      </c>
      <c r="K221" s="81">
        <v>1.2905376256196717</v>
      </c>
      <c r="L221" s="81">
        <v>4.8078514884078967</v>
      </c>
      <c r="M221" s="81">
        <v>13.715168638900005</v>
      </c>
      <c r="N221" s="81">
        <v>22.215004235879931</v>
      </c>
      <c r="O221" s="81">
        <v>23.260312917727298</v>
      </c>
      <c r="P221" s="81">
        <v>20.946868785410693</v>
      </c>
      <c r="Q221" s="81">
        <v>1.1856801012216982</v>
      </c>
      <c r="R221" s="81">
        <v>0</v>
      </c>
      <c r="S221" s="81">
        <v>3.0471306159499569</v>
      </c>
      <c r="T221" s="82"/>
      <c r="U221" s="81">
        <v>3552973</v>
      </c>
      <c r="V221" s="81">
        <v>532</v>
      </c>
      <c r="W221" s="81">
        <v>59</v>
      </c>
      <c r="X221" s="81">
        <v>3074</v>
      </c>
      <c r="Y221" s="81">
        <v>7091</v>
      </c>
      <c r="Z221" s="81">
        <v>11509</v>
      </c>
      <c r="AA221" s="81">
        <v>4102</v>
      </c>
      <c r="AB221" s="81">
        <v>19061</v>
      </c>
      <c r="AC221" s="81">
        <v>0</v>
      </c>
      <c r="AD221" s="81">
        <v>3.0471306159499569</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1943</v>
      </c>
      <c r="B222" s="80">
        <v>464</v>
      </c>
      <c r="C222" s="80">
        <v>5</v>
      </c>
      <c r="D222" s="80">
        <v>28</v>
      </c>
      <c r="E222" s="80">
        <v>2008</v>
      </c>
      <c r="F222" s="80" t="s">
        <v>84</v>
      </c>
      <c r="G222" s="80" t="s">
        <v>1938</v>
      </c>
      <c r="H222" s="80" t="s">
        <v>1939</v>
      </c>
      <c r="I222" s="177"/>
      <c r="J222" s="81">
        <v>108.83544575953763</v>
      </c>
      <c r="K222" s="81">
        <v>1.015569590468768</v>
      </c>
      <c r="L222" s="81">
        <v>4.2187860738237779</v>
      </c>
      <c r="M222" s="81">
        <v>15.482867237406319</v>
      </c>
      <c r="N222" s="81">
        <v>21.066131727943567</v>
      </c>
      <c r="O222" s="81">
        <v>22.629753615195686</v>
      </c>
      <c r="P222" s="81">
        <v>20.387425139257893</v>
      </c>
      <c r="Q222" s="81">
        <v>1.1494984995792066</v>
      </c>
      <c r="R222" s="81">
        <v>0</v>
      </c>
      <c r="S222" s="81">
        <v>3.0214298796940509</v>
      </c>
      <c r="T222" s="82"/>
      <c r="U222" s="81">
        <v>3585993</v>
      </c>
      <c r="V222" s="81">
        <v>532</v>
      </c>
      <c r="W222" s="81">
        <v>59</v>
      </c>
      <c r="X222" s="81">
        <v>3074</v>
      </c>
      <c r="Y222" s="81">
        <v>7094</v>
      </c>
      <c r="Z222" s="81">
        <v>11590</v>
      </c>
      <c r="AA222" s="81">
        <v>3997</v>
      </c>
      <c r="AB222" s="81">
        <v>18783</v>
      </c>
      <c r="AC222" s="81">
        <v>0</v>
      </c>
      <c r="AD222" s="81">
        <v>3.0214298796940509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1944</v>
      </c>
      <c r="B223" s="80">
        <v>465</v>
      </c>
      <c r="C223" s="80">
        <v>6</v>
      </c>
      <c r="D223" s="80">
        <v>28</v>
      </c>
      <c r="E223" s="80">
        <v>2009</v>
      </c>
      <c r="F223" s="80" t="s">
        <v>85</v>
      </c>
      <c r="G223" s="80" t="s">
        <v>1938</v>
      </c>
      <c r="H223" s="80" t="s">
        <v>1939</v>
      </c>
      <c r="I223" s="177"/>
      <c r="J223" s="81">
        <v>111.09935413369737</v>
      </c>
      <c r="K223" s="81">
        <v>0.98912172146217181</v>
      </c>
      <c r="L223" s="81">
        <v>6.8754227760627238</v>
      </c>
      <c r="M223" s="81">
        <v>15.02783070029977</v>
      </c>
      <c r="N223" s="81">
        <v>19.533736367217518</v>
      </c>
      <c r="O223" s="81">
        <v>22.924708377659918</v>
      </c>
      <c r="P223" s="81">
        <v>19.426666394461783</v>
      </c>
      <c r="Q223" s="81">
        <v>1.0839970591280979</v>
      </c>
      <c r="R223" s="81">
        <v>0</v>
      </c>
      <c r="S223" s="81">
        <v>3.2227628222893152</v>
      </c>
      <c r="T223" s="82"/>
      <c r="U223" s="81">
        <v>3163173</v>
      </c>
      <c r="V223" s="81">
        <v>666</v>
      </c>
      <c r="W223" s="81">
        <v>124</v>
      </c>
      <c r="X223" s="81">
        <v>3396</v>
      </c>
      <c r="Y223" s="81">
        <v>7139</v>
      </c>
      <c r="Z223" s="81">
        <v>11589</v>
      </c>
      <c r="AA223" s="81">
        <v>3910</v>
      </c>
      <c r="AB223" s="81">
        <v>18594</v>
      </c>
      <c r="AC223" s="81">
        <v>0</v>
      </c>
      <c r="AD223" s="81">
        <v>3.2227628222893152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8.6</v>
      </c>
      <c r="BJ223" s="81">
        <v>0</v>
      </c>
      <c r="BK223" s="81">
        <v>0</v>
      </c>
      <c r="BL223" s="81">
        <v>0</v>
      </c>
      <c r="BM223" s="82"/>
      <c r="BN223" s="81">
        <v>0</v>
      </c>
      <c r="BO223" s="81">
        <v>0</v>
      </c>
      <c r="BP223" s="81">
        <v>1</v>
      </c>
      <c r="BQ223" s="81">
        <v>0</v>
      </c>
      <c r="BR223" s="81">
        <v>0</v>
      </c>
      <c r="BS223" s="81">
        <v>0</v>
      </c>
      <c r="BT223"/>
      <c r="BU223" s="80"/>
      <c r="BV223" s="80"/>
      <c r="BW223" s="80"/>
      <c r="BX223" s="80"/>
      <c r="BY223" s="80"/>
      <c r="BZ223" s="80"/>
      <c r="CA223" s="80"/>
      <c r="CB223" s="80"/>
      <c r="CC223" s="80"/>
    </row>
    <row r="224" spans="1:81">
      <c r="A224" s="80" t="s">
        <v>1945</v>
      </c>
      <c r="B224" s="80">
        <v>466</v>
      </c>
      <c r="C224" s="80">
        <v>7</v>
      </c>
      <c r="D224" s="80">
        <v>28</v>
      </c>
      <c r="E224" s="80">
        <v>2010</v>
      </c>
      <c r="F224" s="80" t="s">
        <v>86</v>
      </c>
      <c r="G224" s="80" t="s">
        <v>1938</v>
      </c>
      <c r="H224" s="80" t="s">
        <v>1939</v>
      </c>
      <c r="I224" s="177"/>
      <c r="J224" s="81">
        <v>118.0728919976265</v>
      </c>
      <c r="K224" s="81">
        <v>1.0541319682002153</v>
      </c>
      <c r="L224" s="81">
        <v>6.5093523415253687</v>
      </c>
      <c r="M224" s="81">
        <v>15.000828882367893</v>
      </c>
      <c r="N224" s="81">
        <v>19.940183845013674</v>
      </c>
      <c r="O224" s="81">
        <v>22.865930433750179</v>
      </c>
      <c r="P224" s="81">
        <v>19.587931151117747</v>
      </c>
      <c r="Q224" s="81">
        <v>1.1129085763345605</v>
      </c>
      <c r="R224" s="81">
        <v>0</v>
      </c>
      <c r="S224" s="81">
        <v>2.7709664473148727</v>
      </c>
      <c r="T224" s="82"/>
      <c r="U224" s="81">
        <v>3050613</v>
      </c>
      <c r="V224" s="81">
        <v>666</v>
      </c>
      <c r="W224" s="81">
        <v>124</v>
      </c>
      <c r="X224" s="81">
        <v>3396</v>
      </c>
      <c r="Y224" s="81">
        <v>7134</v>
      </c>
      <c r="Z224" s="81">
        <v>11613</v>
      </c>
      <c r="AA224" s="81">
        <v>3844</v>
      </c>
      <c r="AB224" s="81">
        <v>18292</v>
      </c>
      <c r="AC224" s="81">
        <v>0</v>
      </c>
      <c r="AD224" s="81">
        <v>2.7709664473148727</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7.8220000000000001</v>
      </c>
      <c r="BJ224" s="81">
        <v>0</v>
      </c>
      <c r="BK224" s="81">
        <v>0</v>
      </c>
      <c r="BL224" s="81">
        <v>0</v>
      </c>
      <c r="BM224" s="82"/>
      <c r="BN224" s="81">
        <v>0</v>
      </c>
      <c r="BO224" s="81">
        <v>0</v>
      </c>
      <c r="BP224" s="81">
        <v>1</v>
      </c>
      <c r="BQ224" s="81">
        <v>0</v>
      </c>
      <c r="BR224" s="81">
        <v>0</v>
      </c>
      <c r="BS224" s="81">
        <v>0</v>
      </c>
      <c r="BT224"/>
      <c r="BU224" s="80">
        <v>7.8220000000000001</v>
      </c>
      <c r="BV224" s="80">
        <v>0</v>
      </c>
      <c r="BW224" s="80">
        <v>0</v>
      </c>
      <c r="BX224" s="80">
        <v>0</v>
      </c>
      <c r="BY224" s="80">
        <v>0</v>
      </c>
      <c r="BZ224" s="80">
        <v>0</v>
      </c>
      <c r="CA224" s="80">
        <v>0</v>
      </c>
      <c r="CB224" s="80">
        <v>0</v>
      </c>
      <c r="CC224" s="80">
        <v>0</v>
      </c>
    </row>
    <row r="225" spans="1:81">
      <c r="A225" s="80" t="s">
        <v>1946</v>
      </c>
      <c r="B225" s="80">
        <v>467</v>
      </c>
      <c r="C225" s="80">
        <v>8</v>
      </c>
      <c r="D225" s="80">
        <v>28</v>
      </c>
      <c r="E225" s="80">
        <v>2011</v>
      </c>
      <c r="F225" s="80" t="s">
        <v>87</v>
      </c>
      <c r="G225" s="80" t="s">
        <v>1938</v>
      </c>
      <c r="H225" s="80" t="s">
        <v>1939</v>
      </c>
      <c r="I225" s="177"/>
      <c r="J225" s="81">
        <v>115.75513070968677</v>
      </c>
      <c r="K225" s="81">
        <v>1.6640488605657886</v>
      </c>
      <c r="L225" s="81">
        <v>6.3462399262531886</v>
      </c>
      <c r="M225" s="81">
        <v>17.379205766581943</v>
      </c>
      <c r="N225" s="81">
        <v>20.946975551150185</v>
      </c>
      <c r="O225" s="81">
        <v>22.466451432037328</v>
      </c>
      <c r="P225" s="81">
        <v>18.93774678926637</v>
      </c>
      <c r="Q225" s="81">
        <v>1.2633500405112164</v>
      </c>
      <c r="R225" s="81">
        <v>0</v>
      </c>
      <c r="S225" s="81">
        <v>3.2669355003363596</v>
      </c>
      <c r="T225" s="82"/>
      <c r="U225" s="81">
        <v>3131108</v>
      </c>
      <c r="V225" s="81">
        <v>666</v>
      </c>
      <c r="W225" s="81">
        <v>124</v>
      </c>
      <c r="X225" s="81">
        <v>3396</v>
      </c>
      <c r="Y225" s="81">
        <v>7132</v>
      </c>
      <c r="Z225" s="81">
        <v>11658</v>
      </c>
      <c r="AA225" s="81">
        <v>3827</v>
      </c>
      <c r="AB225" s="81">
        <v>18002</v>
      </c>
      <c r="AC225" s="81">
        <v>0</v>
      </c>
      <c r="AD225" s="81">
        <v>3.2669355003363596</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7.6349999999999998</v>
      </c>
      <c r="BJ225" s="81">
        <v>0</v>
      </c>
      <c r="BK225" s="81">
        <v>0</v>
      </c>
      <c r="BL225" s="81">
        <v>0</v>
      </c>
      <c r="BM225" s="82"/>
      <c r="BN225" s="81">
        <v>0</v>
      </c>
      <c r="BO225" s="81">
        <v>0</v>
      </c>
      <c r="BP225" s="81">
        <v>1</v>
      </c>
      <c r="BQ225" s="81">
        <v>0</v>
      </c>
      <c r="BR225" s="81">
        <v>0</v>
      </c>
      <c r="BS225" s="81">
        <v>0</v>
      </c>
      <c r="BT225"/>
      <c r="BU225" s="80">
        <v>7.6349999999999998</v>
      </c>
      <c r="BV225" s="80">
        <v>0</v>
      </c>
      <c r="BW225" s="80">
        <v>0</v>
      </c>
      <c r="BX225" s="80">
        <v>0</v>
      </c>
      <c r="BY225" s="80">
        <v>0</v>
      </c>
      <c r="BZ225" s="80">
        <v>0</v>
      </c>
      <c r="CA225" s="80">
        <v>0</v>
      </c>
      <c r="CB225" s="80">
        <v>0</v>
      </c>
      <c r="CC225" s="80">
        <v>0</v>
      </c>
    </row>
    <row r="226" spans="1:81">
      <c r="A226" s="80" t="s">
        <v>1947</v>
      </c>
      <c r="B226" s="80">
        <v>468</v>
      </c>
      <c r="C226" s="80">
        <v>9</v>
      </c>
      <c r="D226" s="80">
        <v>28</v>
      </c>
      <c r="E226" s="80">
        <v>2012</v>
      </c>
      <c r="F226" s="80" t="s">
        <v>88</v>
      </c>
      <c r="G226" s="80" t="s">
        <v>1938</v>
      </c>
      <c r="H226" s="80" t="s">
        <v>1939</v>
      </c>
      <c r="I226" s="177"/>
      <c r="J226" s="81">
        <v>111.14507351201991</v>
      </c>
      <c r="K226" s="81">
        <v>1.6510261827933317</v>
      </c>
      <c r="L226" s="81">
        <v>6.3715661353075799</v>
      </c>
      <c r="M226" s="81">
        <v>19.421311263349313</v>
      </c>
      <c r="N226" s="81">
        <v>23.46356733522089</v>
      </c>
      <c r="O226" s="81">
        <v>22.358489258799821</v>
      </c>
      <c r="P226" s="81">
        <v>18.816571295686401</v>
      </c>
      <c r="Q226" s="81">
        <v>1.3649749162766909</v>
      </c>
      <c r="R226" s="81">
        <v>0</v>
      </c>
      <c r="S226" s="81">
        <v>2.6667538603376606</v>
      </c>
      <c r="T226" s="82"/>
      <c r="U226" s="81">
        <v>3020871</v>
      </c>
      <c r="V226" s="81">
        <v>666</v>
      </c>
      <c r="W226" s="81">
        <v>124</v>
      </c>
      <c r="X226" s="81">
        <v>3396</v>
      </c>
      <c r="Y226" s="81">
        <v>7267</v>
      </c>
      <c r="Z226" s="81">
        <v>11694</v>
      </c>
      <c r="AA226" s="81">
        <v>3781</v>
      </c>
      <c r="AB226" s="81">
        <v>17902</v>
      </c>
      <c r="AC226" s="81">
        <v>0</v>
      </c>
      <c r="AD226" s="81">
        <v>2.6667538603376606</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8.9570000000000007</v>
      </c>
      <c r="BJ226" s="81">
        <v>0</v>
      </c>
      <c r="BK226" s="81">
        <v>0</v>
      </c>
      <c r="BL226" s="81">
        <v>0</v>
      </c>
      <c r="BM226" s="82"/>
      <c r="BN226" s="81">
        <v>0</v>
      </c>
      <c r="BO226" s="81">
        <v>0</v>
      </c>
      <c r="BP226" s="81">
        <v>1</v>
      </c>
      <c r="BQ226" s="81">
        <v>0</v>
      </c>
      <c r="BR226" s="81">
        <v>0</v>
      </c>
      <c r="BS226" s="81">
        <v>0</v>
      </c>
      <c r="BT226"/>
      <c r="BU226" s="80">
        <v>8.9570000000000007</v>
      </c>
      <c r="BV226" s="80">
        <v>0</v>
      </c>
      <c r="BW226" s="80">
        <v>0</v>
      </c>
      <c r="BX226" s="80">
        <v>0</v>
      </c>
      <c r="BY226" s="80">
        <v>0</v>
      </c>
      <c r="BZ226" s="80">
        <v>0</v>
      </c>
      <c r="CA226" s="80">
        <v>0</v>
      </c>
      <c r="CB226" s="80">
        <v>0</v>
      </c>
      <c r="CC226" s="80">
        <v>0</v>
      </c>
    </row>
    <row r="227" spans="1:81">
      <c r="A227" s="80" t="s">
        <v>1948</v>
      </c>
      <c r="B227" s="80">
        <v>469</v>
      </c>
      <c r="C227" s="80">
        <v>10</v>
      </c>
      <c r="D227" s="80">
        <v>28</v>
      </c>
      <c r="E227" s="80">
        <v>2013</v>
      </c>
      <c r="F227" s="80" t="s">
        <v>89</v>
      </c>
      <c r="G227" s="80" t="s">
        <v>1938</v>
      </c>
      <c r="H227" s="80" t="s">
        <v>1939</v>
      </c>
      <c r="I227" s="177"/>
      <c r="J227" s="81">
        <v>115.22748220797322</v>
      </c>
      <c r="K227" s="81">
        <v>1.4715383023933131</v>
      </c>
      <c r="L227" s="81">
        <v>6.3731841065080292</v>
      </c>
      <c r="M227" s="81">
        <v>19.255969592920287</v>
      </c>
      <c r="N227" s="81">
        <v>24.605609739673529</v>
      </c>
      <c r="O227" s="81">
        <v>21.415701317417231</v>
      </c>
      <c r="P227" s="81">
        <v>18.69764629224116</v>
      </c>
      <c r="Q227" s="81">
        <v>1.3671937550593274</v>
      </c>
      <c r="R227" s="81">
        <v>0</v>
      </c>
      <c r="S227" s="81">
        <v>3.0940197277185897</v>
      </c>
      <c r="T227" s="82"/>
      <c r="U227" s="81">
        <v>3050749</v>
      </c>
      <c r="V227" s="81">
        <v>666</v>
      </c>
      <c r="W227" s="81">
        <v>124</v>
      </c>
      <c r="X227" s="81">
        <v>3396</v>
      </c>
      <c r="Y227" s="81">
        <v>7251</v>
      </c>
      <c r="Z227" s="81">
        <v>11701</v>
      </c>
      <c r="AA227" s="81">
        <v>3743</v>
      </c>
      <c r="AB227" s="81">
        <v>17674</v>
      </c>
      <c r="AC227" s="81">
        <v>0</v>
      </c>
      <c r="AD227" s="81">
        <v>3.0940197277185897</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10.098000000000001</v>
      </c>
      <c r="BJ227" s="81">
        <v>0</v>
      </c>
      <c r="BK227" s="81">
        <v>0</v>
      </c>
      <c r="BL227" s="81">
        <v>0</v>
      </c>
      <c r="BM227" s="82"/>
      <c r="BN227" s="81">
        <v>0</v>
      </c>
      <c r="BO227" s="81">
        <v>0</v>
      </c>
      <c r="BP227" s="81">
        <v>1</v>
      </c>
      <c r="BQ227" s="81">
        <v>0</v>
      </c>
      <c r="BR227" s="81">
        <v>0</v>
      </c>
      <c r="BS227" s="81">
        <v>0</v>
      </c>
      <c r="BT227"/>
      <c r="BU227" s="80">
        <v>10.098000000000001</v>
      </c>
      <c r="BV227" s="80">
        <v>0</v>
      </c>
      <c r="BW227" s="80">
        <v>0</v>
      </c>
      <c r="BX227" s="80">
        <v>0</v>
      </c>
      <c r="BY227" s="80">
        <v>0</v>
      </c>
      <c r="BZ227" s="80">
        <v>0</v>
      </c>
      <c r="CA227" s="80">
        <v>0</v>
      </c>
      <c r="CB227" s="80">
        <v>0</v>
      </c>
      <c r="CC227" s="80">
        <v>0</v>
      </c>
    </row>
    <row r="228" spans="1:81">
      <c r="A228" s="80" t="s">
        <v>1949</v>
      </c>
      <c r="B228" s="80">
        <v>470</v>
      </c>
      <c r="C228" s="80">
        <v>11</v>
      </c>
      <c r="D228" s="80">
        <v>28</v>
      </c>
      <c r="E228" s="80">
        <v>2014</v>
      </c>
      <c r="F228" s="80" t="s">
        <v>90</v>
      </c>
      <c r="G228" s="80" t="s">
        <v>1938</v>
      </c>
      <c r="H228" s="80" t="s">
        <v>1939</v>
      </c>
      <c r="I228" s="177"/>
      <c r="J228" s="81">
        <v>110.30495896852898</v>
      </c>
      <c r="K228" s="81">
        <v>1.3389186517674057</v>
      </c>
      <c r="L228" s="81">
        <v>6.3037258180065994</v>
      </c>
      <c r="M228" s="81">
        <v>16.926636648115558</v>
      </c>
      <c r="N228" s="81">
        <v>20.153333731382371</v>
      </c>
      <c r="O228" s="81">
        <v>20.399754783523125</v>
      </c>
      <c r="P228" s="81">
        <v>18.644253987435828</v>
      </c>
      <c r="Q228" s="81">
        <v>1.2900884909174348</v>
      </c>
      <c r="R228" s="81">
        <v>0</v>
      </c>
      <c r="S228" s="81">
        <v>4.0448057046363015</v>
      </c>
      <c r="T228" s="82"/>
      <c r="U228" s="81">
        <v>3214933</v>
      </c>
      <c r="V228" s="81">
        <v>560</v>
      </c>
      <c r="W228" s="81">
        <v>110</v>
      </c>
      <c r="X228" s="81">
        <v>3246</v>
      </c>
      <c r="Y228" s="81">
        <v>7219</v>
      </c>
      <c r="Z228" s="81">
        <v>11739</v>
      </c>
      <c r="AA228" s="81">
        <v>3713</v>
      </c>
      <c r="AB228" s="81">
        <v>17382</v>
      </c>
      <c r="AC228" s="81">
        <v>0</v>
      </c>
      <c r="AD228" s="81">
        <v>4.0448057046363015</v>
      </c>
      <c r="AE228" s="82"/>
      <c r="AF228" s="81">
        <v>34695766.384842411</v>
      </c>
      <c r="AG228" s="81">
        <v>1290437.4063410347</v>
      </c>
      <c r="AH228" s="81">
        <v>1566887.1858581854</v>
      </c>
      <c r="AI228" s="81">
        <v>23534099.1148821</v>
      </c>
      <c r="AJ228" s="81">
        <v>27744962.739451852</v>
      </c>
      <c r="AK228" s="81">
        <v>0</v>
      </c>
      <c r="AL228" s="81">
        <v>0</v>
      </c>
      <c r="AM228" s="81">
        <v>2386288.8570374344</v>
      </c>
      <c r="AN228" s="81">
        <v>0</v>
      </c>
      <c r="AO228" s="81">
        <v>0</v>
      </c>
      <c r="AP228" s="82"/>
      <c r="AQ228" s="81">
        <v>98</v>
      </c>
      <c r="AR228" s="81">
        <v>68</v>
      </c>
      <c r="AS228" s="81">
        <v>0</v>
      </c>
      <c r="AT228" s="81">
        <v>0</v>
      </c>
      <c r="AU228" s="81">
        <v>0</v>
      </c>
      <c r="AV228" s="81">
        <v>0</v>
      </c>
      <c r="AW228" s="81" t="s">
        <v>564</v>
      </c>
      <c r="AX228" s="82"/>
      <c r="AY228" s="81">
        <v>444.3</v>
      </c>
      <c r="AZ228" s="81">
        <v>2563</v>
      </c>
      <c r="BA228" s="81">
        <v>0</v>
      </c>
      <c r="BB228" s="81">
        <v>0</v>
      </c>
      <c r="BC228" s="81">
        <v>0</v>
      </c>
      <c r="BD228" s="81">
        <v>0</v>
      </c>
      <c r="BE228" s="81" t="s">
        <v>564</v>
      </c>
      <c r="BF228" s="82"/>
      <c r="BG228" s="81">
        <v>0</v>
      </c>
      <c r="BH228" s="81">
        <v>0</v>
      </c>
      <c r="BI228" s="81">
        <v>10.138</v>
      </c>
      <c r="BJ228" s="81">
        <v>0</v>
      </c>
      <c r="BK228" s="81">
        <v>0</v>
      </c>
      <c r="BL228" s="81">
        <v>0</v>
      </c>
      <c r="BM228" s="82"/>
      <c r="BN228" s="81">
        <v>0</v>
      </c>
      <c r="BO228" s="81">
        <v>0</v>
      </c>
      <c r="BP228" s="81">
        <v>1</v>
      </c>
      <c r="BQ228" s="81">
        <v>0</v>
      </c>
      <c r="BR228" s="81">
        <v>0</v>
      </c>
      <c r="BS228" s="81">
        <v>0</v>
      </c>
      <c r="BT228"/>
      <c r="BU228" s="80">
        <v>10.138</v>
      </c>
      <c r="BV228" s="80">
        <v>0</v>
      </c>
      <c r="BW228" s="80">
        <v>0</v>
      </c>
      <c r="BX228" s="80">
        <v>0</v>
      </c>
      <c r="BY228" s="80">
        <v>0</v>
      </c>
      <c r="BZ228" s="80">
        <v>0</v>
      </c>
      <c r="CA228" s="80">
        <v>0</v>
      </c>
      <c r="CB228" s="80">
        <v>0</v>
      </c>
      <c r="CC228" s="80">
        <v>0</v>
      </c>
    </row>
    <row r="229" spans="1:81">
      <c r="A229" s="80" t="s">
        <v>1950</v>
      </c>
      <c r="B229" s="80">
        <v>471</v>
      </c>
      <c r="C229" s="80">
        <v>12</v>
      </c>
      <c r="D229" s="80">
        <v>28</v>
      </c>
      <c r="E229" s="80">
        <v>2015</v>
      </c>
      <c r="F229" s="80" t="s">
        <v>91</v>
      </c>
      <c r="G229" s="80" t="s">
        <v>1938</v>
      </c>
      <c r="H229" s="80" t="s">
        <v>1939</v>
      </c>
      <c r="I229" s="177"/>
      <c r="J229" s="81">
        <v>97.516730417429088</v>
      </c>
      <c r="K229" s="81">
        <v>1.3296574939331158</v>
      </c>
      <c r="L229" s="81">
        <v>6.6215418575207519</v>
      </c>
      <c r="M229" s="81">
        <v>17.196854475649616</v>
      </c>
      <c r="N229" s="81">
        <v>18.728547718568866</v>
      </c>
      <c r="O229" s="81">
        <v>20.296306861837447</v>
      </c>
      <c r="P229" s="81">
        <v>18.282026408421785</v>
      </c>
      <c r="Q229" s="81">
        <v>1.241135339483981</v>
      </c>
      <c r="R229" s="81">
        <v>0</v>
      </c>
      <c r="S229" s="81">
        <v>3.5104254951553635</v>
      </c>
      <c r="T229" s="82"/>
      <c r="U229" s="81">
        <v>2810039</v>
      </c>
      <c r="V229" s="81">
        <v>560</v>
      </c>
      <c r="W229" s="81">
        <v>110</v>
      </c>
      <c r="X229" s="81">
        <v>3246</v>
      </c>
      <c r="Y229" s="81">
        <v>7218</v>
      </c>
      <c r="Z229" s="81">
        <v>11792</v>
      </c>
      <c r="AA229" s="81">
        <v>3638</v>
      </c>
      <c r="AB229" s="81">
        <v>17082</v>
      </c>
      <c r="AC229" s="81">
        <v>0</v>
      </c>
      <c r="AD229" s="81">
        <v>3.5104254951553635</v>
      </c>
      <c r="AE229" s="82"/>
      <c r="AF229" s="81">
        <v>30179819.954543617</v>
      </c>
      <c r="AG229" s="81">
        <v>1144229.5850158217</v>
      </c>
      <c r="AH229" s="81">
        <v>1383721.4677303452</v>
      </c>
      <c r="AI229" s="81">
        <v>24399317.124710616</v>
      </c>
      <c r="AJ229" s="81">
        <v>25134335.705835689</v>
      </c>
      <c r="AK229" s="81">
        <v>0</v>
      </c>
      <c r="AL229" s="81">
        <v>0</v>
      </c>
      <c r="AM229" s="81">
        <v>2341016.4437050447</v>
      </c>
      <c r="AN229" s="81">
        <v>0</v>
      </c>
      <c r="AO229" s="81">
        <v>0</v>
      </c>
      <c r="AP229" s="82"/>
      <c r="AQ229" s="81">
        <v>111</v>
      </c>
      <c r="AR229" s="81">
        <v>100</v>
      </c>
      <c r="AS229" s="81">
        <v>0</v>
      </c>
      <c r="AT229" s="81">
        <v>0</v>
      </c>
      <c r="AU229" s="81">
        <v>0</v>
      </c>
      <c r="AV229" s="81">
        <v>0</v>
      </c>
      <c r="AW229" s="81" t="s">
        <v>564</v>
      </c>
      <c r="AX229" s="82"/>
      <c r="AY229" s="81">
        <v>510.4</v>
      </c>
      <c r="AZ229" s="81">
        <v>3887.6</v>
      </c>
      <c r="BA229" s="81">
        <v>0</v>
      </c>
      <c r="BB229" s="81">
        <v>0</v>
      </c>
      <c r="BC229" s="81">
        <v>0</v>
      </c>
      <c r="BD229" s="81">
        <v>0</v>
      </c>
      <c r="BE229" s="81" t="s">
        <v>564</v>
      </c>
      <c r="BF229" s="82"/>
      <c r="BG229" s="81">
        <v>0</v>
      </c>
      <c r="BH229" s="81">
        <v>0</v>
      </c>
      <c r="BI229" s="81">
        <v>9.4160000000000004</v>
      </c>
      <c r="BJ229" s="81">
        <v>0</v>
      </c>
      <c r="BK229" s="81">
        <v>0</v>
      </c>
      <c r="BL229" s="81">
        <v>0</v>
      </c>
      <c r="BM229" s="82"/>
      <c r="BN229" s="81">
        <v>0</v>
      </c>
      <c r="BO229" s="81">
        <v>0</v>
      </c>
      <c r="BP229" s="81">
        <v>1</v>
      </c>
      <c r="BQ229" s="81">
        <v>0</v>
      </c>
      <c r="BR229" s="81">
        <v>0</v>
      </c>
      <c r="BS229" s="81">
        <v>0</v>
      </c>
      <c r="BT229"/>
      <c r="BU229" s="80">
        <v>9.4160000000000004</v>
      </c>
      <c r="BV229" s="80">
        <v>0</v>
      </c>
      <c r="BW229" s="80">
        <v>0</v>
      </c>
      <c r="BX229" s="80">
        <v>0</v>
      </c>
      <c r="BY229" s="80">
        <v>0</v>
      </c>
      <c r="BZ229" s="80">
        <v>0</v>
      </c>
      <c r="CA229" s="80">
        <v>0</v>
      </c>
      <c r="CB229" s="80">
        <v>0</v>
      </c>
      <c r="CC229" s="80">
        <v>0</v>
      </c>
    </row>
    <row r="230" spans="1:81">
      <c r="A230" s="80" t="s">
        <v>1951</v>
      </c>
      <c r="B230" s="80">
        <v>472</v>
      </c>
      <c r="C230" s="80">
        <v>13</v>
      </c>
      <c r="D230" s="80">
        <v>28</v>
      </c>
      <c r="E230" s="80">
        <v>2016</v>
      </c>
      <c r="F230" s="80" t="s">
        <v>92</v>
      </c>
      <c r="G230" s="80" t="s">
        <v>1938</v>
      </c>
      <c r="H230" s="80" t="s">
        <v>1939</v>
      </c>
      <c r="I230" s="177"/>
      <c r="J230" s="81">
        <v>118.31626197706959</v>
      </c>
      <c r="K230" s="81">
        <v>1.2813976552565578</v>
      </c>
      <c r="L230" s="81">
        <v>7.7020218176440984</v>
      </c>
      <c r="M230" s="81">
        <v>14.78971511078149</v>
      </c>
      <c r="N230" s="81">
        <v>19.516719575799097</v>
      </c>
      <c r="O230" s="81">
        <v>19.96312486282746</v>
      </c>
      <c r="P230" s="81">
        <v>17.617725732904166</v>
      </c>
      <c r="Q230" s="81">
        <v>1.1821682501473099</v>
      </c>
      <c r="R230" s="81">
        <v>0</v>
      </c>
      <c r="S230" s="81">
        <v>3.0084326743596517</v>
      </c>
      <c r="T230" s="82"/>
      <c r="U230" s="81">
        <v>3221115</v>
      </c>
      <c r="V230" s="81">
        <v>560</v>
      </c>
      <c r="W230" s="81">
        <v>110</v>
      </c>
      <c r="X230" s="81">
        <v>3246</v>
      </c>
      <c r="Y230" s="81">
        <v>7177</v>
      </c>
      <c r="Z230" s="81">
        <v>11741</v>
      </c>
      <c r="AA230" s="81">
        <v>3626</v>
      </c>
      <c r="AB230" s="81">
        <v>16737</v>
      </c>
      <c r="AC230" s="81">
        <v>0</v>
      </c>
      <c r="AD230" s="81">
        <v>3.0084326743596521</v>
      </c>
      <c r="AE230" s="82"/>
      <c r="AF230" s="81">
        <v>37999800.043682247</v>
      </c>
      <c r="AG230" s="81">
        <v>1090270.228536871</v>
      </c>
      <c r="AH230" s="81">
        <v>1274166.445216964</v>
      </c>
      <c r="AI230" s="81">
        <v>22704872.401937909</v>
      </c>
      <c r="AJ230" s="81">
        <v>26563370.759120092</v>
      </c>
      <c r="AK230" s="81">
        <v>0</v>
      </c>
      <c r="AL230" s="81">
        <v>0</v>
      </c>
      <c r="AM230" s="81">
        <v>2295517.6484592902</v>
      </c>
      <c r="AN230" s="81">
        <v>0</v>
      </c>
      <c r="AO230" s="81">
        <v>0</v>
      </c>
      <c r="AP230" s="82"/>
      <c r="AQ230" s="81">
        <v>120</v>
      </c>
      <c r="AR230" s="81">
        <v>127</v>
      </c>
      <c r="AS230" s="81">
        <v>0</v>
      </c>
      <c r="AT230" s="81">
        <v>0</v>
      </c>
      <c r="AU230" s="81">
        <v>0</v>
      </c>
      <c r="AV230" s="81">
        <v>0</v>
      </c>
      <c r="AW230" s="81" t="s">
        <v>564</v>
      </c>
      <c r="AX230" s="82"/>
      <c r="AY230" s="81">
        <v>564.30000000000007</v>
      </c>
      <c r="AZ230" s="81">
        <v>6436.8</v>
      </c>
      <c r="BA230" s="81">
        <v>0</v>
      </c>
      <c r="BB230" s="81">
        <v>0</v>
      </c>
      <c r="BC230" s="81">
        <v>0</v>
      </c>
      <c r="BD230" s="81">
        <v>0</v>
      </c>
      <c r="BE230" s="81" t="s">
        <v>564</v>
      </c>
      <c r="BF230" s="82"/>
      <c r="BG230" s="81">
        <v>0</v>
      </c>
      <c r="BH230" s="81">
        <v>0</v>
      </c>
      <c r="BI230" s="81">
        <v>8.2159999999999993</v>
      </c>
      <c r="BJ230" s="81">
        <v>0</v>
      </c>
      <c r="BK230" s="81">
        <v>0</v>
      </c>
      <c r="BL230" s="81">
        <v>0</v>
      </c>
      <c r="BM230" s="82"/>
      <c r="BN230" s="81">
        <v>0</v>
      </c>
      <c r="BO230" s="81">
        <v>0</v>
      </c>
      <c r="BP230" s="81">
        <v>1</v>
      </c>
      <c r="BQ230" s="81">
        <v>0</v>
      </c>
      <c r="BR230" s="81">
        <v>0</v>
      </c>
      <c r="BS230" s="81">
        <v>0</v>
      </c>
      <c r="BT230"/>
      <c r="BU230" s="80">
        <v>8.2159999999999993</v>
      </c>
      <c r="BV230" s="80">
        <v>0</v>
      </c>
      <c r="BW230" s="80">
        <v>0</v>
      </c>
      <c r="BX230" s="80">
        <v>0</v>
      </c>
      <c r="BY230" s="80">
        <v>0</v>
      </c>
      <c r="BZ230" s="80">
        <v>0</v>
      </c>
      <c r="CA230" s="80">
        <v>0</v>
      </c>
      <c r="CB230" s="80">
        <v>0</v>
      </c>
      <c r="CC230" s="80">
        <v>0</v>
      </c>
    </row>
    <row r="231" spans="1:81">
      <c r="A231" s="80" t="s">
        <v>1952</v>
      </c>
      <c r="B231" s="80">
        <v>473</v>
      </c>
      <c r="C231" s="80">
        <v>14</v>
      </c>
      <c r="D231" s="80">
        <v>28</v>
      </c>
      <c r="E231" s="80">
        <v>2017</v>
      </c>
      <c r="F231" s="80" t="s">
        <v>71</v>
      </c>
      <c r="G231" s="80" t="s">
        <v>1938</v>
      </c>
      <c r="H231" s="80" t="s">
        <v>1939</v>
      </c>
      <c r="I231" s="177"/>
      <c r="J231" s="81">
        <v>109.41402068761397</v>
      </c>
      <c r="K231" s="81">
        <v>1.2826440025986059</v>
      </c>
      <c r="L231" s="81">
        <v>7.0648338793663203</v>
      </c>
      <c r="M231" s="81">
        <v>15.005871368258809</v>
      </c>
      <c r="N231" s="81">
        <v>21.493795647883839</v>
      </c>
      <c r="O231" s="81">
        <v>19.511933207684908</v>
      </c>
      <c r="P231" s="81">
        <v>17.13437206919788</v>
      </c>
      <c r="Q231" s="81">
        <v>1.1156229619082554</v>
      </c>
      <c r="R231" s="81">
        <v>0</v>
      </c>
      <c r="S231" s="81">
        <v>2.6279288311702631</v>
      </c>
      <c r="T231" s="82"/>
      <c r="U231" s="81">
        <v>3173371</v>
      </c>
      <c r="V231" s="81">
        <v>560</v>
      </c>
      <c r="W231" s="81">
        <v>110</v>
      </c>
      <c r="X231" s="81">
        <v>3246</v>
      </c>
      <c r="Y231" s="81">
        <v>7144</v>
      </c>
      <c r="Z231" s="81">
        <v>11666</v>
      </c>
      <c r="AA231" s="81">
        <v>3549</v>
      </c>
      <c r="AB231" s="81">
        <v>16334</v>
      </c>
      <c r="AC231" s="81">
        <v>0</v>
      </c>
      <c r="AD231" s="81">
        <v>2.6279288311702631</v>
      </c>
      <c r="AE231" s="82"/>
      <c r="AF231" s="81">
        <v>35100086.700454012</v>
      </c>
      <c r="AG231" s="81">
        <v>1101724.8893006709</v>
      </c>
      <c r="AH231" s="81">
        <v>1566746.1399167289</v>
      </c>
      <c r="AI231" s="81">
        <v>24148371.475787502</v>
      </c>
      <c r="AJ231" s="81">
        <v>29897072.64061892</v>
      </c>
      <c r="AK231" s="81">
        <v>0</v>
      </c>
      <c r="AL231" s="81">
        <v>0</v>
      </c>
      <c r="AM231" s="81">
        <v>2243750.653453459</v>
      </c>
      <c r="AN231" s="81">
        <v>0</v>
      </c>
      <c r="AO231" s="81">
        <v>0</v>
      </c>
      <c r="AP231" s="82"/>
      <c r="AQ231" s="81">
        <v>130</v>
      </c>
      <c r="AR231" s="81">
        <v>165</v>
      </c>
      <c r="AS231" s="81">
        <v>0</v>
      </c>
      <c r="AT231" s="81">
        <v>0</v>
      </c>
      <c r="AU231" s="81">
        <v>0</v>
      </c>
      <c r="AV231" s="81">
        <v>0</v>
      </c>
      <c r="AW231" s="81" t="s">
        <v>564</v>
      </c>
      <c r="AX231" s="82"/>
      <c r="AY231" s="81">
        <v>612.79999999999995</v>
      </c>
      <c r="AZ231" s="81">
        <v>8266.4000000000015</v>
      </c>
      <c r="BA231" s="81">
        <v>0</v>
      </c>
      <c r="BB231" s="81">
        <v>0</v>
      </c>
      <c r="BC231" s="81">
        <v>0</v>
      </c>
      <c r="BD231" s="81">
        <v>0</v>
      </c>
      <c r="BE231" s="81" t="s">
        <v>564</v>
      </c>
      <c r="BF231" s="82"/>
      <c r="BG231" s="81">
        <v>0</v>
      </c>
      <c r="BH231" s="81">
        <v>0</v>
      </c>
      <c r="BI231" s="81">
        <v>8.5340000000000007</v>
      </c>
      <c r="BJ231" s="81">
        <v>0</v>
      </c>
      <c r="BK231" s="81">
        <v>0</v>
      </c>
      <c r="BL231" s="81">
        <v>0</v>
      </c>
      <c r="BM231" s="82"/>
      <c r="BN231" s="81">
        <v>0</v>
      </c>
      <c r="BO231" s="81">
        <v>0</v>
      </c>
      <c r="BP231" s="81">
        <v>1</v>
      </c>
      <c r="BQ231" s="81">
        <v>0</v>
      </c>
      <c r="BR231" s="81">
        <v>0</v>
      </c>
      <c r="BS231" s="81">
        <v>0</v>
      </c>
      <c r="BT231"/>
      <c r="BU231" s="80">
        <v>8.5340000000000007</v>
      </c>
      <c r="BV231" s="80">
        <v>0</v>
      </c>
      <c r="BW231" s="80">
        <v>0</v>
      </c>
      <c r="BX231" s="80">
        <v>0</v>
      </c>
      <c r="BY231" s="80">
        <v>0</v>
      </c>
      <c r="BZ231" s="80">
        <v>0</v>
      </c>
      <c r="CA231" s="80">
        <v>0</v>
      </c>
      <c r="CB231" s="80">
        <v>0</v>
      </c>
      <c r="CC231" s="80">
        <v>0</v>
      </c>
    </row>
    <row r="232" spans="1:81">
      <c r="A232" s="80" t="s">
        <v>1953</v>
      </c>
      <c r="B232" s="80">
        <v>474</v>
      </c>
      <c r="C232" s="80">
        <v>15</v>
      </c>
      <c r="D232" s="80">
        <v>28</v>
      </c>
      <c r="E232" s="80">
        <v>2018</v>
      </c>
      <c r="F232" s="80" t="s">
        <v>93</v>
      </c>
      <c r="G232" s="80" t="s">
        <v>1938</v>
      </c>
      <c r="H232" s="80" t="s">
        <v>1939</v>
      </c>
      <c r="I232" s="177"/>
      <c r="J232" s="81">
        <v>100.14679871482389</v>
      </c>
      <c r="K232" s="81">
        <v>1.2111448146263344</v>
      </c>
      <c r="L232" s="81">
        <v>6.6070023428778208</v>
      </c>
      <c r="M232" s="81">
        <v>15.309844827523941</v>
      </c>
      <c r="N232" s="81">
        <v>17.930957423083424</v>
      </c>
      <c r="O232" s="81">
        <v>18.961540736175859</v>
      </c>
      <c r="P232" s="81">
        <v>16.930353266480878</v>
      </c>
      <c r="Q232" s="81">
        <v>1.014516690139827</v>
      </c>
      <c r="R232" s="81">
        <v>0</v>
      </c>
      <c r="S232" s="81">
        <v>2.8177168176329577</v>
      </c>
      <c r="T232" s="82"/>
      <c r="U232" s="81">
        <v>3222255</v>
      </c>
      <c r="V232" s="81">
        <v>560</v>
      </c>
      <c r="W232" s="81">
        <v>110</v>
      </c>
      <c r="X232" s="81">
        <v>3246</v>
      </c>
      <c r="Y232" s="81">
        <v>7117</v>
      </c>
      <c r="Z232" s="81">
        <v>11554</v>
      </c>
      <c r="AA232" s="81">
        <v>3542</v>
      </c>
      <c r="AB232" s="81">
        <v>16007</v>
      </c>
      <c r="AC232" s="81">
        <v>0</v>
      </c>
      <c r="AD232" s="81">
        <v>2.8177168176329581</v>
      </c>
      <c r="AE232" s="82"/>
      <c r="AF232" s="81">
        <v>33172307.532866169</v>
      </c>
      <c r="AG232" s="81">
        <v>1004593.110739668</v>
      </c>
      <c r="AH232" s="81">
        <v>1479621.7280039701</v>
      </c>
      <c r="AI232" s="81">
        <v>24084476.135950141</v>
      </c>
      <c r="AJ232" s="81">
        <v>26253349.176393121</v>
      </c>
      <c r="AK232" s="81">
        <v>0</v>
      </c>
      <c r="AL232" s="81">
        <v>0</v>
      </c>
      <c r="AM232" s="81">
        <v>2203381.3291613641</v>
      </c>
      <c r="AN232" s="81">
        <v>0</v>
      </c>
      <c r="AO232" s="81">
        <v>0</v>
      </c>
      <c r="AP232" s="82"/>
      <c r="AQ232" s="81">
        <v>141</v>
      </c>
      <c r="AR232" s="81">
        <v>197</v>
      </c>
      <c r="AS232" s="81">
        <v>0</v>
      </c>
      <c r="AT232" s="81">
        <v>0</v>
      </c>
      <c r="AU232" s="81">
        <v>0</v>
      </c>
      <c r="AV232" s="81">
        <v>0</v>
      </c>
      <c r="AW232" s="81" t="s">
        <v>564</v>
      </c>
      <c r="AX232" s="82"/>
      <c r="AY232" s="81">
        <v>679.19999999999993</v>
      </c>
      <c r="AZ232" s="81">
        <v>11336</v>
      </c>
      <c r="BA232" s="81">
        <v>0</v>
      </c>
      <c r="BB232" s="81">
        <v>0</v>
      </c>
      <c r="BC232" s="81">
        <v>0</v>
      </c>
      <c r="BD232" s="81">
        <v>0</v>
      </c>
      <c r="BE232" s="81" t="s">
        <v>564</v>
      </c>
      <c r="BF232" s="82"/>
      <c r="BG232" s="81">
        <v>0</v>
      </c>
      <c r="BH232" s="81">
        <v>0</v>
      </c>
      <c r="BI232" s="81">
        <v>8.5790000000000006</v>
      </c>
      <c r="BJ232" s="81">
        <v>0</v>
      </c>
      <c r="BK232" s="81">
        <v>0</v>
      </c>
      <c r="BL232" s="81">
        <v>0</v>
      </c>
      <c r="BM232" s="82"/>
      <c r="BN232" s="81">
        <v>0</v>
      </c>
      <c r="BO232" s="81">
        <v>0</v>
      </c>
      <c r="BP232" s="81">
        <v>1</v>
      </c>
      <c r="BQ232" s="81">
        <v>0</v>
      </c>
      <c r="BR232" s="81">
        <v>0</v>
      </c>
      <c r="BS232" s="81">
        <v>0</v>
      </c>
      <c r="BT232"/>
      <c r="BU232" s="80">
        <v>8.5790000000000006</v>
      </c>
      <c r="BV232" s="80">
        <v>0</v>
      </c>
      <c r="BW232" s="80">
        <v>0</v>
      </c>
      <c r="BX232" s="80">
        <v>0</v>
      </c>
      <c r="BY232" s="80">
        <v>0</v>
      </c>
      <c r="BZ232" s="80">
        <v>0</v>
      </c>
      <c r="CA232" s="80">
        <v>0</v>
      </c>
      <c r="CB232" s="80">
        <v>0</v>
      </c>
      <c r="CC232" s="80">
        <v>0</v>
      </c>
    </row>
    <row r="233" spans="1:81">
      <c r="A233" s="80" t="s">
        <v>1954</v>
      </c>
      <c r="B233" s="80">
        <v>475</v>
      </c>
      <c r="C233" s="80">
        <v>16</v>
      </c>
      <c r="D233" s="80">
        <v>28</v>
      </c>
      <c r="E233" s="80">
        <v>2019</v>
      </c>
      <c r="F233" s="80" t="s">
        <v>73</v>
      </c>
      <c r="G233" s="80" t="s">
        <v>1938</v>
      </c>
      <c r="H233" s="80" t="s">
        <v>1939</v>
      </c>
      <c r="I233" s="177"/>
      <c r="J233" s="81">
        <v>97.299911622386247</v>
      </c>
      <c r="K233" s="81">
        <v>1.1037001320654389</v>
      </c>
      <c r="L233" s="81">
        <v>6.6619202796813912</v>
      </c>
      <c r="M233" s="81">
        <v>13.975811409332747</v>
      </c>
      <c r="N233" s="81">
        <v>17.065826213438353</v>
      </c>
      <c r="O233" s="81">
        <v>18.267968433042558</v>
      </c>
      <c r="P233" s="81">
        <v>16.889465619375464</v>
      </c>
      <c r="Q233" s="81">
        <v>0.96759382595801302</v>
      </c>
      <c r="R233" s="81">
        <v>0</v>
      </c>
      <c r="S233" s="81">
        <v>3.0601725827723638</v>
      </c>
      <c r="T233" s="82"/>
      <c r="U233" s="81">
        <v>3142932</v>
      </c>
      <c r="V233" s="81">
        <v>560</v>
      </c>
      <c r="W233" s="81">
        <v>110</v>
      </c>
      <c r="X233" s="81">
        <v>3246</v>
      </c>
      <c r="Y233" s="81">
        <v>7122</v>
      </c>
      <c r="Z233" s="81">
        <v>11437</v>
      </c>
      <c r="AA233" s="81">
        <v>3507</v>
      </c>
      <c r="AB233" s="81">
        <v>15680</v>
      </c>
      <c r="AC233" s="81">
        <v>0</v>
      </c>
      <c r="AD233" s="81">
        <v>3.0601725827723638</v>
      </c>
      <c r="AE233" s="82"/>
      <c r="AF233" s="81">
        <v>32616068.687306661</v>
      </c>
      <c r="AG233" s="81">
        <v>970288.16746839473</v>
      </c>
      <c r="AH233" s="81">
        <v>1541956.8021427479</v>
      </c>
      <c r="AI233" s="81">
        <v>22878845.59389592</v>
      </c>
      <c r="AJ233" s="81">
        <v>24816922.096128564</v>
      </c>
      <c r="AK233" s="81">
        <v>0</v>
      </c>
      <c r="AL233" s="81">
        <v>0</v>
      </c>
      <c r="AM233" s="81">
        <v>2135497.961023198</v>
      </c>
      <c r="AN233" s="81">
        <v>0</v>
      </c>
      <c r="AO233" s="81">
        <v>0</v>
      </c>
      <c r="AP233" s="82"/>
      <c r="AQ233" s="81">
        <v>150</v>
      </c>
      <c r="AR233" s="81">
        <v>237</v>
      </c>
      <c r="AS233" s="81">
        <v>0</v>
      </c>
      <c r="AT233" s="81">
        <v>0</v>
      </c>
      <c r="AU233" s="81">
        <v>0</v>
      </c>
      <c r="AV233" s="81">
        <v>0</v>
      </c>
      <c r="AW233" s="81" t="s">
        <v>564</v>
      </c>
      <c r="AX233" s="82"/>
      <c r="AY233" s="81">
        <v>723.30000000000007</v>
      </c>
      <c r="AZ233" s="81">
        <v>13316.1</v>
      </c>
      <c r="BA233" s="81">
        <v>0</v>
      </c>
      <c r="BB233" s="81">
        <v>0</v>
      </c>
      <c r="BC233" s="81">
        <v>0</v>
      </c>
      <c r="BD233" s="81">
        <v>0</v>
      </c>
      <c r="BE233" s="81" t="s">
        <v>564</v>
      </c>
      <c r="BF233" s="82"/>
      <c r="BG233" s="81">
        <v>0</v>
      </c>
      <c r="BH233" s="81">
        <v>0</v>
      </c>
      <c r="BI233" s="81">
        <v>8.3490000000000002</v>
      </c>
      <c r="BJ233" s="81">
        <v>0</v>
      </c>
      <c r="BK233" s="81">
        <v>0</v>
      </c>
      <c r="BL233" s="81">
        <v>0</v>
      </c>
      <c r="BM233" s="82"/>
      <c r="BN233" s="81">
        <v>0</v>
      </c>
      <c r="BO233" s="81">
        <v>0</v>
      </c>
      <c r="BP233" s="81">
        <v>1</v>
      </c>
      <c r="BQ233" s="81">
        <v>0</v>
      </c>
      <c r="BR233" s="81">
        <v>0</v>
      </c>
      <c r="BS233" s="81">
        <v>0</v>
      </c>
      <c r="BT233"/>
      <c r="BU233" s="80">
        <v>8.3490000000000002</v>
      </c>
      <c r="BV233" s="80">
        <v>0</v>
      </c>
      <c r="BW233" s="80">
        <v>0</v>
      </c>
      <c r="BX233" s="80">
        <v>0</v>
      </c>
      <c r="BY233" s="80">
        <v>0</v>
      </c>
      <c r="BZ233" s="80">
        <v>0</v>
      </c>
      <c r="CA233" s="80">
        <v>0</v>
      </c>
      <c r="CB233" s="80">
        <v>0</v>
      </c>
      <c r="CC233" s="80">
        <v>0</v>
      </c>
    </row>
    <row r="234" spans="1:81">
      <c r="A234" s="80" t="s">
        <v>1955</v>
      </c>
      <c r="B234" s="80">
        <v>476</v>
      </c>
      <c r="C234" s="80">
        <v>17</v>
      </c>
      <c r="D234" s="80">
        <v>28</v>
      </c>
      <c r="E234" s="80">
        <v>2020</v>
      </c>
      <c r="F234" s="80" t="s">
        <v>218</v>
      </c>
      <c r="G234" s="80" t="s">
        <v>1938</v>
      </c>
      <c r="H234" s="80" t="s">
        <v>1939</v>
      </c>
      <c r="I234" s="177"/>
      <c r="J234" s="81">
        <v>73.606029698651071</v>
      </c>
      <c r="K234" s="81">
        <v>1.0226606888180412</v>
      </c>
      <c r="L234" s="81">
        <v>7.8638749062313771</v>
      </c>
      <c r="M234" s="81">
        <v>13.594026342004232</v>
      </c>
      <c r="N234" s="81">
        <v>16.657393603669053</v>
      </c>
      <c r="O234" s="81">
        <v>15.896169449870756</v>
      </c>
      <c r="P234" s="81">
        <v>16.014933316481578</v>
      </c>
      <c r="Q234" s="81">
        <v>0.90425919125650922</v>
      </c>
      <c r="R234" s="81">
        <v>0</v>
      </c>
      <c r="S234" s="81">
        <v>2.553350118778634</v>
      </c>
      <c r="T234" s="82"/>
      <c r="U234" s="81">
        <v>2525571</v>
      </c>
      <c r="V234" s="81">
        <v>487</v>
      </c>
      <c r="W234" s="81">
        <v>138</v>
      </c>
      <c r="X234" s="81">
        <v>3313</v>
      </c>
      <c r="Y234" s="81">
        <v>7111</v>
      </c>
      <c r="Z234" s="81">
        <v>11359</v>
      </c>
      <c r="AA234" s="81">
        <v>3613</v>
      </c>
      <c r="AB234" s="81">
        <v>15336</v>
      </c>
      <c r="AC234" s="81">
        <v>0</v>
      </c>
      <c r="AD234" s="81">
        <v>2.553350118778634</v>
      </c>
      <c r="AE234" s="82"/>
      <c r="AF234" s="81">
        <v>25649085.654290739</v>
      </c>
      <c r="AG234" s="81">
        <v>822204.10029137949</v>
      </c>
      <c r="AH234" s="81">
        <v>1925668.85720241</v>
      </c>
      <c r="AI234" s="81">
        <v>22759022.212597959</v>
      </c>
      <c r="AJ234" s="81">
        <v>24302010.621543679</v>
      </c>
      <c r="AK234" s="81"/>
      <c r="AL234" s="81"/>
      <c r="AM234" s="81">
        <v>2001518.3865137596</v>
      </c>
      <c r="AN234" s="81"/>
      <c r="AO234" s="81"/>
      <c r="AP234" s="82"/>
      <c r="AQ234" s="81">
        <v>161</v>
      </c>
      <c r="AR234" s="81">
        <v>251</v>
      </c>
      <c r="AS234" s="81">
        <v>0</v>
      </c>
      <c r="AT234" s="81">
        <v>0</v>
      </c>
      <c r="AU234" s="81">
        <v>0</v>
      </c>
      <c r="AV234" s="81">
        <v>0</v>
      </c>
      <c r="AW234" s="81">
        <v>0</v>
      </c>
      <c r="AX234" s="82"/>
      <c r="AY234" s="81">
        <v>787.6</v>
      </c>
      <c r="AZ234" s="81">
        <v>13921.6</v>
      </c>
      <c r="BA234" s="81">
        <v>0</v>
      </c>
      <c r="BB234" s="81">
        <v>0</v>
      </c>
      <c r="BC234" s="81">
        <v>0</v>
      </c>
      <c r="BD234" s="81">
        <v>0</v>
      </c>
      <c r="BE234" s="81">
        <v>0</v>
      </c>
      <c r="BF234" s="82"/>
      <c r="BG234" s="81">
        <v>0</v>
      </c>
      <c r="BH234" s="81">
        <v>0</v>
      </c>
      <c r="BI234" s="81">
        <v>7.9569999999999999</v>
      </c>
      <c r="BJ234" s="81">
        <v>0</v>
      </c>
      <c r="BK234" s="81">
        <v>0</v>
      </c>
      <c r="BL234" s="81">
        <v>0</v>
      </c>
      <c r="BM234" s="82"/>
      <c r="BN234" s="81">
        <v>0</v>
      </c>
      <c r="BO234" s="81">
        <v>0</v>
      </c>
      <c r="BP234" s="81">
        <v>1</v>
      </c>
      <c r="BQ234" s="81">
        <v>0</v>
      </c>
      <c r="BR234" s="81">
        <v>0</v>
      </c>
      <c r="BS234" s="81">
        <v>0</v>
      </c>
      <c r="BT234"/>
      <c r="BU234" s="80">
        <v>7.9569999999999999</v>
      </c>
      <c r="BV234" s="80">
        <v>0</v>
      </c>
      <c r="BW234" s="80">
        <v>0</v>
      </c>
      <c r="BX234" s="80">
        <v>0</v>
      </c>
      <c r="BY234" s="80">
        <v>0</v>
      </c>
      <c r="BZ234" s="80">
        <v>0</v>
      </c>
      <c r="CA234" s="80">
        <v>0</v>
      </c>
      <c r="CB234" s="80">
        <v>0</v>
      </c>
      <c r="CC234" s="80">
        <v>0</v>
      </c>
    </row>
    <row r="235" spans="1:81">
      <c r="A235" s="80" t="s">
        <v>1956</v>
      </c>
      <c r="B235" s="80">
        <v>476</v>
      </c>
      <c r="C235" s="80">
        <v>18</v>
      </c>
      <c r="D235" s="80">
        <v>28</v>
      </c>
      <c r="E235" s="80">
        <v>2021</v>
      </c>
      <c r="F235" s="80" t="s">
        <v>75</v>
      </c>
      <c r="G235" s="174" t="s">
        <v>1938</v>
      </c>
      <c r="H235" s="80" t="s">
        <v>1939</v>
      </c>
      <c r="I235" s="177"/>
      <c r="J235" s="81">
        <v>84.670422308927499</v>
      </c>
      <c r="K235" s="81">
        <v>1.112737865999371</v>
      </c>
      <c r="L235" s="81">
        <v>7.3057221567085229</v>
      </c>
      <c r="M235" s="81">
        <v>14.917619676441969</v>
      </c>
      <c r="N235" s="81">
        <v>15.854059437863576</v>
      </c>
      <c r="O235" s="81">
        <v>15.307418531717063</v>
      </c>
      <c r="P235" s="81">
        <v>16.390322633880899</v>
      </c>
      <c r="Q235" s="81">
        <v>0.89225712725373807</v>
      </c>
      <c r="R235" s="81">
        <v>0</v>
      </c>
      <c r="S235" s="81">
        <v>2.3576728412860568</v>
      </c>
      <c r="T235" s="82"/>
      <c r="U235" s="81">
        <v>2815470</v>
      </c>
      <c r="V235" s="81">
        <v>487</v>
      </c>
      <c r="W235" s="81">
        <v>138</v>
      </c>
      <c r="X235" s="81">
        <v>3313</v>
      </c>
      <c r="Y235" s="81">
        <v>7029</v>
      </c>
      <c r="Z235" s="81">
        <v>11263</v>
      </c>
      <c r="AA235" s="81">
        <v>3606</v>
      </c>
      <c r="AB235" s="81">
        <v>14953</v>
      </c>
      <c r="AC235" s="81">
        <v>0</v>
      </c>
      <c r="AD235" s="81">
        <v>2.3576728412860568</v>
      </c>
      <c r="AE235" s="82"/>
      <c r="AF235" s="81">
        <v>28149854.513498046</v>
      </c>
      <c r="AG235" s="81">
        <v>892211.36030213512</v>
      </c>
      <c r="AH235" s="81">
        <v>1570260.0291377991</v>
      </c>
      <c r="AI235" s="81">
        <v>24758452.705654815</v>
      </c>
      <c r="AJ235" s="81">
        <v>23034188.083629657</v>
      </c>
      <c r="AK235" s="81">
        <v>0</v>
      </c>
      <c r="AL235" s="81">
        <v>0</v>
      </c>
      <c r="AM235" s="81">
        <v>1962788.9143900771</v>
      </c>
      <c r="AN235" s="81">
        <v>0</v>
      </c>
      <c r="AO235" s="81">
        <v>0</v>
      </c>
      <c r="AP235" s="82"/>
      <c r="AQ235" s="81">
        <v>174</v>
      </c>
      <c r="AR235" s="81">
        <v>269</v>
      </c>
      <c r="AS235" s="81">
        <v>0</v>
      </c>
      <c r="AT235" s="81">
        <v>0</v>
      </c>
      <c r="AU235" s="81">
        <v>0</v>
      </c>
      <c r="AV235" s="81">
        <v>0</v>
      </c>
      <c r="AW235" s="81"/>
      <c r="AX235" s="82"/>
      <c r="AY235" s="81">
        <v>873.59999999999991</v>
      </c>
      <c r="AZ235" s="81">
        <v>14666.8</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1957</v>
      </c>
      <c r="B236" s="80">
        <v>476</v>
      </c>
      <c r="C236" s="80">
        <v>19</v>
      </c>
      <c r="D236" s="80">
        <v>28</v>
      </c>
      <c r="E236" s="80">
        <v>2022</v>
      </c>
      <c r="F236" s="80" t="s">
        <v>568</v>
      </c>
      <c r="G236" s="174" t="s">
        <v>1938</v>
      </c>
      <c r="H236" s="80" t="s">
        <v>1939</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193</v>
      </c>
      <c r="AR236" s="81">
        <v>277</v>
      </c>
      <c r="AS236" s="81">
        <v>0</v>
      </c>
      <c r="AT236" s="81">
        <v>0</v>
      </c>
      <c r="AU236" s="81">
        <v>0</v>
      </c>
      <c r="AV236" s="81">
        <v>0</v>
      </c>
      <c r="AW236" s="81"/>
      <c r="AX236" s="82"/>
      <c r="AY236" s="81">
        <v>962.79999999999984</v>
      </c>
      <c r="AZ236" s="81">
        <v>15013.3</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1958</v>
      </c>
      <c r="B237" s="80">
        <v>188</v>
      </c>
      <c r="C237" s="80">
        <v>1</v>
      </c>
      <c r="D237" s="80">
        <v>12</v>
      </c>
      <c r="E237" s="80">
        <v>1990</v>
      </c>
      <c r="F237" s="80" t="s">
        <v>562</v>
      </c>
      <c r="G237" s="80" t="s">
        <v>1959</v>
      </c>
      <c r="H237" s="80" t="s">
        <v>1960</v>
      </c>
      <c r="I237" s="177"/>
      <c r="J237" s="81">
        <v>6.8330122705724774</v>
      </c>
      <c r="K237" s="81">
        <v>1.6451026116267158</v>
      </c>
      <c r="L237" s="81">
        <v>0.51090652743069198</v>
      </c>
      <c r="M237" s="81">
        <v>6.4565096680281684</v>
      </c>
      <c r="N237" s="81">
        <v>8.1885702868657209</v>
      </c>
      <c r="O237" s="81">
        <v>12.479586839125096</v>
      </c>
      <c r="P237" s="81">
        <v>14.550406039095618</v>
      </c>
      <c r="Q237" s="81">
        <v>0.6995305520846492</v>
      </c>
      <c r="R237" s="81">
        <v>0</v>
      </c>
      <c r="S237" s="81">
        <v>0.74302172349098405</v>
      </c>
      <c r="T237" s="82"/>
      <c r="U237" s="81">
        <v>1323324</v>
      </c>
      <c r="V237" s="81">
        <v>580</v>
      </c>
      <c r="W237" s="81">
        <v>7</v>
      </c>
      <c r="X237" s="81">
        <v>2567</v>
      </c>
      <c r="Y237" s="81">
        <v>2864</v>
      </c>
      <c r="Z237" s="81">
        <v>5133</v>
      </c>
      <c r="AA237" s="81">
        <v>3533</v>
      </c>
      <c r="AB237" s="81">
        <v>11358</v>
      </c>
      <c r="AC237" s="81">
        <v>0</v>
      </c>
      <c r="AD237" s="81">
        <v>0.74302172349098405</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1961</v>
      </c>
      <c r="B238" s="80">
        <v>189</v>
      </c>
      <c r="C238" s="80">
        <v>2</v>
      </c>
      <c r="D238" s="80">
        <v>12</v>
      </c>
      <c r="E238" s="80">
        <v>2005</v>
      </c>
      <c r="F238" s="80" t="s">
        <v>565</v>
      </c>
      <c r="G238" s="80" t="s">
        <v>1959</v>
      </c>
      <c r="H238" s="80" t="s">
        <v>1960</v>
      </c>
      <c r="I238" s="177"/>
      <c r="J238" s="81">
        <v>13.584076798529878</v>
      </c>
      <c r="K238" s="81">
        <v>1.2162757993410482</v>
      </c>
      <c r="L238" s="81">
        <v>0.2346414479535138</v>
      </c>
      <c r="M238" s="81">
        <v>5.077946235024581</v>
      </c>
      <c r="N238" s="81">
        <v>16.244999019084663</v>
      </c>
      <c r="O238" s="81">
        <v>22.224273977163964</v>
      </c>
      <c r="P238" s="81">
        <v>18.09815996541516</v>
      </c>
      <c r="Q238" s="81">
        <v>0.85220262385542478</v>
      </c>
      <c r="R238" s="81">
        <v>0</v>
      </c>
      <c r="S238" s="81">
        <v>0.94590044812328189</v>
      </c>
      <c r="T238" s="82"/>
      <c r="U238" s="81">
        <v>2412444</v>
      </c>
      <c r="V238" s="81">
        <v>540</v>
      </c>
      <c r="W238" s="81">
        <v>3</v>
      </c>
      <c r="X238" s="81">
        <v>1105</v>
      </c>
      <c r="Y238" s="81">
        <v>4750</v>
      </c>
      <c r="Z238" s="81">
        <v>10578</v>
      </c>
      <c r="AA238" s="81">
        <v>3599</v>
      </c>
      <c r="AB238" s="81">
        <v>14465</v>
      </c>
      <c r="AC238" s="81">
        <v>0</v>
      </c>
      <c r="AD238" s="81">
        <v>0.94590044812328189</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1962</v>
      </c>
      <c r="B239" s="80">
        <v>190</v>
      </c>
      <c r="C239" s="80">
        <v>3</v>
      </c>
      <c r="D239" s="80">
        <v>12</v>
      </c>
      <c r="E239" s="80">
        <v>2006</v>
      </c>
      <c r="F239" s="80" t="s">
        <v>566</v>
      </c>
      <c r="G239" s="80" t="s">
        <v>1959</v>
      </c>
      <c r="H239" s="80" t="s">
        <v>1960</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1963</v>
      </c>
      <c r="B240" s="80">
        <v>191</v>
      </c>
      <c r="C240" s="80">
        <v>4</v>
      </c>
      <c r="D240" s="80">
        <v>12</v>
      </c>
      <c r="E240" s="80">
        <v>2007</v>
      </c>
      <c r="F240" s="80" t="s">
        <v>567</v>
      </c>
      <c r="G240" s="80" t="s">
        <v>1959</v>
      </c>
      <c r="H240" s="80" t="s">
        <v>1960</v>
      </c>
      <c r="I240" s="177"/>
      <c r="J240" s="81">
        <v>13.757328719926518</v>
      </c>
      <c r="K240" s="81">
        <v>1.2598103499284523</v>
      </c>
      <c r="L240" s="81">
        <v>0.96848800741145846</v>
      </c>
      <c r="M240" s="81">
        <v>11.599552510352289</v>
      </c>
      <c r="N240" s="81">
        <v>16.578873180502914</v>
      </c>
      <c r="O240" s="81">
        <v>22.205322619434341</v>
      </c>
      <c r="P240" s="81">
        <v>18.240423037905167</v>
      </c>
      <c r="Q240" s="81">
        <v>0.90818579706399427</v>
      </c>
      <c r="R240" s="81">
        <v>0</v>
      </c>
      <c r="S240" s="81">
        <v>1.5518110868313202</v>
      </c>
      <c r="T240" s="82"/>
      <c r="U240" s="81">
        <v>2464276</v>
      </c>
      <c r="V240" s="81">
        <v>538</v>
      </c>
      <c r="W240" s="81">
        <v>23</v>
      </c>
      <c r="X240" s="81">
        <v>2705</v>
      </c>
      <c r="Y240" s="81">
        <v>4929</v>
      </c>
      <c r="Z240" s="81">
        <v>10987</v>
      </c>
      <c r="AA240" s="81">
        <v>3572</v>
      </c>
      <c r="AB240" s="81">
        <v>14600</v>
      </c>
      <c r="AC240" s="81">
        <v>0</v>
      </c>
      <c r="AD240" s="81">
        <v>1.5518110868313202</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1964</v>
      </c>
      <c r="B241" s="80">
        <v>192</v>
      </c>
      <c r="C241" s="80">
        <v>5</v>
      </c>
      <c r="D241" s="80">
        <v>12</v>
      </c>
      <c r="E241" s="80">
        <v>2008</v>
      </c>
      <c r="F241" s="80" t="s">
        <v>84</v>
      </c>
      <c r="G241" s="80" t="s">
        <v>1959</v>
      </c>
      <c r="H241" s="80" t="s">
        <v>1960</v>
      </c>
      <c r="I241" s="177"/>
      <c r="J241" s="81">
        <v>13.941462251018629</v>
      </c>
      <c r="K241" s="81">
        <v>0.94117016418910004</v>
      </c>
      <c r="L241" s="81">
        <v>0.8535463171287323</v>
      </c>
      <c r="M241" s="81">
        <v>12.297349299319141</v>
      </c>
      <c r="N241" s="81">
        <v>17.382365225379107</v>
      </c>
      <c r="O241" s="81">
        <v>21.155597965543162</v>
      </c>
      <c r="P241" s="81">
        <v>17.510640606222754</v>
      </c>
      <c r="Q241" s="81">
        <v>0.89356479754863427</v>
      </c>
      <c r="R241" s="81">
        <v>0</v>
      </c>
      <c r="S241" s="81">
        <v>1.7409044871056611</v>
      </c>
      <c r="T241" s="82"/>
      <c r="U241" s="81">
        <v>2618777</v>
      </c>
      <c r="V241" s="81">
        <v>538</v>
      </c>
      <c r="W241" s="81">
        <v>23</v>
      </c>
      <c r="X241" s="81">
        <v>2705</v>
      </c>
      <c r="Y241" s="81">
        <v>5001</v>
      </c>
      <c r="Z241" s="81">
        <v>10835</v>
      </c>
      <c r="AA241" s="81">
        <v>3433</v>
      </c>
      <c r="AB241" s="81">
        <v>14601</v>
      </c>
      <c r="AC241" s="81">
        <v>0</v>
      </c>
      <c r="AD241" s="81">
        <v>1.7409044871056611</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1965</v>
      </c>
      <c r="B242" s="80">
        <v>193</v>
      </c>
      <c r="C242" s="80">
        <v>6</v>
      </c>
      <c r="D242" s="80">
        <v>12</v>
      </c>
      <c r="E242" s="80">
        <v>2009</v>
      </c>
      <c r="F242" s="80" t="s">
        <v>85</v>
      </c>
      <c r="G242" s="80" t="s">
        <v>1959</v>
      </c>
      <c r="H242" s="80" t="s">
        <v>1960</v>
      </c>
      <c r="I242" s="177"/>
      <c r="J242" s="81">
        <v>13.086118827838808</v>
      </c>
      <c r="K242" s="81">
        <v>1.0012334433844499</v>
      </c>
      <c r="L242" s="81">
        <v>1.1534899958901723</v>
      </c>
      <c r="M242" s="81">
        <v>12.891225379915468</v>
      </c>
      <c r="N242" s="81">
        <v>15.713275370101519</v>
      </c>
      <c r="O242" s="81">
        <v>21.870357737803786</v>
      </c>
      <c r="P242" s="81">
        <v>16.53502449124522</v>
      </c>
      <c r="Q242" s="81">
        <v>0.85173695997964449</v>
      </c>
      <c r="R242" s="81">
        <v>0</v>
      </c>
      <c r="S242" s="81">
        <v>1.5934912690697611</v>
      </c>
      <c r="T242" s="82"/>
      <c r="U242" s="81">
        <v>2213840</v>
      </c>
      <c r="V242" s="81">
        <v>605</v>
      </c>
      <c r="W242" s="81">
        <v>45</v>
      </c>
      <c r="X242" s="81">
        <v>3034</v>
      </c>
      <c r="Y242" s="81">
        <v>5098</v>
      </c>
      <c r="Z242" s="81">
        <v>11056</v>
      </c>
      <c r="AA242" s="81">
        <v>3328</v>
      </c>
      <c r="AB242" s="81">
        <v>14610</v>
      </c>
      <c r="AC242" s="81">
        <v>0</v>
      </c>
      <c r="AD242" s="81">
        <v>1.5934912690697611</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3.4</v>
      </c>
      <c r="BL242" s="81">
        <v>0</v>
      </c>
      <c r="BM242" s="82"/>
      <c r="BN242" s="81">
        <v>0</v>
      </c>
      <c r="BO242" s="81">
        <v>0</v>
      </c>
      <c r="BP242" s="81">
        <v>0</v>
      </c>
      <c r="BQ242" s="81">
        <v>0</v>
      </c>
      <c r="BR242" s="81">
        <v>1</v>
      </c>
      <c r="BS242" s="81">
        <v>0</v>
      </c>
      <c r="BT242"/>
      <c r="BU242" s="80"/>
      <c r="BV242" s="80"/>
      <c r="BW242" s="80"/>
      <c r="BX242" s="80"/>
      <c r="BY242" s="80"/>
      <c r="BZ242" s="80"/>
      <c r="CA242" s="80"/>
      <c r="CB242" s="80"/>
      <c r="CC242" s="80"/>
    </row>
    <row r="243" spans="1:81">
      <c r="A243" s="80" t="s">
        <v>1966</v>
      </c>
      <c r="B243" s="80">
        <v>194</v>
      </c>
      <c r="C243" s="80">
        <v>7</v>
      </c>
      <c r="D243" s="80">
        <v>12</v>
      </c>
      <c r="E243" s="80">
        <v>2010</v>
      </c>
      <c r="F243" s="80" t="s">
        <v>86</v>
      </c>
      <c r="G243" s="80" t="s">
        <v>1959</v>
      </c>
      <c r="H243" s="80" t="s">
        <v>1960</v>
      </c>
      <c r="I243" s="177"/>
      <c r="J243" s="81">
        <v>11.929829054890146</v>
      </c>
      <c r="K243" s="81">
        <v>1.0676683900471833</v>
      </c>
      <c r="L243" s="81">
        <v>1.1085564839197797</v>
      </c>
      <c r="M243" s="81">
        <v>13.345294288802199</v>
      </c>
      <c r="N243" s="81">
        <v>16.81687892981552</v>
      </c>
      <c r="O243" s="81">
        <v>22.143309537411046</v>
      </c>
      <c r="P243" s="81">
        <v>16.591650319469142</v>
      </c>
      <c r="Q243" s="81">
        <v>0.88968194356769503</v>
      </c>
      <c r="R243" s="81">
        <v>0</v>
      </c>
      <c r="S243" s="81">
        <v>1.2598725959988686</v>
      </c>
      <c r="T243" s="82"/>
      <c r="U243" s="81">
        <v>2170331</v>
      </c>
      <c r="V243" s="81">
        <v>605</v>
      </c>
      <c r="W243" s="81">
        <v>45</v>
      </c>
      <c r="X243" s="81">
        <v>3034</v>
      </c>
      <c r="Y243" s="81">
        <v>5127</v>
      </c>
      <c r="Z243" s="81">
        <v>11246</v>
      </c>
      <c r="AA243" s="81">
        <v>3256</v>
      </c>
      <c r="AB243" s="81">
        <v>14623</v>
      </c>
      <c r="AC243" s="81">
        <v>0</v>
      </c>
      <c r="AD243" s="81">
        <v>1.2598725959988686</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2.5310000000000001</v>
      </c>
      <c r="BL243" s="81">
        <v>0</v>
      </c>
      <c r="BM243" s="82"/>
      <c r="BN243" s="81">
        <v>0</v>
      </c>
      <c r="BO243" s="81">
        <v>0</v>
      </c>
      <c r="BP243" s="81">
        <v>0</v>
      </c>
      <c r="BQ243" s="81">
        <v>0</v>
      </c>
      <c r="BR243" s="81">
        <v>1</v>
      </c>
      <c r="BS243" s="81">
        <v>0</v>
      </c>
      <c r="BT243"/>
      <c r="BU243" s="80">
        <v>2.5310000000000001</v>
      </c>
      <c r="BV243" s="80">
        <v>0</v>
      </c>
      <c r="BW243" s="80">
        <v>0</v>
      </c>
      <c r="BX243" s="80">
        <v>0</v>
      </c>
      <c r="BY243" s="80">
        <v>0</v>
      </c>
      <c r="BZ243" s="80">
        <v>0</v>
      </c>
      <c r="CA243" s="80">
        <v>0</v>
      </c>
      <c r="CB243" s="80">
        <v>0</v>
      </c>
      <c r="CC243" s="80">
        <v>0</v>
      </c>
    </row>
    <row r="244" spans="1:81">
      <c r="A244" s="80" t="s">
        <v>1967</v>
      </c>
      <c r="B244" s="80">
        <v>195</v>
      </c>
      <c r="C244" s="80">
        <v>8</v>
      </c>
      <c r="D244" s="80">
        <v>12</v>
      </c>
      <c r="E244" s="80">
        <v>2011</v>
      </c>
      <c r="F244" s="80" t="s">
        <v>87</v>
      </c>
      <c r="G244" s="80" t="s">
        <v>1959</v>
      </c>
      <c r="H244" s="80" t="s">
        <v>1960</v>
      </c>
      <c r="I244" s="177"/>
      <c r="J244" s="81">
        <v>15.737492509979182</v>
      </c>
      <c r="K244" s="81">
        <v>1.3954540280516137</v>
      </c>
      <c r="L244" s="81">
        <v>1.7455852646545027</v>
      </c>
      <c r="M244" s="81">
        <v>15.750993513700159</v>
      </c>
      <c r="N244" s="81">
        <v>18.090298432209586</v>
      </c>
      <c r="O244" s="81">
        <v>21.820863747208669</v>
      </c>
      <c r="P244" s="81">
        <v>16.082486821300158</v>
      </c>
      <c r="Q244" s="81">
        <v>1.0260771548891507</v>
      </c>
      <c r="R244" s="81">
        <v>0</v>
      </c>
      <c r="S244" s="81">
        <v>1.5164424303497075</v>
      </c>
      <c r="T244" s="82"/>
      <c r="U244" s="81">
        <v>2541864</v>
      </c>
      <c r="V244" s="81">
        <v>605</v>
      </c>
      <c r="W244" s="81">
        <v>45</v>
      </c>
      <c r="X244" s="81">
        <v>3034</v>
      </c>
      <c r="Y244" s="81">
        <v>5197</v>
      </c>
      <c r="Z244" s="81">
        <v>11323</v>
      </c>
      <c r="AA244" s="81">
        <v>3250</v>
      </c>
      <c r="AB244" s="81">
        <v>14621</v>
      </c>
      <c r="AC244" s="81">
        <v>0</v>
      </c>
      <c r="AD244" s="81">
        <v>1.5164424303497075</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2.5939999999999999</v>
      </c>
      <c r="BJ244" s="81">
        <v>0</v>
      </c>
      <c r="BK244" s="81">
        <v>2.198</v>
      </c>
      <c r="BL244" s="81">
        <v>0</v>
      </c>
      <c r="BM244" s="82"/>
      <c r="BN244" s="81">
        <v>0</v>
      </c>
      <c r="BO244" s="81">
        <v>0</v>
      </c>
      <c r="BP244" s="81">
        <v>1</v>
      </c>
      <c r="BQ244" s="81">
        <v>0</v>
      </c>
      <c r="BR244" s="81">
        <v>1</v>
      </c>
      <c r="BS244" s="81">
        <v>0</v>
      </c>
      <c r="BT244"/>
      <c r="BU244" s="80">
        <v>4.7919999999999998</v>
      </c>
      <c r="BV244" s="80">
        <v>0</v>
      </c>
      <c r="BW244" s="80">
        <v>0</v>
      </c>
      <c r="BX244" s="80">
        <v>0</v>
      </c>
      <c r="BY244" s="80">
        <v>0</v>
      </c>
      <c r="BZ244" s="80">
        <v>0</v>
      </c>
      <c r="CA244" s="80">
        <v>0</v>
      </c>
      <c r="CB244" s="80">
        <v>0</v>
      </c>
      <c r="CC244" s="80">
        <v>0</v>
      </c>
    </row>
    <row r="245" spans="1:81">
      <c r="A245" s="80" t="s">
        <v>1968</v>
      </c>
      <c r="B245" s="80">
        <v>196</v>
      </c>
      <c r="C245" s="80">
        <v>9</v>
      </c>
      <c r="D245" s="80">
        <v>12</v>
      </c>
      <c r="E245" s="80">
        <v>2012</v>
      </c>
      <c r="F245" s="80" t="s">
        <v>88</v>
      </c>
      <c r="G245" s="80" t="s">
        <v>1959</v>
      </c>
      <c r="H245" s="80" t="s">
        <v>1960</v>
      </c>
      <c r="I245" s="177"/>
      <c r="J245" s="81">
        <v>13.872435845244105</v>
      </c>
      <c r="K245" s="81">
        <v>1.3277317189657305</v>
      </c>
      <c r="L245" s="81">
        <v>1.7281613172553265</v>
      </c>
      <c r="M245" s="81">
        <v>16.055780785631146</v>
      </c>
      <c r="N245" s="81">
        <v>21.583684457665417</v>
      </c>
      <c r="O245" s="81">
        <v>21.77725266442021</v>
      </c>
      <c r="P245" s="81">
        <v>15.770884537431948</v>
      </c>
      <c r="Q245" s="81">
        <v>1.1170194684087544</v>
      </c>
      <c r="R245" s="81">
        <v>0</v>
      </c>
      <c r="S245" s="81">
        <v>1.9087165155104586</v>
      </c>
      <c r="T245" s="82"/>
      <c r="U245" s="81">
        <v>2119433</v>
      </c>
      <c r="V245" s="81">
        <v>605</v>
      </c>
      <c r="W245" s="81">
        <v>45</v>
      </c>
      <c r="X245" s="81">
        <v>3034</v>
      </c>
      <c r="Y245" s="81">
        <v>5283</v>
      </c>
      <c r="Z245" s="81">
        <v>11390</v>
      </c>
      <c r="AA245" s="81">
        <v>3169</v>
      </c>
      <c r="AB245" s="81">
        <v>14650</v>
      </c>
      <c r="AC245" s="81">
        <v>0</v>
      </c>
      <c r="AD245" s="81">
        <v>1.9087165155104586</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3.9430000000000001</v>
      </c>
      <c r="BJ245" s="81">
        <v>0</v>
      </c>
      <c r="BK245" s="81">
        <v>1.835</v>
      </c>
      <c r="BL245" s="81">
        <v>0</v>
      </c>
      <c r="BM245" s="82"/>
      <c r="BN245" s="81">
        <v>0</v>
      </c>
      <c r="BO245" s="81">
        <v>0</v>
      </c>
      <c r="BP245" s="81">
        <v>1</v>
      </c>
      <c r="BQ245" s="81">
        <v>0</v>
      </c>
      <c r="BR245" s="81">
        <v>1</v>
      </c>
      <c r="BS245" s="81">
        <v>0</v>
      </c>
      <c r="BT245"/>
      <c r="BU245" s="80">
        <v>5.7779999999999996</v>
      </c>
      <c r="BV245" s="80">
        <v>0</v>
      </c>
      <c r="BW245" s="80">
        <v>0</v>
      </c>
      <c r="BX245" s="80">
        <v>0</v>
      </c>
      <c r="BY245" s="80">
        <v>0</v>
      </c>
      <c r="BZ245" s="80">
        <v>0</v>
      </c>
      <c r="CA245" s="80">
        <v>0</v>
      </c>
      <c r="CB245" s="80">
        <v>0</v>
      </c>
      <c r="CC245" s="80">
        <v>0</v>
      </c>
    </row>
    <row r="246" spans="1:81">
      <c r="A246" s="80" t="s">
        <v>1969</v>
      </c>
      <c r="B246" s="80">
        <v>197</v>
      </c>
      <c r="C246" s="80">
        <v>10</v>
      </c>
      <c r="D246" s="80">
        <v>12</v>
      </c>
      <c r="E246" s="80">
        <v>2013</v>
      </c>
      <c r="F246" s="80" t="s">
        <v>89</v>
      </c>
      <c r="G246" s="80" t="s">
        <v>1959</v>
      </c>
      <c r="H246" s="80" t="s">
        <v>1960</v>
      </c>
      <c r="I246" s="177"/>
      <c r="J246" s="81">
        <v>14.396652857982602</v>
      </c>
      <c r="K246" s="81">
        <v>1.1434612305196303</v>
      </c>
      <c r="L246" s="81">
        <v>1.6702953114131507</v>
      </c>
      <c r="M246" s="81">
        <v>15.262478817593141</v>
      </c>
      <c r="N246" s="81">
        <v>18.177936308842217</v>
      </c>
      <c r="O246" s="81">
        <v>21.245488496075485</v>
      </c>
      <c r="P246" s="81">
        <v>15.720409532910216</v>
      </c>
      <c r="Q246" s="81">
        <v>1.1363628076169243</v>
      </c>
      <c r="R246" s="81">
        <v>0</v>
      </c>
      <c r="S246" s="81">
        <v>2.1810664661629886</v>
      </c>
      <c r="T246" s="82"/>
      <c r="U246" s="81">
        <v>2117652</v>
      </c>
      <c r="V246" s="81">
        <v>605</v>
      </c>
      <c r="W246" s="81">
        <v>45</v>
      </c>
      <c r="X246" s="81">
        <v>3034</v>
      </c>
      <c r="Y246" s="81">
        <v>5389</v>
      </c>
      <c r="Z246" s="81">
        <v>11608</v>
      </c>
      <c r="AA246" s="81">
        <v>3147</v>
      </c>
      <c r="AB246" s="81">
        <v>14690</v>
      </c>
      <c r="AC246" s="81">
        <v>0</v>
      </c>
      <c r="AD246" s="81">
        <v>2.1810664661629886</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4.22</v>
      </c>
      <c r="BJ246" s="81">
        <v>0</v>
      </c>
      <c r="BK246" s="81">
        <v>0</v>
      </c>
      <c r="BL246" s="81">
        <v>0</v>
      </c>
      <c r="BM246" s="82"/>
      <c r="BN246" s="81">
        <v>0</v>
      </c>
      <c r="BO246" s="81">
        <v>0</v>
      </c>
      <c r="BP246" s="81">
        <v>1</v>
      </c>
      <c r="BQ246" s="81">
        <v>0</v>
      </c>
      <c r="BR246" s="81">
        <v>0</v>
      </c>
      <c r="BS246" s="81">
        <v>0</v>
      </c>
      <c r="BT246"/>
      <c r="BU246" s="80">
        <v>4.22</v>
      </c>
      <c r="BV246" s="80">
        <v>0</v>
      </c>
      <c r="BW246" s="80">
        <v>0</v>
      </c>
      <c r="BX246" s="80">
        <v>0</v>
      </c>
      <c r="BY246" s="80">
        <v>0</v>
      </c>
      <c r="BZ246" s="80">
        <v>0</v>
      </c>
      <c r="CA246" s="80">
        <v>0</v>
      </c>
      <c r="CB246" s="80">
        <v>0</v>
      </c>
      <c r="CC246" s="80">
        <v>0</v>
      </c>
    </row>
    <row r="247" spans="1:81">
      <c r="A247" s="80" t="s">
        <v>1970</v>
      </c>
      <c r="B247" s="80">
        <v>198</v>
      </c>
      <c r="C247" s="80">
        <v>11</v>
      </c>
      <c r="D247" s="80">
        <v>12</v>
      </c>
      <c r="E247" s="80">
        <v>2014</v>
      </c>
      <c r="F247" s="80" t="s">
        <v>90</v>
      </c>
      <c r="G247" s="80" t="s">
        <v>1959</v>
      </c>
      <c r="H247" s="80" t="s">
        <v>1960</v>
      </c>
      <c r="I247" s="177"/>
      <c r="J247" s="81">
        <v>9.7997721524724337</v>
      </c>
      <c r="K247" s="81">
        <v>1.0835239065599021</v>
      </c>
      <c r="L247" s="81">
        <v>1.2243876111537502</v>
      </c>
      <c r="M247" s="81">
        <v>15.999029370691391</v>
      </c>
      <c r="N247" s="81">
        <v>19.167687360396833</v>
      </c>
      <c r="O247" s="81">
        <v>20.258994911518236</v>
      </c>
      <c r="P247" s="81">
        <v>15.701745817051396</v>
      </c>
      <c r="Q247" s="81">
        <v>1.0903630203698098</v>
      </c>
      <c r="R247" s="81">
        <v>0</v>
      </c>
      <c r="S247" s="81">
        <v>2.3543925458972881</v>
      </c>
      <c r="T247" s="82"/>
      <c r="U247" s="81">
        <v>1725720</v>
      </c>
      <c r="V247" s="81">
        <v>510</v>
      </c>
      <c r="W247" s="81">
        <v>52</v>
      </c>
      <c r="X247" s="81">
        <v>3280</v>
      </c>
      <c r="Y247" s="81">
        <v>5496</v>
      </c>
      <c r="Z247" s="81">
        <v>11658</v>
      </c>
      <c r="AA247" s="81">
        <v>3127</v>
      </c>
      <c r="AB247" s="81">
        <v>14691</v>
      </c>
      <c r="AC247" s="81">
        <v>0</v>
      </c>
      <c r="AD247" s="81">
        <v>2.3543925458972881</v>
      </c>
      <c r="AE247" s="82"/>
      <c r="AF247" s="81">
        <v>13032958.082309354</v>
      </c>
      <c r="AG247" s="81">
        <v>929585.65168314881</v>
      </c>
      <c r="AH247" s="81">
        <v>307025.38275808049</v>
      </c>
      <c r="AI247" s="81">
        <v>21216953.164400242</v>
      </c>
      <c r="AJ247" s="81">
        <v>24746224.076989766</v>
      </c>
      <c r="AK247" s="81">
        <v>0</v>
      </c>
      <c r="AL247" s="81">
        <v>0</v>
      </c>
      <c r="AM247" s="81">
        <v>2016854.7692289122</v>
      </c>
      <c r="AN247" s="81">
        <v>0</v>
      </c>
      <c r="AO247" s="81">
        <v>0</v>
      </c>
      <c r="AP247" s="82"/>
      <c r="AQ247" s="81">
        <v>190</v>
      </c>
      <c r="AR247" s="81">
        <v>56</v>
      </c>
      <c r="AS247" s="81">
        <v>0</v>
      </c>
      <c r="AT247" s="81">
        <v>0</v>
      </c>
      <c r="AU247" s="81">
        <v>0</v>
      </c>
      <c r="AV247" s="81">
        <v>0</v>
      </c>
      <c r="AW247" s="81" t="s">
        <v>564</v>
      </c>
      <c r="AX247" s="82"/>
      <c r="AY247" s="81">
        <v>893</v>
      </c>
      <c r="AZ247" s="81">
        <v>5979.5</v>
      </c>
      <c r="BA247" s="81">
        <v>0</v>
      </c>
      <c r="BB247" s="81">
        <v>0</v>
      </c>
      <c r="BC247" s="81">
        <v>0</v>
      </c>
      <c r="BD247" s="81">
        <v>0</v>
      </c>
      <c r="BE247" s="81" t="s">
        <v>564</v>
      </c>
      <c r="BF247" s="82"/>
      <c r="BG247" s="81">
        <v>0</v>
      </c>
      <c r="BH247" s="81">
        <v>0</v>
      </c>
      <c r="BI247" s="81">
        <v>4.0170000000000003</v>
      </c>
      <c r="BJ247" s="81">
        <v>0</v>
      </c>
      <c r="BK247" s="81">
        <v>0</v>
      </c>
      <c r="BL247" s="81">
        <v>0</v>
      </c>
      <c r="BM247" s="82"/>
      <c r="BN247" s="81">
        <v>0</v>
      </c>
      <c r="BO247" s="81">
        <v>0</v>
      </c>
      <c r="BP247" s="81">
        <v>1</v>
      </c>
      <c r="BQ247" s="81">
        <v>0</v>
      </c>
      <c r="BR247" s="81">
        <v>0</v>
      </c>
      <c r="BS247" s="81">
        <v>0</v>
      </c>
      <c r="BT247"/>
      <c r="BU247" s="80">
        <v>4.0170000000000003</v>
      </c>
      <c r="BV247" s="80">
        <v>0</v>
      </c>
      <c r="BW247" s="80">
        <v>0</v>
      </c>
      <c r="BX247" s="80">
        <v>0</v>
      </c>
      <c r="BY247" s="80">
        <v>0</v>
      </c>
      <c r="BZ247" s="80">
        <v>0</v>
      </c>
      <c r="CA247" s="80">
        <v>0</v>
      </c>
      <c r="CB247" s="80">
        <v>0</v>
      </c>
      <c r="CC247" s="80">
        <v>0</v>
      </c>
    </row>
    <row r="248" spans="1:81">
      <c r="A248" s="80" t="s">
        <v>1971</v>
      </c>
      <c r="B248" s="80">
        <v>199</v>
      </c>
      <c r="C248" s="80">
        <v>12</v>
      </c>
      <c r="D248" s="80">
        <v>12</v>
      </c>
      <c r="E248" s="80">
        <v>2015</v>
      </c>
      <c r="F248" s="80" t="s">
        <v>91</v>
      </c>
      <c r="G248" s="80" t="s">
        <v>1959</v>
      </c>
      <c r="H248" s="80" t="s">
        <v>1960</v>
      </c>
      <c r="I248" s="177"/>
      <c r="J248" s="81">
        <v>12.786411975696424</v>
      </c>
      <c r="K248" s="81">
        <v>1.0878770382577234</v>
      </c>
      <c r="L248" s="81">
        <v>1.3165093029247048</v>
      </c>
      <c r="M248" s="81">
        <v>15.905801344195568</v>
      </c>
      <c r="N248" s="81">
        <v>17.969468464032371</v>
      </c>
      <c r="O248" s="81">
        <v>19.943462314120637</v>
      </c>
      <c r="P248" s="81">
        <v>15.809580835869967</v>
      </c>
      <c r="Q248" s="81">
        <v>1.0679198700231562</v>
      </c>
      <c r="R248" s="81">
        <v>0</v>
      </c>
      <c r="S248" s="81">
        <v>2.3008019718303236</v>
      </c>
      <c r="T248" s="82"/>
      <c r="U248" s="81">
        <v>2587359</v>
      </c>
      <c r="V248" s="81">
        <v>510</v>
      </c>
      <c r="W248" s="81">
        <v>52</v>
      </c>
      <c r="X248" s="81">
        <v>3280</v>
      </c>
      <c r="Y248" s="81">
        <v>5592</v>
      </c>
      <c r="Z248" s="81">
        <v>11587</v>
      </c>
      <c r="AA248" s="81">
        <v>3146</v>
      </c>
      <c r="AB248" s="81">
        <v>14698</v>
      </c>
      <c r="AC248" s="81">
        <v>0</v>
      </c>
      <c r="AD248" s="81">
        <v>2.3008019718303236</v>
      </c>
      <c r="AE248" s="82"/>
      <c r="AF248" s="81">
        <v>17649136.45076162</v>
      </c>
      <c r="AG248" s="81">
        <v>848993.03360996733</v>
      </c>
      <c r="AH248" s="81">
        <v>277980.62679627928</v>
      </c>
      <c r="AI248" s="81">
        <v>20903360.316313893</v>
      </c>
      <c r="AJ248" s="81">
        <v>25005292.31516825</v>
      </c>
      <c r="AK248" s="81">
        <v>0</v>
      </c>
      <c r="AL248" s="81">
        <v>0</v>
      </c>
      <c r="AM248" s="81">
        <v>2014299.2442089189</v>
      </c>
      <c r="AN248" s="81">
        <v>0</v>
      </c>
      <c r="AO248" s="81">
        <v>0</v>
      </c>
      <c r="AP248" s="82"/>
      <c r="AQ248" s="81">
        <v>250</v>
      </c>
      <c r="AR248" s="81">
        <v>111</v>
      </c>
      <c r="AS248" s="81">
        <v>0</v>
      </c>
      <c r="AT248" s="81">
        <v>0</v>
      </c>
      <c r="AU248" s="81">
        <v>0</v>
      </c>
      <c r="AV248" s="81">
        <v>0</v>
      </c>
      <c r="AW248" s="81" t="s">
        <v>564</v>
      </c>
      <c r="AX248" s="82"/>
      <c r="AY248" s="81">
        <v>1146.0999999999999</v>
      </c>
      <c r="AZ248" s="81">
        <v>9950.7999999999993</v>
      </c>
      <c r="BA248" s="81">
        <v>0</v>
      </c>
      <c r="BB248" s="81">
        <v>0</v>
      </c>
      <c r="BC248" s="81">
        <v>0</v>
      </c>
      <c r="BD248" s="81">
        <v>0</v>
      </c>
      <c r="BE248" s="81" t="s">
        <v>564</v>
      </c>
      <c r="BF248" s="82"/>
      <c r="BG248" s="81">
        <v>0</v>
      </c>
      <c r="BH248" s="81">
        <v>0</v>
      </c>
      <c r="BI248" s="81">
        <v>4.7649999999999997</v>
      </c>
      <c r="BJ248" s="81">
        <v>0</v>
      </c>
      <c r="BK248" s="81">
        <v>0</v>
      </c>
      <c r="BL248" s="81">
        <v>0</v>
      </c>
      <c r="BM248" s="82"/>
      <c r="BN248" s="81">
        <v>0</v>
      </c>
      <c r="BO248" s="81">
        <v>0</v>
      </c>
      <c r="BP248" s="81">
        <v>1</v>
      </c>
      <c r="BQ248" s="81">
        <v>0</v>
      </c>
      <c r="BR248" s="81">
        <v>0</v>
      </c>
      <c r="BS248" s="81">
        <v>0</v>
      </c>
      <c r="BT248"/>
      <c r="BU248" s="80">
        <v>4.7649999999999997</v>
      </c>
      <c r="BV248" s="80">
        <v>0</v>
      </c>
      <c r="BW248" s="80">
        <v>0</v>
      </c>
      <c r="BX248" s="80">
        <v>0</v>
      </c>
      <c r="BY248" s="80">
        <v>0</v>
      </c>
      <c r="BZ248" s="80">
        <v>0</v>
      </c>
      <c r="CA248" s="80">
        <v>0</v>
      </c>
      <c r="CB248" s="80">
        <v>0</v>
      </c>
      <c r="CC248" s="80">
        <v>0</v>
      </c>
    </row>
    <row r="249" spans="1:81">
      <c r="A249" s="80" t="s">
        <v>1972</v>
      </c>
      <c r="B249" s="80">
        <v>200</v>
      </c>
      <c r="C249" s="80">
        <v>13</v>
      </c>
      <c r="D249" s="80">
        <v>12</v>
      </c>
      <c r="E249" s="80">
        <v>2016</v>
      </c>
      <c r="F249" s="80" t="s">
        <v>92</v>
      </c>
      <c r="G249" s="80" t="s">
        <v>1959</v>
      </c>
      <c r="H249" s="80" t="s">
        <v>1960</v>
      </c>
      <c r="I249" s="177"/>
      <c r="J249" s="81">
        <v>11.059904703207213</v>
      </c>
      <c r="K249" s="81">
        <v>1.0863703038870582</v>
      </c>
      <c r="L249" s="81">
        <v>1.4221108278774781</v>
      </c>
      <c r="M249" s="81">
        <v>13.320833097926693</v>
      </c>
      <c r="N249" s="81">
        <v>17.897106286139849</v>
      </c>
      <c r="O249" s="81">
        <v>19.847505027151431</v>
      </c>
      <c r="P249" s="81">
        <v>15.513899135455873</v>
      </c>
      <c r="Q249" s="81">
        <v>1.0358186884394036</v>
      </c>
      <c r="R249" s="81">
        <v>0</v>
      </c>
      <c r="S249" s="81">
        <v>1.9898283375791941</v>
      </c>
      <c r="T249" s="82"/>
      <c r="U249" s="81">
        <v>2178777</v>
      </c>
      <c r="V249" s="81">
        <v>510</v>
      </c>
      <c r="W249" s="81">
        <v>52</v>
      </c>
      <c r="X249" s="81">
        <v>3280</v>
      </c>
      <c r="Y249" s="81">
        <v>5642</v>
      </c>
      <c r="Z249" s="81">
        <v>11673</v>
      </c>
      <c r="AA249" s="81">
        <v>3193</v>
      </c>
      <c r="AB249" s="81">
        <v>14665</v>
      </c>
      <c r="AC249" s="81">
        <v>0</v>
      </c>
      <c r="AD249" s="81">
        <v>1.9898283375791941</v>
      </c>
      <c r="AE249" s="82"/>
      <c r="AF249" s="81">
        <v>15176069.73120787</v>
      </c>
      <c r="AG249" s="81">
        <v>816373.85637362394</v>
      </c>
      <c r="AH249" s="81">
        <v>230840.31987980261</v>
      </c>
      <c r="AI249" s="81">
        <v>20639506.78108326</v>
      </c>
      <c r="AJ249" s="81">
        <v>25301458.200561538</v>
      </c>
      <c r="AK249" s="81">
        <v>0</v>
      </c>
      <c r="AL249" s="81">
        <v>0</v>
      </c>
      <c r="AM249" s="81">
        <v>2011338.131962447</v>
      </c>
      <c r="AN249" s="81">
        <v>0</v>
      </c>
      <c r="AO249" s="81">
        <v>0</v>
      </c>
      <c r="AP249" s="82"/>
      <c r="AQ249" s="81">
        <v>315</v>
      </c>
      <c r="AR249" s="81">
        <v>142</v>
      </c>
      <c r="AS249" s="81">
        <v>0</v>
      </c>
      <c r="AT249" s="81">
        <v>0</v>
      </c>
      <c r="AU249" s="81">
        <v>0</v>
      </c>
      <c r="AV249" s="81">
        <v>0</v>
      </c>
      <c r="AW249" s="81" t="s">
        <v>564</v>
      </c>
      <c r="AX249" s="82"/>
      <c r="AY249" s="81">
        <v>1483.5</v>
      </c>
      <c r="AZ249" s="81">
        <v>10925.6</v>
      </c>
      <c r="BA249" s="81">
        <v>0</v>
      </c>
      <c r="BB249" s="81">
        <v>0</v>
      </c>
      <c r="BC249" s="81">
        <v>0</v>
      </c>
      <c r="BD249" s="81">
        <v>0</v>
      </c>
      <c r="BE249" s="81" t="s">
        <v>564</v>
      </c>
      <c r="BF249" s="82"/>
      <c r="BG249" s="81">
        <v>0</v>
      </c>
      <c r="BH249" s="81">
        <v>0</v>
      </c>
      <c r="BI249" s="81">
        <v>4.78</v>
      </c>
      <c r="BJ249" s="81">
        <v>0</v>
      </c>
      <c r="BK249" s="81">
        <v>0</v>
      </c>
      <c r="BL249" s="81">
        <v>0</v>
      </c>
      <c r="BM249" s="82"/>
      <c r="BN249" s="81">
        <v>0</v>
      </c>
      <c r="BO249" s="81">
        <v>0</v>
      </c>
      <c r="BP249" s="81">
        <v>1</v>
      </c>
      <c r="BQ249" s="81">
        <v>0</v>
      </c>
      <c r="BR249" s="81">
        <v>0</v>
      </c>
      <c r="BS249" s="81">
        <v>0</v>
      </c>
      <c r="BT249"/>
      <c r="BU249" s="80">
        <v>4.78</v>
      </c>
      <c r="BV249" s="80">
        <v>0</v>
      </c>
      <c r="BW249" s="80">
        <v>0</v>
      </c>
      <c r="BX249" s="80">
        <v>0</v>
      </c>
      <c r="BY249" s="80">
        <v>0</v>
      </c>
      <c r="BZ249" s="80">
        <v>0</v>
      </c>
      <c r="CA249" s="80">
        <v>0</v>
      </c>
      <c r="CB249" s="80">
        <v>0</v>
      </c>
      <c r="CC249" s="80">
        <v>0</v>
      </c>
    </row>
    <row r="250" spans="1:81">
      <c r="A250" s="80" t="s">
        <v>1973</v>
      </c>
      <c r="B250" s="80">
        <v>201</v>
      </c>
      <c r="C250" s="80">
        <v>14</v>
      </c>
      <c r="D250" s="80">
        <v>12</v>
      </c>
      <c r="E250" s="80">
        <v>2017</v>
      </c>
      <c r="F250" s="80" t="s">
        <v>71</v>
      </c>
      <c r="G250" s="80" t="s">
        <v>1959</v>
      </c>
      <c r="H250" s="80" t="s">
        <v>1960</v>
      </c>
      <c r="I250" s="177"/>
      <c r="J250" s="81">
        <v>11.118355720290628</v>
      </c>
      <c r="K250" s="81">
        <v>1.0951075259953453</v>
      </c>
      <c r="L250" s="81">
        <v>1.2546146962150873</v>
      </c>
      <c r="M250" s="81">
        <v>12.578102873271581</v>
      </c>
      <c r="N250" s="81">
        <v>17.644740185048136</v>
      </c>
      <c r="O250" s="81">
        <v>19.670825171916874</v>
      </c>
      <c r="P250" s="81">
        <v>15.391484405917963</v>
      </c>
      <c r="Q250" s="81">
        <v>1.0083226268306338</v>
      </c>
      <c r="R250" s="81">
        <v>0</v>
      </c>
      <c r="S250" s="81">
        <v>2.057233240676847</v>
      </c>
      <c r="T250" s="82"/>
      <c r="U250" s="81">
        <v>2304197</v>
      </c>
      <c r="V250" s="81">
        <v>510</v>
      </c>
      <c r="W250" s="81">
        <v>52</v>
      </c>
      <c r="X250" s="81">
        <v>3280</v>
      </c>
      <c r="Y250" s="81">
        <v>5785</v>
      </c>
      <c r="Z250" s="81">
        <v>11761</v>
      </c>
      <c r="AA250" s="81">
        <v>3188</v>
      </c>
      <c r="AB250" s="81">
        <v>14763</v>
      </c>
      <c r="AC250" s="81">
        <v>0</v>
      </c>
      <c r="AD250" s="81">
        <v>2.057233240676847</v>
      </c>
      <c r="AE250" s="82"/>
      <c r="AF250" s="81">
        <v>15932505.97216188</v>
      </c>
      <c r="AG250" s="81">
        <v>827859.31185499998</v>
      </c>
      <c r="AH250" s="81">
        <v>268570.09462874383</v>
      </c>
      <c r="AI250" s="81">
        <v>20286473.03524027</v>
      </c>
      <c r="AJ250" s="81">
        <v>24920857.710606661</v>
      </c>
      <c r="AK250" s="81">
        <v>0</v>
      </c>
      <c r="AL250" s="81">
        <v>0</v>
      </c>
      <c r="AM250" s="81">
        <v>2027947.2815558589</v>
      </c>
      <c r="AN250" s="81">
        <v>0</v>
      </c>
      <c r="AO250" s="81">
        <v>0</v>
      </c>
      <c r="AP250" s="82"/>
      <c r="AQ250" s="81">
        <v>341</v>
      </c>
      <c r="AR250" s="81">
        <v>168</v>
      </c>
      <c r="AS250" s="81">
        <v>0</v>
      </c>
      <c r="AT250" s="81">
        <v>0</v>
      </c>
      <c r="AU250" s="81">
        <v>0</v>
      </c>
      <c r="AV250" s="81">
        <v>0</v>
      </c>
      <c r="AW250" s="81" t="s">
        <v>564</v>
      </c>
      <c r="AX250" s="82"/>
      <c r="AY250" s="81">
        <v>1631.1</v>
      </c>
      <c r="AZ250" s="81">
        <v>11912.7</v>
      </c>
      <c r="BA250" s="81">
        <v>0</v>
      </c>
      <c r="BB250" s="81">
        <v>0</v>
      </c>
      <c r="BC250" s="81">
        <v>0</v>
      </c>
      <c r="BD250" s="81">
        <v>0</v>
      </c>
      <c r="BE250" s="81" t="s">
        <v>564</v>
      </c>
      <c r="BF250" s="82"/>
      <c r="BG250" s="81">
        <v>0</v>
      </c>
      <c r="BH250" s="81">
        <v>0</v>
      </c>
      <c r="BI250" s="81">
        <v>4.7629999999999999</v>
      </c>
      <c r="BJ250" s="81">
        <v>0</v>
      </c>
      <c r="BK250" s="81">
        <v>0</v>
      </c>
      <c r="BL250" s="81">
        <v>0</v>
      </c>
      <c r="BM250" s="82"/>
      <c r="BN250" s="81">
        <v>0</v>
      </c>
      <c r="BO250" s="81">
        <v>0</v>
      </c>
      <c r="BP250" s="81">
        <v>1</v>
      </c>
      <c r="BQ250" s="81">
        <v>0</v>
      </c>
      <c r="BR250" s="81">
        <v>0</v>
      </c>
      <c r="BS250" s="81">
        <v>0</v>
      </c>
      <c r="BT250"/>
      <c r="BU250" s="80">
        <v>4.7629999999999999</v>
      </c>
      <c r="BV250" s="80">
        <v>0</v>
      </c>
      <c r="BW250" s="80">
        <v>0</v>
      </c>
      <c r="BX250" s="80">
        <v>0</v>
      </c>
      <c r="BY250" s="80">
        <v>0</v>
      </c>
      <c r="BZ250" s="80">
        <v>0</v>
      </c>
      <c r="CA250" s="80">
        <v>0</v>
      </c>
      <c r="CB250" s="80">
        <v>0</v>
      </c>
      <c r="CC250" s="80">
        <v>0</v>
      </c>
    </row>
    <row r="251" spans="1:81">
      <c r="A251" s="80" t="s">
        <v>1974</v>
      </c>
      <c r="B251" s="80">
        <v>202</v>
      </c>
      <c r="C251" s="80">
        <v>15</v>
      </c>
      <c r="D251" s="80">
        <v>12</v>
      </c>
      <c r="E251" s="80">
        <v>2018</v>
      </c>
      <c r="F251" s="80" t="s">
        <v>93</v>
      </c>
      <c r="G251" s="80" t="s">
        <v>1959</v>
      </c>
      <c r="H251" s="80" t="s">
        <v>1960</v>
      </c>
      <c r="I251" s="177"/>
      <c r="J251" s="81">
        <v>11.276597562644326</v>
      </c>
      <c r="K251" s="81">
        <v>1.0292319445205069</v>
      </c>
      <c r="L251" s="81">
        <v>1.1306136529300426</v>
      </c>
      <c r="M251" s="81">
        <v>12.403557847317005</v>
      </c>
      <c r="N251" s="81">
        <v>18.466809192013951</v>
      </c>
      <c r="O251" s="81">
        <v>19.406285200387707</v>
      </c>
      <c r="P251" s="81">
        <v>15.386450357086943</v>
      </c>
      <c r="Q251" s="81">
        <v>0.93396126356597053</v>
      </c>
      <c r="R251" s="81">
        <v>0</v>
      </c>
      <c r="S251" s="81">
        <v>2.4460533846960315</v>
      </c>
      <c r="T251" s="82"/>
      <c r="U251" s="81">
        <v>2309272</v>
      </c>
      <c r="V251" s="81">
        <v>510</v>
      </c>
      <c r="W251" s="81">
        <v>52</v>
      </c>
      <c r="X251" s="81">
        <v>3280</v>
      </c>
      <c r="Y251" s="81">
        <v>5828</v>
      </c>
      <c r="Z251" s="81">
        <v>11825</v>
      </c>
      <c r="AA251" s="81">
        <v>3219</v>
      </c>
      <c r="AB251" s="81">
        <v>14736</v>
      </c>
      <c r="AC251" s="81">
        <v>0</v>
      </c>
      <c r="AD251" s="81">
        <v>2.446053384696032</v>
      </c>
      <c r="AE251" s="82"/>
      <c r="AF251" s="81">
        <v>16272709.432747031</v>
      </c>
      <c r="AG251" s="81">
        <v>732047.5617406941</v>
      </c>
      <c r="AH251" s="81">
        <v>254117.5148698822</v>
      </c>
      <c r="AI251" s="81">
        <v>19444412.874580409</v>
      </c>
      <c r="AJ251" s="81">
        <v>26109624.159140229</v>
      </c>
      <c r="AK251" s="81">
        <v>0</v>
      </c>
      <c r="AL251" s="81">
        <v>0</v>
      </c>
      <c r="AM251" s="81">
        <v>2028426.7674468581</v>
      </c>
      <c r="AN251" s="81">
        <v>0</v>
      </c>
      <c r="AO251" s="81">
        <v>0</v>
      </c>
      <c r="AP251" s="82"/>
      <c r="AQ251" s="81">
        <v>377</v>
      </c>
      <c r="AR251" s="81">
        <v>198</v>
      </c>
      <c r="AS251" s="81">
        <v>0</v>
      </c>
      <c r="AT251" s="81">
        <v>0</v>
      </c>
      <c r="AU251" s="81">
        <v>0</v>
      </c>
      <c r="AV251" s="81">
        <v>0</v>
      </c>
      <c r="AW251" s="81" t="s">
        <v>564</v>
      </c>
      <c r="AX251" s="82"/>
      <c r="AY251" s="81">
        <v>1809.9</v>
      </c>
      <c r="AZ251" s="81">
        <v>12884</v>
      </c>
      <c r="BA251" s="81">
        <v>0</v>
      </c>
      <c r="BB251" s="81">
        <v>0</v>
      </c>
      <c r="BC251" s="81">
        <v>0</v>
      </c>
      <c r="BD251" s="81">
        <v>0</v>
      </c>
      <c r="BE251" s="81" t="s">
        <v>564</v>
      </c>
      <c r="BF251" s="82"/>
      <c r="BG251" s="81">
        <v>0</v>
      </c>
      <c r="BH251" s="81">
        <v>0</v>
      </c>
      <c r="BI251" s="81">
        <v>4.891</v>
      </c>
      <c r="BJ251" s="81">
        <v>0</v>
      </c>
      <c r="BK251" s="81">
        <v>0</v>
      </c>
      <c r="BL251" s="81">
        <v>0</v>
      </c>
      <c r="BM251" s="82"/>
      <c r="BN251" s="81">
        <v>0</v>
      </c>
      <c r="BO251" s="81">
        <v>0</v>
      </c>
      <c r="BP251" s="81">
        <v>1</v>
      </c>
      <c r="BQ251" s="81">
        <v>0</v>
      </c>
      <c r="BR251" s="81">
        <v>0</v>
      </c>
      <c r="BS251" s="81">
        <v>0</v>
      </c>
      <c r="BT251"/>
      <c r="BU251" s="80">
        <v>4.891</v>
      </c>
      <c r="BV251" s="80">
        <v>0</v>
      </c>
      <c r="BW251" s="80">
        <v>0</v>
      </c>
      <c r="BX251" s="80">
        <v>0</v>
      </c>
      <c r="BY251" s="80">
        <v>0</v>
      </c>
      <c r="BZ251" s="80">
        <v>0</v>
      </c>
      <c r="CA251" s="80">
        <v>0</v>
      </c>
      <c r="CB251" s="80">
        <v>0</v>
      </c>
      <c r="CC251" s="80">
        <v>0</v>
      </c>
    </row>
    <row r="252" spans="1:81">
      <c r="A252" s="80" t="s">
        <v>1975</v>
      </c>
      <c r="B252" s="80">
        <v>203</v>
      </c>
      <c r="C252" s="80">
        <v>16</v>
      </c>
      <c r="D252" s="80">
        <v>12</v>
      </c>
      <c r="E252" s="80">
        <v>2019</v>
      </c>
      <c r="F252" s="80" t="s">
        <v>73</v>
      </c>
      <c r="G252" s="80" t="s">
        <v>1959</v>
      </c>
      <c r="H252" s="80" t="s">
        <v>1960</v>
      </c>
      <c r="I252" s="177"/>
      <c r="J252" s="81">
        <v>10.813545247171128</v>
      </c>
      <c r="K252" s="81">
        <v>0.94290120043985037</v>
      </c>
      <c r="L252" s="81">
        <v>1.1396576065573263</v>
      </c>
      <c r="M252" s="81">
        <v>11.724934038536187</v>
      </c>
      <c r="N252" s="81">
        <v>16.334956554504018</v>
      </c>
      <c r="O252" s="81">
        <v>18.735968323825233</v>
      </c>
      <c r="P252" s="81">
        <v>15.444686695562337</v>
      </c>
      <c r="Q252" s="81">
        <v>0.90563820087753821</v>
      </c>
      <c r="R252" s="81">
        <v>0</v>
      </c>
      <c r="S252" s="81">
        <v>3.3056507478856738</v>
      </c>
      <c r="T252" s="82"/>
      <c r="U252" s="81">
        <v>2312090</v>
      </c>
      <c r="V252" s="81">
        <v>510</v>
      </c>
      <c r="W252" s="81">
        <v>52</v>
      </c>
      <c r="X252" s="81">
        <v>3280</v>
      </c>
      <c r="Y252" s="81">
        <v>5889</v>
      </c>
      <c r="Z252" s="81">
        <v>11730</v>
      </c>
      <c r="AA252" s="81">
        <v>3207</v>
      </c>
      <c r="AB252" s="81">
        <v>14676</v>
      </c>
      <c r="AC252" s="81">
        <v>0</v>
      </c>
      <c r="AD252" s="81">
        <v>3.3056507478856738</v>
      </c>
      <c r="AE252" s="82"/>
      <c r="AF252" s="81">
        <v>15948521.122198511</v>
      </c>
      <c r="AG252" s="81">
        <v>707820.64203519677</v>
      </c>
      <c r="AH252" s="81">
        <v>268397.09245840728</v>
      </c>
      <c r="AI252" s="81">
        <v>19085710.58083969</v>
      </c>
      <c r="AJ252" s="81">
        <v>23063859.025211517</v>
      </c>
      <c r="AK252" s="81">
        <v>0</v>
      </c>
      <c r="AL252" s="81">
        <v>0</v>
      </c>
      <c r="AM252" s="81">
        <v>1998760.7191311512</v>
      </c>
      <c r="AN252" s="81">
        <v>0</v>
      </c>
      <c r="AO252" s="81">
        <v>0</v>
      </c>
      <c r="AP252" s="82"/>
      <c r="AQ252" s="81">
        <v>446</v>
      </c>
      <c r="AR252" s="81">
        <v>222</v>
      </c>
      <c r="AS252" s="81">
        <v>0</v>
      </c>
      <c r="AT252" s="81">
        <v>0</v>
      </c>
      <c r="AU252" s="81">
        <v>0</v>
      </c>
      <c r="AV252" s="81">
        <v>0</v>
      </c>
      <c r="AW252" s="81" t="s">
        <v>564</v>
      </c>
      <c r="AX252" s="82"/>
      <c r="AY252" s="81">
        <v>2176.3000000000002</v>
      </c>
      <c r="AZ252" s="81">
        <v>13733.5</v>
      </c>
      <c r="BA252" s="81">
        <v>0</v>
      </c>
      <c r="BB252" s="81">
        <v>0</v>
      </c>
      <c r="BC252" s="81">
        <v>0</v>
      </c>
      <c r="BD252" s="81">
        <v>0</v>
      </c>
      <c r="BE252" s="81" t="s">
        <v>564</v>
      </c>
      <c r="BF252" s="82"/>
      <c r="BG252" s="81">
        <v>0</v>
      </c>
      <c r="BH252" s="81">
        <v>0</v>
      </c>
      <c r="BI252" s="81">
        <v>4.8479999999999999</v>
      </c>
      <c r="BJ252" s="81">
        <v>0</v>
      </c>
      <c r="BK252" s="81">
        <v>0</v>
      </c>
      <c r="BL252" s="81">
        <v>0</v>
      </c>
      <c r="BM252" s="82"/>
      <c r="BN252" s="81">
        <v>0</v>
      </c>
      <c r="BO252" s="81">
        <v>0</v>
      </c>
      <c r="BP252" s="81">
        <v>1</v>
      </c>
      <c r="BQ252" s="81">
        <v>0</v>
      </c>
      <c r="BR252" s="81">
        <v>0</v>
      </c>
      <c r="BS252" s="81">
        <v>0</v>
      </c>
      <c r="BT252"/>
      <c r="BU252" s="80">
        <v>4.8479999999999999</v>
      </c>
      <c r="BV252" s="80">
        <v>0</v>
      </c>
      <c r="BW252" s="80">
        <v>0</v>
      </c>
      <c r="BX252" s="80">
        <v>0</v>
      </c>
      <c r="BY252" s="80">
        <v>0</v>
      </c>
      <c r="BZ252" s="80">
        <v>0</v>
      </c>
      <c r="CA252" s="80">
        <v>0</v>
      </c>
      <c r="CB252" s="80">
        <v>0</v>
      </c>
      <c r="CC252" s="80">
        <v>0</v>
      </c>
    </row>
    <row r="253" spans="1:81">
      <c r="A253" s="80" t="s">
        <v>1976</v>
      </c>
      <c r="B253" s="80">
        <v>204</v>
      </c>
      <c r="C253" s="80">
        <v>17</v>
      </c>
      <c r="D253" s="80">
        <v>12</v>
      </c>
      <c r="E253" s="80">
        <v>2020</v>
      </c>
      <c r="F253" s="80" t="s">
        <v>218</v>
      </c>
      <c r="G253" s="80" t="s">
        <v>1959</v>
      </c>
      <c r="H253" s="80" t="s">
        <v>1960</v>
      </c>
      <c r="I253" s="177"/>
      <c r="J253" s="81">
        <v>9.6322533633174174</v>
      </c>
      <c r="K253" s="81">
        <v>1.0091325965048914</v>
      </c>
      <c r="L253" s="81">
        <v>1.0361637319200245</v>
      </c>
      <c r="M253" s="81">
        <v>11.773604263398777</v>
      </c>
      <c r="N253" s="81">
        <v>15.548961318548164</v>
      </c>
      <c r="O253" s="81">
        <v>16.190050564799257</v>
      </c>
      <c r="P253" s="81">
        <v>14.432500104750629</v>
      </c>
      <c r="Q253" s="81">
        <v>0.86015473930946518</v>
      </c>
      <c r="R253" s="81">
        <v>0</v>
      </c>
      <c r="S253" s="81">
        <v>3.1494804815442601</v>
      </c>
      <c r="T253" s="82"/>
      <c r="U253" s="81">
        <v>1852296</v>
      </c>
      <c r="V253" s="81">
        <v>471</v>
      </c>
      <c r="W253" s="81">
        <v>58</v>
      </c>
      <c r="X253" s="81">
        <v>3447</v>
      </c>
      <c r="Y253" s="81">
        <v>5947</v>
      </c>
      <c r="Z253" s="81">
        <v>11569</v>
      </c>
      <c r="AA253" s="81">
        <v>3256</v>
      </c>
      <c r="AB253" s="81">
        <v>14588</v>
      </c>
      <c r="AC253" s="81">
        <v>0</v>
      </c>
      <c r="AD253" s="81">
        <v>3.1494804815442601</v>
      </c>
      <c r="AE253" s="82"/>
      <c r="AF253" s="81">
        <v>14415138.18636905</v>
      </c>
      <c r="AG253" s="81">
        <v>712699.89652999246</v>
      </c>
      <c r="AH253" s="81">
        <v>260504.25541369233</v>
      </c>
      <c r="AI253" s="81">
        <v>19504206.830480821</v>
      </c>
      <c r="AJ253" s="81">
        <v>22996821.033535268</v>
      </c>
      <c r="AK253" s="81"/>
      <c r="AL253" s="81"/>
      <c r="AM253" s="81">
        <v>1903896.0760604281</v>
      </c>
      <c r="AN253" s="81"/>
      <c r="AO253" s="81"/>
      <c r="AP253" s="82"/>
      <c r="AQ253" s="81">
        <v>490</v>
      </c>
      <c r="AR253" s="81">
        <v>239</v>
      </c>
      <c r="AS253" s="81">
        <v>0</v>
      </c>
      <c r="AT253" s="81">
        <v>0</v>
      </c>
      <c r="AU253" s="81">
        <v>0</v>
      </c>
      <c r="AV253" s="81">
        <v>0</v>
      </c>
      <c r="AW253" s="81">
        <v>0</v>
      </c>
      <c r="AX253" s="82"/>
      <c r="AY253" s="81">
        <v>2433.7000000000012</v>
      </c>
      <c r="AZ253" s="81">
        <v>14451.5</v>
      </c>
      <c r="BA253" s="81">
        <v>0</v>
      </c>
      <c r="BB253" s="81">
        <v>0</v>
      </c>
      <c r="BC253" s="81">
        <v>0</v>
      </c>
      <c r="BD253" s="81">
        <v>0</v>
      </c>
      <c r="BE253" s="81">
        <v>0</v>
      </c>
      <c r="BF253" s="82"/>
      <c r="BG253" s="81">
        <v>0</v>
      </c>
      <c r="BH253" s="81">
        <v>0</v>
      </c>
      <c r="BI253" s="81">
        <v>3.9590000000000001</v>
      </c>
      <c r="BJ253" s="81">
        <v>0</v>
      </c>
      <c r="BK253" s="81">
        <v>0</v>
      </c>
      <c r="BL253" s="81">
        <v>0</v>
      </c>
      <c r="BM253" s="82"/>
      <c r="BN253" s="81">
        <v>0</v>
      </c>
      <c r="BO253" s="81">
        <v>0</v>
      </c>
      <c r="BP253" s="81">
        <v>1</v>
      </c>
      <c r="BQ253" s="81">
        <v>0</v>
      </c>
      <c r="BR253" s="81">
        <v>0</v>
      </c>
      <c r="BS253" s="81">
        <v>0</v>
      </c>
      <c r="BT253"/>
      <c r="BU253" s="80">
        <v>3.9590000000000001</v>
      </c>
      <c r="BV253" s="80">
        <v>0</v>
      </c>
      <c r="BW253" s="80">
        <v>0</v>
      </c>
      <c r="BX253" s="80">
        <v>0</v>
      </c>
      <c r="BY253" s="80">
        <v>0</v>
      </c>
      <c r="BZ253" s="80">
        <v>0</v>
      </c>
      <c r="CA253" s="80">
        <v>0</v>
      </c>
      <c r="CB253" s="80">
        <v>0</v>
      </c>
      <c r="CC253" s="80">
        <v>0</v>
      </c>
    </row>
    <row r="254" spans="1:81">
      <c r="A254" s="80" t="s">
        <v>1977</v>
      </c>
      <c r="B254" s="80">
        <v>204</v>
      </c>
      <c r="C254" s="80">
        <v>18</v>
      </c>
      <c r="D254" s="80">
        <v>12</v>
      </c>
      <c r="E254" s="80">
        <v>2021</v>
      </c>
      <c r="F254" s="80" t="s">
        <v>75</v>
      </c>
      <c r="G254" s="174" t="s">
        <v>1959</v>
      </c>
      <c r="H254" s="80" t="s">
        <v>1960</v>
      </c>
      <c r="I254" s="177"/>
      <c r="J254" s="81">
        <v>9.5081385686695103</v>
      </c>
      <c r="K254" s="81">
        <v>1.1076391242888564</v>
      </c>
      <c r="L254" s="81">
        <v>1.0148319765649756</v>
      </c>
      <c r="M254" s="81">
        <v>13.032388283281231</v>
      </c>
      <c r="N254" s="81">
        <v>16.612327869706686</v>
      </c>
      <c r="O254" s="81">
        <v>15.655345295822501</v>
      </c>
      <c r="P254" s="81">
        <v>14.931283930199321</v>
      </c>
      <c r="Q254" s="81">
        <v>0.86982091513259807</v>
      </c>
      <c r="R254" s="81">
        <v>0</v>
      </c>
      <c r="S254" s="81">
        <v>2.9303608368768361</v>
      </c>
      <c r="T254" s="82"/>
      <c r="U254" s="81">
        <v>1941932</v>
      </c>
      <c r="V254" s="81">
        <v>471</v>
      </c>
      <c r="W254" s="81">
        <v>58</v>
      </c>
      <c r="X254" s="81">
        <v>3447</v>
      </c>
      <c r="Y254" s="81">
        <v>6042</v>
      </c>
      <c r="Z254" s="81">
        <v>11519</v>
      </c>
      <c r="AA254" s="81">
        <v>3285</v>
      </c>
      <c r="AB254" s="81">
        <v>14577</v>
      </c>
      <c r="AC254" s="81">
        <v>0</v>
      </c>
      <c r="AD254" s="81">
        <v>2.9303608368768361</v>
      </c>
      <c r="AE254" s="82"/>
      <c r="AF254" s="81">
        <v>13989959.402923374</v>
      </c>
      <c r="AG254" s="81">
        <v>770211.10112209944</v>
      </c>
      <c r="AH254" s="81">
        <v>243507.04154611545</v>
      </c>
      <c r="AI254" s="81">
        <v>21350957.48434671</v>
      </c>
      <c r="AJ254" s="81">
        <v>24077063.430233292</v>
      </c>
      <c r="AK254" s="81">
        <v>0</v>
      </c>
      <c r="AL254" s="81">
        <v>0</v>
      </c>
      <c r="AM254" s="81">
        <v>1913433.6925743432</v>
      </c>
      <c r="AN254" s="81">
        <v>0</v>
      </c>
      <c r="AO254" s="81">
        <v>0</v>
      </c>
      <c r="AP254" s="82"/>
      <c r="AQ254" s="81">
        <v>531</v>
      </c>
      <c r="AR254" s="81">
        <v>252</v>
      </c>
      <c r="AS254" s="81">
        <v>0</v>
      </c>
      <c r="AT254" s="81">
        <v>0</v>
      </c>
      <c r="AU254" s="81">
        <v>0</v>
      </c>
      <c r="AV254" s="81">
        <v>0</v>
      </c>
      <c r="AW254" s="81"/>
      <c r="AX254" s="82"/>
      <c r="AY254" s="81">
        <v>2677.4000000000019</v>
      </c>
      <c r="AZ254" s="81">
        <v>15425.5</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1978</v>
      </c>
      <c r="B255" s="80">
        <v>204</v>
      </c>
      <c r="C255" s="80">
        <v>19</v>
      </c>
      <c r="D255" s="80">
        <v>12</v>
      </c>
      <c r="E255" s="80">
        <v>2022</v>
      </c>
      <c r="F255" s="80" t="s">
        <v>568</v>
      </c>
      <c r="G255" s="174" t="s">
        <v>1959</v>
      </c>
      <c r="H255" s="80" t="s">
        <v>1960</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591</v>
      </c>
      <c r="AR255" s="81">
        <v>260</v>
      </c>
      <c r="AS255" s="81">
        <v>0</v>
      </c>
      <c r="AT255" s="81">
        <v>0</v>
      </c>
      <c r="AU255" s="81">
        <v>0</v>
      </c>
      <c r="AV255" s="81">
        <v>0</v>
      </c>
      <c r="AW255" s="81"/>
      <c r="AX255" s="82"/>
      <c r="AY255" s="81">
        <v>3071.2000000000044</v>
      </c>
      <c r="AZ255" s="81">
        <v>15783.000000000004</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1979</v>
      </c>
      <c r="B256" s="80">
        <v>324</v>
      </c>
      <c r="C256" s="80">
        <v>1</v>
      </c>
      <c r="D256" s="80">
        <v>20</v>
      </c>
      <c r="E256" s="80">
        <v>1990</v>
      </c>
      <c r="F256" s="80" t="s">
        <v>562</v>
      </c>
      <c r="G256" s="80" t="s">
        <v>1980</v>
      </c>
      <c r="H256" s="80" t="s">
        <v>1981</v>
      </c>
      <c r="I256" s="177"/>
      <c r="J256" s="81">
        <v>172.57589455396484</v>
      </c>
      <c r="K256" s="81">
        <v>1.2777974967621504</v>
      </c>
      <c r="L256" s="81">
        <v>32.967121810132447</v>
      </c>
      <c r="M256" s="81">
        <v>11.762187456696664</v>
      </c>
      <c r="N256" s="81">
        <v>12.431621037781163</v>
      </c>
      <c r="O256" s="81">
        <v>15.970856408769288</v>
      </c>
      <c r="P256" s="81">
        <v>13.644351884382615</v>
      </c>
      <c r="Q256" s="81">
        <v>0.88368237025097263</v>
      </c>
      <c r="R256" s="81">
        <v>0</v>
      </c>
      <c r="S256" s="81">
        <v>0.8613887939686129</v>
      </c>
      <c r="T256" s="82"/>
      <c r="U256" s="81">
        <v>7281529</v>
      </c>
      <c r="V256" s="81">
        <v>452</v>
      </c>
      <c r="W256" s="81">
        <v>350</v>
      </c>
      <c r="X256" s="81">
        <v>4206</v>
      </c>
      <c r="Y256" s="81">
        <v>4100</v>
      </c>
      <c r="Z256" s="81">
        <v>6569</v>
      </c>
      <c r="AA256" s="81">
        <v>3313</v>
      </c>
      <c r="AB256" s="81">
        <v>14348</v>
      </c>
      <c r="AC256" s="81">
        <v>0</v>
      </c>
      <c r="AD256" s="81">
        <v>0.8613887939686129</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1982</v>
      </c>
      <c r="B257" s="80">
        <v>325</v>
      </c>
      <c r="C257" s="80">
        <v>2</v>
      </c>
      <c r="D257" s="80">
        <v>20</v>
      </c>
      <c r="E257" s="80">
        <v>2005</v>
      </c>
      <c r="F257" s="80" t="s">
        <v>565</v>
      </c>
      <c r="G257" s="80" t="s">
        <v>1980</v>
      </c>
      <c r="H257" s="80" t="s">
        <v>1981</v>
      </c>
      <c r="I257" s="177"/>
      <c r="J257" s="81">
        <v>120.88599314932708</v>
      </c>
      <c r="K257" s="81">
        <v>0.99389749810790318</v>
      </c>
      <c r="L257" s="81">
        <v>11.014982436659125</v>
      </c>
      <c r="M257" s="81">
        <v>29.882637840818671</v>
      </c>
      <c r="N257" s="81">
        <v>24.967608952098242</v>
      </c>
      <c r="O257" s="81">
        <v>33.159927791792285</v>
      </c>
      <c r="P257" s="81">
        <v>22.523383852485274</v>
      </c>
      <c r="Q257" s="81">
        <v>1.0862122209486667</v>
      </c>
      <c r="R257" s="81">
        <v>0</v>
      </c>
      <c r="S257" s="81">
        <v>3.3838850263992799</v>
      </c>
      <c r="T257" s="82"/>
      <c r="U257" s="81">
        <v>5336403</v>
      </c>
      <c r="V257" s="81">
        <v>451</v>
      </c>
      <c r="W257" s="81">
        <v>132</v>
      </c>
      <c r="X257" s="81">
        <v>5026</v>
      </c>
      <c r="Y257" s="81">
        <v>6742</v>
      </c>
      <c r="Z257" s="81">
        <v>15783</v>
      </c>
      <c r="AA257" s="81">
        <v>4479</v>
      </c>
      <c r="AB257" s="81">
        <v>18437</v>
      </c>
      <c r="AC257" s="81">
        <v>0</v>
      </c>
      <c r="AD257" s="81">
        <v>3.3838850263992799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1983</v>
      </c>
      <c r="B258" s="80">
        <v>326</v>
      </c>
      <c r="C258" s="80">
        <v>3</v>
      </c>
      <c r="D258" s="80">
        <v>20</v>
      </c>
      <c r="E258" s="80">
        <v>2006</v>
      </c>
      <c r="F258" s="80" t="s">
        <v>566</v>
      </c>
      <c r="G258" s="80" t="s">
        <v>1980</v>
      </c>
      <c r="H258" s="80" t="s">
        <v>1981</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1984</v>
      </c>
      <c r="B259" s="80">
        <v>327</v>
      </c>
      <c r="C259" s="80">
        <v>4</v>
      </c>
      <c r="D259" s="80">
        <v>20</v>
      </c>
      <c r="E259" s="80">
        <v>2007</v>
      </c>
      <c r="F259" s="80" t="s">
        <v>567</v>
      </c>
      <c r="G259" s="80" t="s">
        <v>1980</v>
      </c>
      <c r="H259" s="80" t="s">
        <v>1981</v>
      </c>
      <c r="I259" s="177"/>
      <c r="J259" s="81">
        <v>128.56509451119717</v>
      </c>
      <c r="K259" s="81">
        <v>0.91622789770309354</v>
      </c>
      <c r="L259" s="81">
        <v>10.062328173582138</v>
      </c>
      <c r="M259" s="81">
        <v>26.746285423913776</v>
      </c>
      <c r="N259" s="81">
        <v>25.589665695886737</v>
      </c>
      <c r="O259" s="81">
        <v>30.7948030174134</v>
      </c>
      <c r="P259" s="81">
        <v>22.100938104158331</v>
      </c>
      <c r="Q259" s="81">
        <v>1.1239110261200169</v>
      </c>
      <c r="R259" s="81">
        <v>0</v>
      </c>
      <c r="S259" s="81">
        <v>2.5667005767379134</v>
      </c>
      <c r="T259" s="82"/>
      <c r="U259" s="81">
        <v>6311189</v>
      </c>
      <c r="V259" s="81">
        <v>387</v>
      </c>
      <c r="W259" s="81">
        <v>118</v>
      </c>
      <c r="X259" s="81">
        <v>5437</v>
      </c>
      <c r="Y259" s="81">
        <v>6789</v>
      </c>
      <c r="Z259" s="81">
        <v>15237</v>
      </c>
      <c r="AA259" s="81">
        <v>4328</v>
      </c>
      <c r="AB259" s="81">
        <v>18068</v>
      </c>
      <c r="AC259" s="81">
        <v>0</v>
      </c>
      <c r="AD259" s="81">
        <v>2.5667005767379134</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1985</v>
      </c>
      <c r="B260" s="80">
        <v>328</v>
      </c>
      <c r="C260" s="80">
        <v>5</v>
      </c>
      <c r="D260" s="80">
        <v>20</v>
      </c>
      <c r="E260" s="80">
        <v>2008</v>
      </c>
      <c r="F260" s="80" t="s">
        <v>84</v>
      </c>
      <c r="G260" s="80" t="s">
        <v>1980</v>
      </c>
      <c r="H260" s="80" t="s">
        <v>1981</v>
      </c>
      <c r="I260" s="177"/>
      <c r="J260" s="81">
        <v>112.23613718183771</v>
      </c>
      <c r="K260" s="81">
        <v>0.68758003778642263</v>
      </c>
      <c r="L260" s="81">
        <v>8.9928625125640647</v>
      </c>
      <c r="M260" s="81">
        <v>27.58142838686129</v>
      </c>
      <c r="N260" s="81">
        <v>24.920894440022273</v>
      </c>
      <c r="O260" s="81">
        <v>30.080585349068574</v>
      </c>
      <c r="P260" s="81">
        <v>21.366756044120923</v>
      </c>
      <c r="Q260" s="81">
        <v>1.09472550500308</v>
      </c>
      <c r="R260" s="81">
        <v>0</v>
      </c>
      <c r="S260" s="81">
        <v>3.1483367719527742</v>
      </c>
      <c r="T260" s="82"/>
      <c r="U260" s="81">
        <v>5775516</v>
      </c>
      <c r="V260" s="81">
        <v>387</v>
      </c>
      <c r="W260" s="81">
        <v>118</v>
      </c>
      <c r="X260" s="81">
        <v>5437</v>
      </c>
      <c r="Y260" s="81">
        <v>6798</v>
      </c>
      <c r="Z260" s="81">
        <v>15406</v>
      </c>
      <c r="AA260" s="81">
        <v>4189</v>
      </c>
      <c r="AB260" s="81">
        <v>17888</v>
      </c>
      <c r="AC260" s="81">
        <v>0</v>
      </c>
      <c r="AD260" s="81">
        <v>3.1483367719527742</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1986</v>
      </c>
      <c r="B261" s="80">
        <v>329</v>
      </c>
      <c r="C261" s="80">
        <v>6</v>
      </c>
      <c r="D261" s="80">
        <v>20</v>
      </c>
      <c r="E261" s="80">
        <v>2009</v>
      </c>
      <c r="F261" s="80" t="s">
        <v>85</v>
      </c>
      <c r="G261" s="80" t="s">
        <v>1980</v>
      </c>
      <c r="H261" s="80" t="s">
        <v>1981</v>
      </c>
      <c r="I261" s="177"/>
      <c r="J261" s="81">
        <v>97.453848141522656</v>
      </c>
      <c r="K261" s="81">
        <v>0.94607908032535282</v>
      </c>
      <c r="L261" s="81">
        <v>8.9167102946594365</v>
      </c>
      <c r="M261" s="81">
        <v>26.759294549939543</v>
      </c>
      <c r="N261" s="81">
        <v>21.535474318165182</v>
      </c>
      <c r="O261" s="81">
        <v>29.733479301458818</v>
      </c>
      <c r="P261" s="81">
        <v>20.335894003205134</v>
      </c>
      <c r="Q261" s="81">
        <v>1.0318784525420746</v>
      </c>
      <c r="R261" s="81">
        <v>0</v>
      </c>
      <c r="S261" s="81">
        <v>3.1764751595549074</v>
      </c>
      <c r="T261" s="82"/>
      <c r="U261" s="81">
        <v>4376376</v>
      </c>
      <c r="V261" s="81">
        <v>586</v>
      </c>
      <c r="W261" s="81">
        <v>182</v>
      </c>
      <c r="X261" s="81">
        <v>5714</v>
      </c>
      <c r="Y261" s="81">
        <v>6806</v>
      </c>
      <c r="Z261" s="81">
        <v>15031</v>
      </c>
      <c r="AA261" s="81">
        <v>4093</v>
      </c>
      <c r="AB261" s="81">
        <v>17700</v>
      </c>
      <c r="AC261" s="81">
        <v>0</v>
      </c>
      <c r="AD261" s="81">
        <v>3.1764751595549074</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170.06399999999999</v>
      </c>
      <c r="BJ261" s="81">
        <v>0</v>
      </c>
      <c r="BK261" s="81">
        <v>8.51</v>
      </c>
      <c r="BL261" s="81">
        <v>0</v>
      </c>
      <c r="BM261" s="82"/>
      <c r="BN261" s="81">
        <v>0</v>
      </c>
      <c r="BO261" s="81">
        <v>0</v>
      </c>
      <c r="BP261" s="81">
        <v>2</v>
      </c>
      <c r="BQ261" s="81">
        <v>0</v>
      </c>
      <c r="BR261" s="81">
        <v>2</v>
      </c>
      <c r="BS261" s="81">
        <v>0</v>
      </c>
      <c r="BT261"/>
      <c r="BU261" s="80"/>
      <c r="BV261" s="80"/>
      <c r="BW261" s="80"/>
      <c r="BX261" s="80"/>
      <c r="BY261" s="80"/>
      <c r="BZ261" s="80"/>
      <c r="CA261" s="80"/>
      <c r="CB261" s="80"/>
      <c r="CC261" s="80"/>
    </row>
    <row r="262" spans="1:81">
      <c r="A262" s="80" t="s">
        <v>1987</v>
      </c>
      <c r="B262" s="80">
        <v>330</v>
      </c>
      <c r="C262" s="80">
        <v>7</v>
      </c>
      <c r="D262" s="80">
        <v>20</v>
      </c>
      <c r="E262" s="80">
        <v>2010</v>
      </c>
      <c r="F262" s="80" t="s">
        <v>86</v>
      </c>
      <c r="G262" s="80" t="s">
        <v>1980</v>
      </c>
      <c r="H262" s="80" t="s">
        <v>1981</v>
      </c>
      <c r="I262" s="177"/>
      <c r="J262" s="81">
        <v>107.37352326706575</v>
      </c>
      <c r="K262" s="81">
        <v>1.0130732611260389</v>
      </c>
      <c r="L262" s="81">
        <v>8.5636140783449619</v>
      </c>
      <c r="M262" s="81">
        <v>25.600514596988774</v>
      </c>
      <c r="N262" s="81">
        <v>23.917583336055376</v>
      </c>
      <c r="O262" s="81">
        <v>29.710154509158393</v>
      </c>
      <c r="P262" s="81">
        <v>20.433819957331469</v>
      </c>
      <c r="Q262" s="81">
        <v>1.059733303225201</v>
      </c>
      <c r="R262" s="81">
        <v>0</v>
      </c>
      <c r="S262" s="81">
        <v>2.0530001877361852</v>
      </c>
      <c r="T262" s="82"/>
      <c r="U262" s="81">
        <v>5266665</v>
      </c>
      <c r="V262" s="81">
        <v>586</v>
      </c>
      <c r="W262" s="81">
        <v>182</v>
      </c>
      <c r="X262" s="81">
        <v>5714</v>
      </c>
      <c r="Y262" s="81">
        <v>6794</v>
      </c>
      <c r="Z262" s="81">
        <v>15089</v>
      </c>
      <c r="AA262" s="81">
        <v>4010</v>
      </c>
      <c r="AB262" s="81">
        <v>17418</v>
      </c>
      <c r="AC262" s="81">
        <v>0</v>
      </c>
      <c r="AD262" s="81">
        <v>2.0530001877361852</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134.39400000000001</v>
      </c>
      <c r="BJ262" s="81">
        <v>0</v>
      </c>
      <c r="BK262" s="81">
        <v>7.7430000000000003</v>
      </c>
      <c r="BL262" s="81">
        <v>0</v>
      </c>
      <c r="BM262" s="82"/>
      <c r="BN262" s="81">
        <v>0</v>
      </c>
      <c r="BO262" s="81">
        <v>0</v>
      </c>
      <c r="BP262" s="81">
        <v>2</v>
      </c>
      <c r="BQ262" s="81">
        <v>0</v>
      </c>
      <c r="BR262" s="81">
        <v>2</v>
      </c>
      <c r="BS262" s="81">
        <v>0</v>
      </c>
      <c r="BT262"/>
      <c r="BU262" s="80">
        <v>86.772999999999996</v>
      </c>
      <c r="BV262" s="80">
        <v>0</v>
      </c>
      <c r="BW262" s="80">
        <v>0</v>
      </c>
      <c r="BX262" s="80">
        <v>0</v>
      </c>
      <c r="BY262" s="80">
        <v>0</v>
      </c>
      <c r="BZ262" s="80">
        <v>0</v>
      </c>
      <c r="CA262" s="80">
        <v>48.374000000000002</v>
      </c>
      <c r="CB262" s="80">
        <v>6.99</v>
      </c>
      <c r="CC262" s="80">
        <v>0</v>
      </c>
    </row>
    <row r="263" spans="1:81">
      <c r="A263" s="80" t="s">
        <v>1988</v>
      </c>
      <c r="B263" s="80">
        <v>331</v>
      </c>
      <c r="C263" s="80">
        <v>8</v>
      </c>
      <c r="D263" s="80">
        <v>20</v>
      </c>
      <c r="E263" s="80">
        <v>2011</v>
      </c>
      <c r="F263" s="80" t="s">
        <v>87</v>
      </c>
      <c r="G263" s="80" t="s">
        <v>1980</v>
      </c>
      <c r="H263" s="80" t="s">
        <v>1981</v>
      </c>
      <c r="I263" s="177"/>
      <c r="J263" s="81">
        <v>95.495479102941985</v>
      </c>
      <c r="K263" s="81">
        <v>1.4548059197952488</v>
      </c>
      <c r="L263" s="81">
        <v>9.1243442320665817</v>
      </c>
      <c r="M263" s="81">
        <v>31.167188799712513</v>
      </c>
      <c r="N263" s="81">
        <v>25.48558305099203</v>
      </c>
      <c r="O263" s="81">
        <v>29.407964389508461</v>
      </c>
      <c r="P263" s="81">
        <v>19.75424227404007</v>
      </c>
      <c r="Q263" s="81">
        <v>1.202856332316534</v>
      </c>
      <c r="R263" s="81">
        <v>0</v>
      </c>
      <c r="S263" s="81">
        <v>1.6215946641455683</v>
      </c>
      <c r="T263" s="82"/>
      <c r="U263" s="81">
        <v>4344654</v>
      </c>
      <c r="V263" s="81">
        <v>586</v>
      </c>
      <c r="W263" s="81">
        <v>182</v>
      </c>
      <c r="X263" s="81">
        <v>5714</v>
      </c>
      <c r="Y263" s="81">
        <v>6772</v>
      </c>
      <c r="Z263" s="81">
        <v>15260</v>
      </c>
      <c r="AA263" s="81">
        <v>3992</v>
      </c>
      <c r="AB263" s="81">
        <v>17140</v>
      </c>
      <c r="AC263" s="81">
        <v>0</v>
      </c>
      <c r="AD263" s="81">
        <v>1.6215946641455683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163.78100000000001</v>
      </c>
      <c r="BJ263" s="81">
        <v>0</v>
      </c>
      <c r="BK263" s="81">
        <v>6.6129999999999995</v>
      </c>
      <c r="BL263" s="81">
        <v>0</v>
      </c>
      <c r="BM263" s="82"/>
      <c r="BN263" s="81">
        <v>0</v>
      </c>
      <c r="BO263" s="81">
        <v>0</v>
      </c>
      <c r="BP263" s="81">
        <v>2</v>
      </c>
      <c r="BQ263" s="81">
        <v>0</v>
      </c>
      <c r="BR263" s="81">
        <v>2</v>
      </c>
      <c r="BS263" s="81">
        <v>0</v>
      </c>
      <c r="BT263"/>
      <c r="BU263" s="80">
        <v>76.531000000000006</v>
      </c>
      <c r="BV263" s="80">
        <v>0</v>
      </c>
      <c r="BW263" s="80">
        <v>0</v>
      </c>
      <c r="BX263" s="80">
        <v>0</v>
      </c>
      <c r="BY263" s="80">
        <v>0</v>
      </c>
      <c r="BZ263" s="80">
        <v>0</v>
      </c>
      <c r="CA263" s="80">
        <v>87.888000000000005</v>
      </c>
      <c r="CB263" s="80">
        <v>5.9749999999999996</v>
      </c>
      <c r="CC263" s="80">
        <v>0</v>
      </c>
    </row>
    <row r="264" spans="1:81">
      <c r="A264" s="80" t="s">
        <v>1989</v>
      </c>
      <c r="B264" s="80">
        <v>332</v>
      </c>
      <c r="C264" s="80">
        <v>9</v>
      </c>
      <c r="D264" s="80">
        <v>20</v>
      </c>
      <c r="E264" s="80">
        <v>2012</v>
      </c>
      <c r="F264" s="80" t="s">
        <v>88</v>
      </c>
      <c r="G264" s="80" t="s">
        <v>1980</v>
      </c>
      <c r="H264" s="80" t="s">
        <v>1981</v>
      </c>
      <c r="I264" s="177"/>
      <c r="J264" s="81">
        <v>102.97832121396632</v>
      </c>
      <c r="K264" s="81">
        <v>1.3785096638507237</v>
      </c>
      <c r="L264" s="81">
        <v>9.1426032048903139</v>
      </c>
      <c r="M264" s="81">
        <v>34.072509918493395</v>
      </c>
      <c r="N264" s="81">
        <v>28.155290055760652</v>
      </c>
      <c r="O264" s="81">
        <v>29.281705404354305</v>
      </c>
      <c r="P264" s="81">
        <v>19.981098585607217</v>
      </c>
      <c r="Q264" s="81">
        <v>1.3039010190619871</v>
      </c>
      <c r="R264" s="81">
        <v>0</v>
      </c>
      <c r="S264" s="81">
        <v>2.2406107185576021</v>
      </c>
      <c r="T264" s="82"/>
      <c r="U264" s="81">
        <v>4595734</v>
      </c>
      <c r="V264" s="81">
        <v>586</v>
      </c>
      <c r="W264" s="81">
        <v>182</v>
      </c>
      <c r="X264" s="81">
        <v>5714</v>
      </c>
      <c r="Y264" s="81">
        <v>6851</v>
      </c>
      <c r="Z264" s="81">
        <v>15315</v>
      </c>
      <c r="AA264" s="81">
        <v>4015</v>
      </c>
      <c r="AB264" s="81">
        <v>17101</v>
      </c>
      <c r="AC264" s="81">
        <v>0</v>
      </c>
      <c r="AD264" s="81">
        <v>2.2406107185576021</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185.35300000000001</v>
      </c>
      <c r="BJ264" s="81">
        <v>0</v>
      </c>
      <c r="BK264" s="81">
        <v>8.0359999999999996</v>
      </c>
      <c r="BL264" s="81">
        <v>0</v>
      </c>
      <c r="BM264" s="82"/>
      <c r="BN264" s="81">
        <v>0</v>
      </c>
      <c r="BO264" s="81">
        <v>0</v>
      </c>
      <c r="BP264" s="81">
        <v>2</v>
      </c>
      <c r="BQ264" s="81">
        <v>0</v>
      </c>
      <c r="BR264" s="81">
        <v>2</v>
      </c>
      <c r="BS264" s="81">
        <v>0</v>
      </c>
      <c r="BT264"/>
      <c r="BU264" s="80">
        <v>86.75</v>
      </c>
      <c r="BV264" s="80">
        <v>0</v>
      </c>
      <c r="BW264" s="80">
        <v>0</v>
      </c>
      <c r="BX264" s="80">
        <v>0</v>
      </c>
      <c r="BY264" s="80">
        <v>0</v>
      </c>
      <c r="BZ264" s="80">
        <v>0</v>
      </c>
      <c r="CA264" s="80">
        <v>98.872</v>
      </c>
      <c r="CB264" s="80">
        <v>7.7670000000000003</v>
      </c>
      <c r="CC264" s="80">
        <v>0</v>
      </c>
    </row>
    <row r="265" spans="1:81">
      <c r="A265" s="80" t="s">
        <v>1990</v>
      </c>
      <c r="B265" s="80">
        <v>333</v>
      </c>
      <c r="C265" s="80">
        <v>10</v>
      </c>
      <c r="D265" s="80">
        <v>20</v>
      </c>
      <c r="E265" s="80">
        <v>2013</v>
      </c>
      <c r="F265" s="80" t="s">
        <v>89</v>
      </c>
      <c r="G265" s="80" t="s">
        <v>1980</v>
      </c>
      <c r="H265" s="80" t="s">
        <v>1981</v>
      </c>
      <c r="I265" s="177"/>
      <c r="J265" s="81">
        <v>104.89824624390174</v>
      </c>
      <c r="K265" s="81">
        <v>1.2290721430719134</v>
      </c>
      <c r="L265" s="81">
        <v>8.7728221289473662</v>
      </c>
      <c r="M265" s="81">
        <v>33.254686186649259</v>
      </c>
      <c r="N265" s="81">
        <v>27.596857251378751</v>
      </c>
      <c r="O265" s="81">
        <v>28.129041410767066</v>
      </c>
      <c r="P265" s="81">
        <v>19.881547486807325</v>
      </c>
      <c r="Q265" s="81">
        <v>1.3059276322797084</v>
      </c>
      <c r="R265" s="81">
        <v>0</v>
      </c>
      <c r="S265" s="81">
        <v>1.8549701693885638</v>
      </c>
      <c r="T265" s="82"/>
      <c r="U265" s="81">
        <v>4386800</v>
      </c>
      <c r="V265" s="81">
        <v>586</v>
      </c>
      <c r="W265" s="81">
        <v>182</v>
      </c>
      <c r="X265" s="81">
        <v>5714</v>
      </c>
      <c r="Y265" s="81">
        <v>6794</v>
      </c>
      <c r="Z265" s="81">
        <v>15369</v>
      </c>
      <c r="AA265" s="81">
        <v>3980</v>
      </c>
      <c r="AB265" s="81">
        <v>16882</v>
      </c>
      <c r="AC265" s="81">
        <v>0</v>
      </c>
      <c r="AD265" s="81">
        <v>1.8549701693885638</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135.76</v>
      </c>
      <c r="BJ265" s="81">
        <v>0</v>
      </c>
      <c r="BK265" s="81">
        <v>8.8409999999999993</v>
      </c>
      <c r="BL265" s="81">
        <v>0</v>
      </c>
      <c r="BM265" s="82"/>
      <c r="BN265" s="81">
        <v>0</v>
      </c>
      <c r="BO265" s="81">
        <v>0</v>
      </c>
      <c r="BP265" s="81">
        <v>2</v>
      </c>
      <c r="BQ265" s="81">
        <v>0</v>
      </c>
      <c r="BR265" s="81">
        <v>2</v>
      </c>
      <c r="BS265" s="81">
        <v>0</v>
      </c>
      <c r="BT265"/>
      <c r="BU265" s="80">
        <v>93.242999999999995</v>
      </c>
      <c r="BV265" s="80">
        <v>0</v>
      </c>
      <c r="BW265" s="80">
        <v>0</v>
      </c>
      <c r="BX265" s="80">
        <v>0</v>
      </c>
      <c r="BY265" s="80">
        <v>0</v>
      </c>
      <c r="BZ265" s="80">
        <v>0</v>
      </c>
      <c r="CA265" s="80">
        <v>45.981000000000002</v>
      </c>
      <c r="CB265" s="80">
        <v>5.3769999999999998</v>
      </c>
      <c r="CC265" s="80">
        <v>0</v>
      </c>
    </row>
    <row r="266" spans="1:81">
      <c r="A266" s="80" t="s">
        <v>1991</v>
      </c>
      <c r="B266" s="80">
        <v>334</v>
      </c>
      <c r="C266" s="80">
        <v>11</v>
      </c>
      <c r="D266" s="80">
        <v>20</v>
      </c>
      <c r="E266" s="80">
        <v>2014</v>
      </c>
      <c r="F266" s="80" t="s">
        <v>90</v>
      </c>
      <c r="G266" s="80" t="s">
        <v>1980</v>
      </c>
      <c r="H266" s="80" t="s">
        <v>1981</v>
      </c>
      <c r="I266" s="177"/>
      <c r="J266" s="81">
        <v>102.53379091974271</v>
      </c>
      <c r="K266" s="81">
        <v>1.361518022242862</v>
      </c>
      <c r="L266" s="81">
        <v>11.325035830702957</v>
      </c>
      <c r="M266" s="81">
        <v>28.131151388992013</v>
      </c>
      <c r="N266" s="81">
        <v>26.808864375693364</v>
      </c>
      <c r="O266" s="81">
        <v>26.841691147993714</v>
      </c>
      <c r="P266" s="81">
        <v>19.72886450757753</v>
      </c>
      <c r="Q266" s="81">
        <v>1.2367986775197408</v>
      </c>
      <c r="R266" s="81">
        <v>0</v>
      </c>
      <c r="S266" s="81">
        <v>1.5454172003636855</v>
      </c>
      <c r="T266" s="82"/>
      <c r="U266" s="81">
        <v>4766268</v>
      </c>
      <c r="V266" s="81">
        <v>562</v>
      </c>
      <c r="W266" s="81">
        <v>199</v>
      </c>
      <c r="X266" s="81">
        <v>4990</v>
      </c>
      <c r="Y266" s="81">
        <v>6797</v>
      </c>
      <c r="Z266" s="81">
        <v>15446</v>
      </c>
      <c r="AA266" s="81">
        <v>3929</v>
      </c>
      <c r="AB266" s="81">
        <v>16664</v>
      </c>
      <c r="AC266" s="81">
        <v>0</v>
      </c>
      <c r="AD266" s="81">
        <v>1.5454172003636855</v>
      </c>
      <c r="AE266" s="82"/>
      <c r="AF266" s="81">
        <v>57975811.087915279</v>
      </c>
      <c r="AG266" s="81">
        <v>1157005.6975263266</v>
      </c>
      <c r="AH266" s="81">
        <v>2422592.1760668028</v>
      </c>
      <c r="AI266" s="81">
        <v>36107367.209667005</v>
      </c>
      <c r="AJ266" s="81">
        <v>38216577.156558879</v>
      </c>
      <c r="AK266" s="81">
        <v>0</v>
      </c>
      <c r="AL266" s="81">
        <v>0</v>
      </c>
      <c r="AM266" s="81">
        <v>2287718.1862657806</v>
      </c>
      <c r="AN266" s="81">
        <v>0</v>
      </c>
      <c r="AO266" s="81">
        <v>0</v>
      </c>
      <c r="AP266" s="82"/>
      <c r="AQ266" s="81">
        <v>109</v>
      </c>
      <c r="AR266" s="81">
        <v>54</v>
      </c>
      <c r="AS266" s="81">
        <v>0</v>
      </c>
      <c r="AT266" s="81">
        <v>0</v>
      </c>
      <c r="AU266" s="81">
        <v>0</v>
      </c>
      <c r="AV266" s="81">
        <v>0</v>
      </c>
      <c r="AW266" s="81" t="s">
        <v>564</v>
      </c>
      <c r="AX266" s="82"/>
      <c r="AY266" s="81">
        <v>500.79999999999995</v>
      </c>
      <c r="AZ266" s="81">
        <v>8550.2000000000007</v>
      </c>
      <c r="BA266" s="81">
        <v>0</v>
      </c>
      <c r="BB266" s="81">
        <v>0</v>
      </c>
      <c r="BC266" s="81">
        <v>0</v>
      </c>
      <c r="BD266" s="81">
        <v>0</v>
      </c>
      <c r="BE266" s="81" t="s">
        <v>564</v>
      </c>
      <c r="BF266" s="82"/>
      <c r="BG266" s="81">
        <v>0</v>
      </c>
      <c r="BH266" s="81">
        <v>0</v>
      </c>
      <c r="BI266" s="81">
        <v>144.52199999999999</v>
      </c>
      <c r="BJ266" s="81">
        <v>0</v>
      </c>
      <c r="BK266" s="81">
        <v>8.43</v>
      </c>
      <c r="BL266" s="81">
        <v>0</v>
      </c>
      <c r="BM266" s="82"/>
      <c r="BN266" s="81">
        <v>0</v>
      </c>
      <c r="BO266" s="81">
        <v>0</v>
      </c>
      <c r="BP266" s="81">
        <v>2</v>
      </c>
      <c r="BQ266" s="81">
        <v>0</v>
      </c>
      <c r="BR266" s="81">
        <v>2</v>
      </c>
      <c r="BS266" s="81">
        <v>0</v>
      </c>
      <c r="BT266"/>
      <c r="BU266" s="80">
        <v>89.325999999999993</v>
      </c>
      <c r="BV266" s="80">
        <v>0</v>
      </c>
      <c r="BW266" s="80">
        <v>0</v>
      </c>
      <c r="BX266" s="80">
        <v>0</v>
      </c>
      <c r="BY266" s="80">
        <v>0</v>
      </c>
      <c r="BZ266" s="80">
        <v>0</v>
      </c>
      <c r="CA266" s="80">
        <v>58.249000000000002</v>
      </c>
      <c r="CB266" s="80">
        <v>5.3769999999999998</v>
      </c>
      <c r="CC266" s="80">
        <v>0</v>
      </c>
    </row>
    <row r="267" spans="1:81">
      <c r="A267" s="80" t="s">
        <v>1992</v>
      </c>
      <c r="B267" s="80">
        <v>335</v>
      </c>
      <c r="C267" s="80">
        <v>12</v>
      </c>
      <c r="D267" s="80">
        <v>20</v>
      </c>
      <c r="E267" s="80">
        <v>2015</v>
      </c>
      <c r="F267" s="80" t="s">
        <v>91</v>
      </c>
      <c r="G267" s="80" t="s">
        <v>1980</v>
      </c>
      <c r="H267" s="80" t="s">
        <v>1981</v>
      </c>
      <c r="I267" s="177"/>
      <c r="J267" s="81">
        <v>99.126717365557198</v>
      </c>
      <c r="K267" s="81">
        <v>1.3027170066768003</v>
      </c>
      <c r="L267" s="81">
        <v>11.404008322886252</v>
      </c>
      <c r="M267" s="81">
        <v>31.301228459265371</v>
      </c>
      <c r="N267" s="81">
        <v>25.311299640341108</v>
      </c>
      <c r="O267" s="81">
        <v>26.632017984498884</v>
      </c>
      <c r="P267" s="81">
        <v>19.804691059810406</v>
      </c>
      <c r="Q267" s="81">
        <v>1.1887492851713741</v>
      </c>
      <c r="R267" s="81">
        <v>0</v>
      </c>
      <c r="S267" s="81">
        <v>1.3294665834805712</v>
      </c>
      <c r="T267" s="82"/>
      <c r="U267" s="81">
        <v>5148328</v>
      </c>
      <c r="V267" s="81">
        <v>562</v>
      </c>
      <c r="W267" s="81">
        <v>199</v>
      </c>
      <c r="X267" s="81">
        <v>4990</v>
      </c>
      <c r="Y267" s="81">
        <v>6804</v>
      </c>
      <c r="Z267" s="81">
        <v>15473</v>
      </c>
      <c r="AA267" s="81">
        <v>3941</v>
      </c>
      <c r="AB267" s="81">
        <v>16361</v>
      </c>
      <c r="AC267" s="81">
        <v>0</v>
      </c>
      <c r="AD267" s="81">
        <v>1.3294665834805712</v>
      </c>
      <c r="AE267" s="82"/>
      <c r="AF267" s="81">
        <v>55627851.38122429</v>
      </c>
      <c r="AG267" s="81">
        <v>1020592.7332522057</v>
      </c>
      <c r="AH267" s="81">
        <v>2182795.4326350228</v>
      </c>
      <c r="AI267" s="81">
        <v>38271646.968873993</v>
      </c>
      <c r="AJ267" s="81">
        <v>36683703.184779108</v>
      </c>
      <c r="AK267" s="81">
        <v>0</v>
      </c>
      <c r="AL267" s="81">
        <v>0</v>
      </c>
      <c r="AM267" s="81">
        <v>2242206.4181862916</v>
      </c>
      <c r="AN267" s="81">
        <v>0</v>
      </c>
      <c r="AO267" s="81">
        <v>0</v>
      </c>
      <c r="AP267" s="82"/>
      <c r="AQ267" s="81">
        <v>137</v>
      </c>
      <c r="AR267" s="81">
        <v>107</v>
      </c>
      <c r="AS267" s="81">
        <v>0</v>
      </c>
      <c r="AT267" s="81">
        <v>0</v>
      </c>
      <c r="AU267" s="81">
        <v>0</v>
      </c>
      <c r="AV267" s="81">
        <v>0</v>
      </c>
      <c r="AW267" s="81" t="s">
        <v>564</v>
      </c>
      <c r="AX267" s="82"/>
      <c r="AY267" s="81">
        <v>633</v>
      </c>
      <c r="AZ267" s="81">
        <v>19474.3</v>
      </c>
      <c r="BA267" s="81">
        <v>0</v>
      </c>
      <c r="BB267" s="81">
        <v>0</v>
      </c>
      <c r="BC267" s="81">
        <v>0</v>
      </c>
      <c r="BD267" s="81">
        <v>0</v>
      </c>
      <c r="BE267" s="81" t="s">
        <v>564</v>
      </c>
      <c r="BF267" s="82"/>
      <c r="BG267" s="81">
        <v>0</v>
      </c>
      <c r="BH267" s="81">
        <v>0</v>
      </c>
      <c r="BI267" s="81">
        <v>127.08199999999999</v>
      </c>
      <c r="BJ267" s="81">
        <v>0</v>
      </c>
      <c r="BK267" s="81">
        <v>8.0990000000000002</v>
      </c>
      <c r="BL267" s="81">
        <v>0</v>
      </c>
      <c r="BM267" s="82"/>
      <c r="BN267" s="81">
        <v>0</v>
      </c>
      <c r="BO267" s="81">
        <v>0</v>
      </c>
      <c r="BP267" s="81">
        <v>2</v>
      </c>
      <c r="BQ267" s="81">
        <v>0</v>
      </c>
      <c r="BR267" s="81">
        <v>2</v>
      </c>
      <c r="BS267" s="81">
        <v>0</v>
      </c>
      <c r="BT267"/>
      <c r="BU267" s="80">
        <v>84.665999999999997</v>
      </c>
      <c r="BV267" s="80">
        <v>0</v>
      </c>
      <c r="BW267" s="80">
        <v>0</v>
      </c>
      <c r="BX267" s="80">
        <v>0</v>
      </c>
      <c r="BY267" s="80">
        <v>0</v>
      </c>
      <c r="BZ267" s="80">
        <v>0</v>
      </c>
      <c r="CA267" s="80">
        <v>44.872</v>
      </c>
      <c r="CB267" s="80">
        <v>5.6429999999999998</v>
      </c>
      <c r="CC267" s="80">
        <v>0</v>
      </c>
    </row>
    <row r="268" spans="1:81">
      <c r="A268" s="80" t="s">
        <v>1993</v>
      </c>
      <c r="B268" s="80">
        <v>336</v>
      </c>
      <c r="C268" s="80">
        <v>13</v>
      </c>
      <c r="D268" s="80">
        <v>20</v>
      </c>
      <c r="E268" s="80">
        <v>2016</v>
      </c>
      <c r="F268" s="80" t="s">
        <v>92</v>
      </c>
      <c r="G268" s="80" t="s">
        <v>1980</v>
      </c>
      <c r="H268" s="80" t="s">
        <v>1981</v>
      </c>
      <c r="I268" s="177"/>
      <c r="J268" s="81">
        <v>148.82391274962723</v>
      </c>
      <c r="K268" s="81">
        <v>1.2102258446266116</v>
      </c>
      <c r="L268" s="81">
        <v>11.323744618739216</v>
      </c>
      <c r="M268" s="81">
        <v>22.896040534781982</v>
      </c>
      <c r="N268" s="81">
        <v>21.856147848758351</v>
      </c>
      <c r="O268" s="81">
        <v>26.232100364849845</v>
      </c>
      <c r="P268" s="81">
        <v>19.289126078221052</v>
      </c>
      <c r="Q268" s="81">
        <v>1.1274990605903989</v>
      </c>
      <c r="R268" s="81">
        <v>0</v>
      </c>
      <c r="S268" s="81">
        <v>2.1197811758603695</v>
      </c>
      <c r="T268" s="82"/>
      <c r="U268" s="81">
        <v>6965189</v>
      </c>
      <c r="V268" s="81">
        <v>562</v>
      </c>
      <c r="W268" s="81">
        <v>199</v>
      </c>
      <c r="X268" s="81">
        <v>4990</v>
      </c>
      <c r="Y268" s="81">
        <v>6673</v>
      </c>
      <c r="Z268" s="81">
        <v>15428</v>
      </c>
      <c r="AA268" s="81">
        <v>3970</v>
      </c>
      <c r="AB268" s="81">
        <v>15963</v>
      </c>
      <c r="AC268" s="81">
        <v>0</v>
      </c>
      <c r="AD268" s="81">
        <v>2.11978117586037</v>
      </c>
      <c r="AE268" s="82"/>
      <c r="AF268" s="81">
        <v>83655664.405534849</v>
      </c>
      <c r="AG268" s="81">
        <v>909919.21037586569</v>
      </c>
      <c r="AH268" s="81">
        <v>1957317.9025203199</v>
      </c>
      <c r="AI268" s="81">
        <v>35617283.692648463</v>
      </c>
      <c r="AJ268" s="81">
        <v>31486599.079982858</v>
      </c>
      <c r="AK268" s="81">
        <v>0</v>
      </c>
      <c r="AL268" s="81">
        <v>0</v>
      </c>
      <c r="AM268" s="81">
        <v>2189361.7866018778</v>
      </c>
      <c r="AN268" s="81">
        <v>0</v>
      </c>
      <c r="AO268" s="81">
        <v>0</v>
      </c>
      <c r="AP268" s="82"/>
      <c r="AQ268" s="81">
        <v>161</v>
      </c>
      <c r="AR268" s="81">
        <v>125</v>
      </c>
      <c r="AS268" s="81">
        <v>0</v>
      </c>
      <c r="AT268" s="81">
        <v>0</v>
      </c>
      <c r="AU268" s="81">
        <v>0</v>
      </c>
      <c r="AV268" s="81">
        <v>0</v>
      </c>
      <c r="AW268" s="81" t="s">
        <v>564</v>
      </c>
      <c r="AX268" s="82"/>
      <c r="AY268" s="81">
        <v>769</v>
      </c>
      <c r="AZ268" s="81">
        <v>20811.7</v>
      </c>
      <c r="BA268" s="81">
        <v>0</v>
      </c>
      <c r="BB268" s="81">
        <v>0</v>
      </c>
      <c r="BC268" s="81">
        <v>0</v>
      </c>
      <c r="BD268" s="81">
        <v>0</v>
      </c>
      <c r="BE268" s="81" t="s">
        <v>564</v>
      </c>
      <c r="BF268" s="82"/>
      <c r="BG268" s="81">
        <v>0</v>
      </c>
      <c r="BH268" s="81">
        <v>0</v>
      </c>
      <c r="BI268" s="81">
        <v>150.77600000000001</v>
      </c>
      <c r="BJ268" s="81">
        <v>0</v>
      </c>
      <c r="BK268" s="81">
        <v>8.2210000000000001</v>
      </c>
      <c r="BL268" s="81">
        <v>0</v>
      </c>
      <c r="BM268" s="82"/>
      <c r="BN268" s="81">
        <v>0</v>
      </c>
      <c r="BO268" s="81">
        <v>0</v>
      </c>
      <c r="BP268" s="81">
        <v>2</v>
      </c>
      <c r="BQ268" s="81">
        <v>0</v>
      </c>
      <c r="BR268" s="81">
        <v>2</v>
      </c>
      <c r="BS268" s="81">
        <v>0</v>
      </c>
      <c r="BT268"/>
      <c r="BU268" s="80">
        <v>84.224000000000004</v>
      </c>
      <c r="BV268" s="80">
        <v>0</v>
      </c>
      <c r="BW268" s="80">
        <v>0</v>
      </c>
      <c r="BX268" s="80">
        <v>0</v>
      </c>
      <c r="BY268" s="80">
        <v>0</v>
      </c>
      <c r="BZ268" s="80">
        <v>0</v>
      </c>
      <c r="CA268" s="80">
        <v>70.668999999999997</v>
      </c>
      <c r="CB268" s="80">
        <v>4.1040000000000001</v>
      </c>
      <c r="CC268" s="80">
        <v>0</v>
      </c>
    </row>
    <row r="269" spans="1:81">
      <c r="A269" s="80" t="s">
        <v>1994</v>
      </c>
      <c r="B269" s="80">
        <v>337</v>
      </c>
      <c r="C269" s="80">
        <v>14</v>
      </c>
      <c r="D269" s="80">
        <v>20</v>
      </c>
      <c r="E269" s="80">
        <v>2017</v>
      </c>
      <c r="F269" s="80" t="s">
        <v>71</v>
      </c>
      <c r="G269" s="80" t="s">
        <v>1980</v>
      </c>
      <c r="H269" s="80" t="s">
        <v>1981</v>
      </c>
      <c r="I269" s="177"/>
      <c r="J269" s="81">
        <v>112.7648124226518</v>
      </c>
      <c r="K269" s="81">
        <v>1.2049532725297483</v>
      </c>
      <c r="L269" s="81">
        <v>11.27610640366262</v>
      </c>
      <c r="M269" s="81">
        <v>20.823184904587858</v>
      </c>
      <c r="N269" s="81">
        <v>23.581511578446076</v>
      </c>
      <c r="O269" s="81">
        <v>25.740498205577811</v>
      </c>
      <c r="P269" s="81">
        <v>19.157280465082334</v>
      </c>
      <c r="Q269" s="81">
        <v>1.0714324356223093</v>
      </c>
      <c r="R269" s="81">
        <v>0</v>
      </c>
      <c r="S269" s="81">
        <v>1.521521344074193</v>
      </c>
      <c r="T269" s="82"/>
      <c r="U269" s="81">
        <v>6226662</v>
      </c>
      <c r="V269" s="81">
        <v>562</v>
      </c>
      <c r="W269" s="81">
        <v>199</v>
      </c>
      <c r="X269" s="81">
        <v>4990</v>
      </c>
      <c r="Y269" s="81">
        <v>6681</v>
      </c>
      <c r="Z269" s="81">
        <v>15390</v>
      </c>
      <c r="AA269" s="81">
        <v>3968</v>
      </c>
      <c r="AB269" s="81">
        <v>15687</v>
      </c>
      <c r="AC269" s="81">
        <v>0</v>
      </c>
      <c r="AD269" s="81">
        <v>1.521521344074193</v>
      </c>
      <c r="AE269" s="82"/>
      <c r="AF269" s="81">
        <v>69763973.551680043</v>
      </c>
      <c r="AG269" s="81">
        <v>916917.18826950039</v>
      </c>
      <c r="AH269" s="81">
        <v>2342833.1166919689</v>
      </c>
      <c r="AI269" s="81">
        <v>33704242.197639681</v>
      </c>
      <c r="AJ269" s="81">
        <v>34120247.422592796</v>
      </c>
      <c r="AK269" s="81">
        <v>0</v>
      </c>
      <c r="AL269" s="81">
        <v>0</v>
      </c>
      <c r="AM269" s="81">
        <v>2154874.2806859561</v>
      </c>
      <c r="AN269" s="81">
        <v>0</v>
      </c>
      <c r="AO269" s="81">
        <v>0</v>
      </c>
      <c r="AP269" s="82"/>
      <c r="AQ269" s="81">
        <v>191</v>
      </c>
      <c r="AR269" s="81">
        <v>158</v>
      </c>
      <c r="AS269" s="81">
        <v>0</v>
      </c>
      <c r="AT269" s="81">
        <v>0</v>
      </c>
      <c r="AU269" s="81">
        <v>0</v>
      </c>
      <c r="AV269" s="81">
        <v>0</v>
      </c>
      <c r="AW269" s="81" t="s">
        <v>564</v>
      </c>
      <c r="AX269" s="82"/>
      <c r="AY269" s="81">
        <v>924.5</v>
      </c>
      <c r="AZ269" s="81">
        <v>22457.3</v>
      </c>
      <c r="BA269" s="81">
        <v>0</v>
      </c>
      <c r="BB269" s="81">
        <v>0</v>
      </c>
      <c r="BC269" s="81">
        <v>0</v>
      </c>
      <c r="BD269" s="81">
        <v>0</v>
      </c>
      <c r="BE269" s="81" t="s">
        <v>564</v>
      </c>
      <c r="BF269" s="82"/>
      <c r="BG269" s="81">
        <v>0</v>
      </c>
      <c r="BH269" s="81">
        <v>0</v>
      </c>
      <c r="BI269" s="81">
        <v>143.42500000000001</v>
      </c>
      <c r="BJ269" s="81">
        <v>0</v>
      </c>
      <c r="BK269" s="81">
        <v>8.0510000000000002</v>
      </c>
      <c r="BL269" s="81">
        <v>0</v>
      </c>
      <c r="BM269" s="82"/>
      <c r="BN269" s="81">
        <v>0</v>
      </c>
      <c r="BO269" s="81">
        <v>0</v>
      </c>
      <c r="BP269" s="81">
        <v>2</v>
      </c>
      <c r="BQ269" s="81">
        <v>0</v>
      </c>
      <c r="BR269" s="81">
        <v>2</v>
      </c>
      <c r="BS269" s="81">
        <v>0</v>
      </c>
      <c r="BT269"/>
      <c r="BU269" s="80">
        <v>81.825000000000003</v>
      </c>
      <c r="BV269" s="80">
        <v>0</v>
      </c>
      <c r="BW269" s="80">
        <v>0</v>
      </c>
      <c r="BX269" s="80">
        <v>0</v>
      </c>
      <c r="BY269" s="80">
        <v>0</v>
      </c>
      <c r="BZ269" s="80">
        <v>0</v>
      </c>
      <c r="CA269" s="80">
        <v>63.951000000000001</v>
      </c>
      <c r="CB269" s="80">
        <v>5.7</v>
      </c>
      <c r="CC269" s="80">
        <v>0</v>
      </c>
    </row>
    <row r="270" spans="1:81">
      <c r="A270" s="80" t="s">
        <v>1995</v>
      </c>
      <c r="B270" s="80">
        <v>338</v>
      </c>
      <c r="C270" s="80">
        <v>15</v>
      </c>
      <c r="D270" s="80">
        <v>20</v>
      </c>
      <c r="E270" s="80">
        <v>2018</v>
      </c>
      <c r="F270" s="80" t="s">
        <v>93</v>
      </c>
      <c r="G270" s="80" t="s">
        <v>1980</v>
      </c>
      <c r="H270" s="80" t="s">
        <v>1981</v>
      </c>
      <c r="I270" s="177"/>
      <c r="J270" s="81">
        <v>86.389893910946981</v>
      </c>
      <c r="K270" s="81">
        <v>1.1369627599391059</v>
      </c>
      <c r="L270" s="81">
        <v>10.57667834279987</v>
      </c>
      <c r="M270" s="81">
        <v>22.099175205899673</v>
      </c>
      <c r="N270" s="81">
        <v>22.449639634711666</v>
      </c>
      <c r="O270" s="81">
        <v>25.025492010208215</v>
      </c>
      <c r="P270" s="81">
        <v>18.832747563504988</v>
      </c>
      <c r="Q270" s="81">
        <v>0.97820019963878868</v>
      </c>
      <c r="R270" s="81">
        <v>0</v>
      </c>
      <c r="S270" s="81">
        <v>2.1049869100185687</v>
      </c>
      <c r="T270" s="82"/>
      <c r="U270" s="81">
        <v>4753458</v>
      </c>
      <c r="V270" s="81">
        <v>562</v>
      </c>
      <c r="W270" s="81">
        <v>199</v>
      </c>
      <c r="X270" s="81">
        <v>4990</v>
      </c>
      <c r="Y270" s="81">
        <v>6697</v>
      </c>
      <c r="Z270" s="81">
        <v>15249</v>
      </c>
      <c r="AA270" s="81">
        <v>3940</v>
      </c>
      <c r="AB270" s="81">
        <v>15434</v>
      </c>
      <c r="AC270" s="81">
        <v>0</v>
      </c>
      <c r="AD270" s="81">
        <v>2.1049869100185692</v>
      </c>
      <c r="AE270" s="82"/>
      <c r="AF270" s="81">
        <v>52571990.955875657</v>
      </c>
      <c r="AG270" s="81">
        <v>814227.32538511767</v>
      </c>
      <c r="AH270" s="81">
        <v>2250706.5647782958</v>
      </c>
      <c r="AI270" s="81">
        <v>34926395.498078443</v>
      </c>
      <c r="AJ270" s="81">
        <v>33850595.258041583</v>
      </c>
      <c r="AK270" s="81">
        <v>0</v>
      </c>
      <c r="AL270" s="81">
        <v>0</v>
      </c>
      <c r="AM270" s="81">
        <v>2124507.2427235879</v>
      </c>
      <c r="AN270" s="81">
        <v>0</v>
      </c>
      <c r="AO270" s="81">
        <v>0</v>
      </c>
      <c r="AP270" s="82"/>
      <c r="AQ270" s="81">
        <v>214</v>
      </c>
      <c r="AR270" s="81">
        <v>185</v>
      </c>
      <c r="AS270" s="81">
        <v>0</v>
      </c>
      <c r="AT270" s="81">
        <v>0</v>
      </c>
      <c r="AU270" s="81">
        <v>0</v>
      </c>
      <c r="AV270" s="81">
        <v>0</v>
      </c>
      <c r="AW270" s="81" t="s">
        <v>564</v>
      </c>
      <c r="AX270" s="82"/>
      <c r="AY270" s="81">
        <v>1052.4000000000001</v>
      </c>
      <c r="AZ270" s="81">
        <v>27442</v>
      </c>
      <c r="BA270" s="81">
        <v>0</v>
      </c>
      <c r="BB270" s="81">
        <v>0</v>
      </c>
      <c r="BC270" s="81">
        <v>0</v>
      </c>
      <c r="BD270" s="81">
        <v>0</v>
      </c>
      <c r="BE270" s="81" t="s">
        <v>564</v>
      </c>
      <c r="BF270" s="82"/>
      <c r="BG270" s="81">
        <v>0</v>
      </c>
      <c r="BH270" s="81">
        <v>0</v>
      </c>
      <c r="BI270" s="81">
        <v>147.197</v>
      </c>
      <c r="BJ270" s="81">
        <v>0</v>
      </c>
      <c r="BK270" s="81">
        <v>7.6859999999999999</v>
      </c>
      <c r="BL270" s="81">
        <v>0</v>
      </c>
      <c r="BM270" s="82"/>
      <c r="BN270" s="81">
        <v>0</v>
      </c>
      <c r="BO270" s="81">
        <v>0</v>
      </c>
      <c r="BP270" s="81">
        <v>2</v>
      </c>
      <c r="BQ270" s="81">
        <v>0</v>
      </c>
      <c r="BR270" s="81">
        <v>2</v>
      </c>
      <c r="BS270" s="81">
        <v>0</v>
      </c>
      <c r="BT270"/>
      <c r="BU270" s="80">
        <v>80.061999999999998</v>
      </c>
      <c r="BV270" s="80">
        <v>0</v>
      </c>
      <c r="BW270" s="80">
        <v>0</v>
      </c>
      <c r="BX270" s="80">
        <v>0</v>
      </c>
      <c r="BY270" s="80">
        <v>0</v>
      </c>
      <c r="BZ270" s="80">
        <v>0</v>
      </c>
      <c r="CA270" s="80">
        <v>70.203999999999994</v>
      </c>
      <c r="CB270" s="80">
        <v>4.617</v>
      </c>
      <c r="CC270" s="80">
        <v>0</v>
      </c>
    </row>
    <row r="271" spans="1:81">
      <c r="A271" s="80" t="s">
        <v>1996</v>
      </c>
      <c r="B271" s="80">
        <v>339</v>
      </c>
      <c r="C271" s="80">
        <v>16</v>
      </c>
      <c r="D271" s="80">
        <v>20</v>
      </c>
      <c r="E271" s="80">
        <v>2019</v>
      </c>
      <c r="F271" s="80" t="s">
        <v>73</v>
      </c>
      <c r="G271" s="80" t="s">
        <v>1980</v>
      </c>
      <c r="H271" s="80" t="s">
        <v>1981</v>
      </c>
      <c r="I271" s="177"/>
      <c r="J271" s="81">
        <v>94.150814927726017</v>
      </c>
      <c r="K271" s="81">
        <v>1.0382571764479387</v>
      </c>
      <c r="L271" s="81">
        <v>10.667679565540938</v>
      </c>
      <c r="M271" s="81">
        <v>21.60189210650681</v>
      </c>
      <c r="N271" s="81">
        <v>21.492262190555749</v>
      </c>
      <c r="O271" s="81">
        <v>24.292868050900079</v>
      </c>
      <c r="P271" s="81">
        <v>19.085529583571418</v>
      </c>
      <c r="Q271" s="81">
        <v>0.93624576067825083</v>
      </c>
      <c r="R271" s="81">
        <v>0</v>
      </c>
      <c r="S271" s="81">
        <v>3.0506198758614795</v>
      </c>
      <c r="T271" s="82"/>
      <c r="U271" s="81">
        <v>5196179</v>
      </c>
      <c r="V271" s="81">
        <v>562</v>
      </c>
      <c r="W271" s="81">
        <v>199</v>
      </c>
      <c r="X271" s="81">
        <v>4990</v>
      </c>
      <c r="Y271" s="81">
        <v>6724</v>
      </c>
      <c r="Z271" s="81">
        <v>15209</v>
      </c>
      <c r="AA271" s="81">
        <v>3963</v>
      </c>
      <c r="AB271" s="81">
        <v>15172</v>
      </c>
      <c r="AC271" s="81">
        <v>0</v>
      </c>
      <c r="AD271" s="81">
        <v>3.05061987586148</v>
      </c>
      <c r="AE271" s="82"/>
      <c r="AF271" s="81">
        <v>56926994.414951652</v>
      </c>
      <c r="AG271" s="81">
        <v>786213.46691310813</v>
      </c>
      <c r="AH271" s="81">
        <v>2382376.088272803</v>
      </c>
      <c r="AI271" s="81">
        <v>35537142.432333447</v>
      </c>
      <c r="AJ271" s="81">
        <v>32220570.207329005</v>
      </c>
      <c r="AK271" s="81">
        <v>0</v>
      </c>
      <c r="AL271" s="81">
        <v>0</v>
      </c>
      <c r="AM271" s="81">
        <v>2066312.1852451502</v>
      </c>
      <c r="AN271" s="81">
        <v>0</v>
      </c>
      <c r="AO271" s="81">
        <v>0</v>
      </c>
      <c r="AP271" s="82"/>
      <c r="AQ271" s="81">
        <v>242</v>
      </c>
      <c r="AR271" s="81">
        <v>220</v>
      </c>
      <c r="AS271" s="81">
        <v>0</v>
      </c>
      <c r="AT271" s="81">
        <v>0</v>
      </c>
      <c r="AU271" s="81">
        <v>0</v>
      </c>
      <c r="AV271" s="81">
        <v>0</v>
      </c>
      <c r="AW271" s="81" t="s">
        <v>564</v>
      </c>
      <c r="AX271" s="82"/>
      <c r="AY271" s="81">
        <v>1212</v>
      </c>
      <c r="AZ271" s="81">
        <v>28919.599999999991</v>
      </c>
      <c r="BA271" s="81">
        <v>0</v>
      </c>
      <c r="BB271" s="81">
        <v>0</v>
      </c>
      <c r="BC271" s="81">
        <v>0</v>
      </c>
      <c r="BD271" s="81">
        <v>0</v>
      </c>
      <c r="BE271" s="81" t="s">
        <v>564</v>
      </c>
      <c r="BF271" s="82"/>
      <c r="BG271" s="81">
        <v>0</v>
      </c>
      <c r="BH271" s="81">
        <v>0</v>
      </c>
      <c r="BI271" s="81">
        <v>74.731999999999999</v>
      </c>
      <c r="BJ271" s="81">
        <v>0</v>
      </c>
      <c r="BK271" s="81">
        <v>7.4159999999999995</v>
      </c>
      <c r="BL271" s="81">
        <v>0</v>
      </c>
      <c r="BM271" s="82"/>
      <c r="BN271" s="81">
        <v>0</v>
      </c>
      <c r="BO271" s="81">
        <v>0</v>
      </c>
      <c r="BP271" s="81">
        <v>2</v>
      </c>
      <c r="BQ271" s="81">
        <v>0</v>
      </c>
      <c r="BR271" s="81">
        <v>2</v>
      </c>
      <c r="BS271" s="81">
        <v>0</v>
      </c>
      <c r="BT271"/>
      <c r="BU271" s="80">
        <v>82.147999999999996</v>
      </c>
      <c r="BV271" s="80">
        <v>0</v>
      </c>
      <c r="BW271" s="80">
        <v>0</v>
      </c>
      <c r="BX271" s="80">
        <v>0</v>
      </c>
      <c r="BY271" s="80">
        <v>0</v>
      </c>
      <c r="BZ271" s="80">
        <v>0</v>
      </c>
      <c r="CA271" s="80">
        <v>0</v>
      </c>
      <c r="CB271" s="80">
        <v>0</v>
      </c>
      <c r="CC271" s="80">
        <v>0</v>
      </c>
    </row>
    <row r="272" spans="1:81">
      <c r="A272" s="80" t="s">
        <v>1997</v>
      </c>
      <c r="B272" s="80">
        <v>340</v>
      </c>
      <c r="C272" s="80">
        <v>17</v>
      </c>
      <c r="D272" s="80">
        <v>20</v>
      </c>
      <c r="E272" s="80">
        <v>2020</v>
      </c>
      <c r="F272" s="80" t="s">
        <v>218</v>
      </c>
      <c r="G272" s="80" t="s">
        <v>1980</v>
      </c>
      <c r="H272" s="80" t="s">
        <v>1981</v>
      </c>
      <c r="I272" s="177"/>
      <c r="J272" s="81">
        <v>95.911914965436452</v>
      </c>
      <c r="K272" s="81">
        <v>0.8792039712697608</v>
      </c>
      <c r="L272" s="81">
        <v>9.3440250456649618</v>
      </c>
      <c r="M272" s="81">
        <v>18.75780184007472</v>
      </c>
      <c r="N272" s="81">
        <v>20.47355709049269</v>
      </c>
      <c r="O272" s="81">
        <v>21.468715162467408</v>
      </c>
      <c r="P272" s="81">
        <v>17.748074453139289</v>
      </c>
      <c r="Q272" s="81">
        <v>0.88279659699350921</v>
      </c>
      <c r="R272" s="81">
        <v>0</v>
      </c>
      <c r="S272" s="81">
        <v>2.7769538830310729</v>
      </c>
      <c r="T272" s="82"/>
      <c r="U272" s="81">
        <v>6413639</v>
      </c>
      <c r="V272" s="81">
        <v>405</v>
      </c>
      <c r="W272" s="81">
        <v>189</v>
      </c>
      <c r="X272" s="81">
        <v>4819</v>
      </c>
      <c r="Y272" s="81">
        <v>6713</v>
      </c>
      <c r="Z272" s="81">
        <v>15341</v>
      </c>
      <c r="AA272" s="81">
        <v>4004</v>
      </c>
      <c r="AB272" s="81">
        <v>14972</v>
      </c>
      <c r="AC272" s="81">
        <v>0</v>
      </c>
      <c r="AD272" s="81">
        <v>2.7769538830310729</v>
      </c>
      <c r="AE272" s="82"/>
      <c r="AF272" s="81">
        <v>68878883.242887706</v>
      </c>
      <c r="AG272" s="81">
        <v>628027.22133086668</v>
      </c>
      <c r="AH272" s="81">
        <v>1691688.0883081255</v>
      </c>
      <c r="AI272" s="81">
        <v>31347030.890545741</v>
      </c>
      <c r="AJ272" s="81">
        <v>31879989.008091461</v>
      </c>
      <c r="AK272" s="81"/>
      <c r="AL272" s="81"/>
      <c r="AM272" s="81">
        <v>1954012.3423894108</v>
      </c>
      <c r="AN272" s="81"/>
      <c r="AO272" s="81"/>
      <c r="AP272" s="82"/>
      <c r="AQ272" s="81">
        <v>259</v>
      </c>
      <c r="AR272" s="81">
        <v>290</v>
      </c>
      <c r="AS272" s="81">
        <v>0</v>
      </c>
      <c r="AT272" s="81">
        <v>0</v>
      </c>
      <c r="AU272" s="81">
        <v>0</v>
      </c>
      <c r="AV272" s="81">
        <v>0</v>
      </c>
      <c r="AW272" s="81">
        <v>0</v>
      </c>
      <c r="AX272" s="82"/>
      <c r="AY272" s="81">
        <v>1284.9000000000001</v>
      </c>
      <c r="AZ272" s="81">
        <v>32923.200000000033</v>
      </c>
      <c r="BA272" s="81">
        <v>0</v>
      </c>
      <c r="BB272" s="81">
        <v>0</v>
      </c>
      <c r="BC272" s="81">
        <v>0</v>
      </c>
      <c r="BD272" s="81">
        <v>0</v>
      </c>
      <c r="BE272" s="81">
        <v>0</v>
      </c>
      <c r="BF272" s="82"/>
      <c r="BG272" s="81">
        <v>0</v>
      </c>
      <c r="BH272" s="81">
        <v>0</v>
      </c>
      <c r="BI272" s="81">
        <v>73.959999999999994</v>
      </c>
      <c r="BJ272" s="81">
        <v>0</v>
      </c>
      <c r="BK272" s="81">
        <v>7.2540000000000004</v>
      </c>
      <c r="BL272" s="81">
        <v>0</v>
      </c>
      <c r="BM272" s="82"/>
      <c r="BN272" s="81">
        <v>0</v>
      </c>
      <c r="BO272" s="81">
        <v>0</v>
      </c>
      <c r="BP272" s="81">
        <v>2</v>
      </c>
      <c r="BQ272" s="81">
        <v>0</v>
      </c>
      <c r="BR272" s="81">
        <v>2</v>
      </c>
      <c r="BS272" s="81">
        <v>0</v>
      </c>
      <c r="BT272"/>
      <c r="BU272" s="80">
        <v>81.213999999999999</v>
      </c>
      <c r="BV272" s="80">
        <v>0</v>
      </c>
      <c r="BW272" s="80">
        <v>0</v>
      </c>
      <c r="BX272" s="80">
        <v>0</v>
      </c>
      <c r="BY272" s="80">
        <v>0</v>
      </c>
      <c r="BZ272" s="80">
        <v>0</v>
      </c>
      <c r="CA272" s="80">
        <v>0</v>
      </c>
      <c r="CB272" s="80">
        <v>0</v>
      </c>
      <c r="CC272" s="80">
        <v>0</v>
      </c>
    </row>
    <row r="273" spans="1:81">
      <c r="A273" s="80" t="s">
        <v>1998</v>
      </c>
      <c r="B273" s="80">
        <v>340</v>
      </c>
      <c r="C273" s="80">
        <v>18</v>
      </c>
      <c r="D273" s="80">
        <v>20</v>
      </c>
      <c r="E273" s="80">
        <v>2021</v>
      </c>
      <c r="F273" s="80" t="s">
        <v>75</v>
      </c>
      <c r="G273" s="174" t="s">
        <v>1980</v>
      </c>
      <c r="H273" s="80" t="s">
        <v>1981</v>
      </c>
      <c r="I273" s="177"/>
      <c r="J273" s="81">
        <v>101.74806808288082</v>
      </c>
      <c r="K273" s="81">
        <v>0.93628138888083601</v>
      </c>
      <c r="L273" s="81">
        <v>7.7408594518932681</v>
      </c>
      <c r="M273" s="81">
        <v>19.859353861967325</v>
      </c>
      <c r="N273" s="81">
        <v>20.941855863201788</v>
      </c>
      <c r="O273" s="81">
        <v>20.795419599911462</v>
      </c>
      <c r="P273" s="81">
        <v>18.39025107506437</v>
      </c>
      <c r="Q273" s="81">
        <v>0.87984560565480951</v>
      </c>
      <c r="R273" s="81">
        <v>0</v>
      </c>
      <c r="S273" s="81">
        <v>1.876519940039389</v>
      </c>
      <c r="T273" s="82"/>
      <c r="U273" s="81">
        <v>6156081</v>
      </c>
      <c r="V273" s="81">
        <v>405</v>
      </c>
      <c r="W273" s="81">
        <v>189</v>
      </c>
      <c r="X273" s="81">
        <v>4819</v>
      </c>
      <c r="Y273" s="81">
        <v>6705</v>
      </c>
      <c r="Z273" s="81">
        <v>15301</v>
      </c>
      <c r="AA273" s="81">
        <v>4046</v>
      </c>
      <c r="AB273" s="81">
        <v>14745</v>
      </c>
      <c r="AC273" s="81">
        <v>0</v>
      </c>
      <c r="AD273" s="81">
        <v>1.876519940039389</v>
      </c>
      <c r="AE273" s="82"/>
      <c r="AF273" s="81">
        <v>62272970.811925568</v>
      </c>
      <c r="AG273" s="81">
        <v>665560.04115785763</v>
      </c>
      <c r="AH273" s="81">
        <v>1349762.4860918703</v>
      </c>
      <c r="AI273" s="81">
        <v>32798074.805187739</v>
      </c>
      <c r="AJ273" s="81">
        <v>30347088.262101367</v>
      </c>
      <c r="AK273" s="81">
        <v>0</v>
      </c>
      <c r="AL273" s="81">
        <v>0</v>
      </c>
      <c r="AM273" s="81">
        <v>1935486.0257260541</v>
      </c>
      <c r="AN273" s="81">
        <v>0</v>
      </c>
      <c r="AO273" s="81">
        <v>0</v>
      </c>
      <c r="AP273" s="82"/>
      <c r="AQ273" s="81">
        <v>280</v>
      </c>
      <c r="AR273" s="81">
        <v>310</v>
      </c>
      <c r="AS273" s="81">
        <v>0</v>
      </c>
      <c r="AT273" s="81">
        <v>0</v>
      </c>
      <c r="AU273" s="81">
        <v>0</v>
      </c>
      <c r="AV273" s="81">
        <v>0</v>
      </c>
      <c r="AW273" s="81"/>
      <c r="AX273" s="82"/>
      <c r="AY273" s="81">
        <v>1415.400000000001</v>
      </c>
      <c r="AZ273" s="81">
        <v>33904.900000000023</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1999</v>
      </c>
      <c r="B274" s="80">
        <v>340</v>
      </c>
      <c r="C274" s="80">
        <v>19</v>
      </c>
      <c r="D274" s="80">
        <v>20</v>
      </c>
      <c r="E274" s="80">
        <v>2022</v>
      </c>
      <c r="F274" s="80" t="s">
        <v>568</v>
      </c>
      <c r="G274" s="174" t="s">
        <v>1980</v>
      </c>
      <c r="H274" s="80" t="s">
        <v>1981</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297</v>
      </c>
      <c r="AR274" s="81">
        <v>325</v>
      </c>
      <c r="AS274" s="81">
        <v>0</v>
      </c>
      <c r="AT274" s="81">
        <v>0</v>
      </c>
      <c r="AU274" s="81">
        <v>0</v>
      </c>
      <c r="AV274" s="81">
        <v>0</v>
      </c>
      <c r="AW274" s="81"/>
      <c r="AX274" s="82"/>
      <c r="AY274" s="81">
        <v>1557.300000000002</v>
      </c>
      <c r="AZ274" s="81">
        <v>35395.600000000028</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2000</v>
      </c>
      <c r="B275" s="80">
        <v>477</v>
      </c>
      <c r="C275" s="80">
        <v>1</v>
      </c>
      <c r="D275" s="80">
        <v>29</v>
      </c>
      <c r="E275" s="80">
        <v>1990</v>
      </c>
      <c r="F275" s="80" t="s">
        <v>562</v>
      </c>
      <c r="G275" s="80" t="s">
        <v>1645</v>
      </c>
      <c r="H275" s="80" t="s">
        <v>1646</v>
      </c>
      <c r="I275" s="177"/>
      <c r="J275" s="81">
        <v>22.04150330036628</v>
      </c>
      <c r="K275" s="81">
        <v>2.3945452360104609</v>
      </c>
      <c r="L275" s="81">
        <v>5.3160163393561284</v>
      </c>
      <c r="M275" s="81">
        <v>8.1767360920046102</v>
      </c>
      <c r="N275" s="81">
        <v>19.653850259098572</v>
      </c>
      <c r="O275" s="81">
        <v>9.6958099190397196</v>
      </c>
      <c r="P275" s="81">
        <v>17.791608856182584</v>
      </c>
      <c r="Q275" s="81">
        <v>1.055577930285156</v>
      </c>
      <c r="R275" s="81">
        <v>0</v>
      </c>
      <c r="S275" s="81">
        <v>1.2133596192323954</v>
      </c>
      <c r="T275" s="82"/>
      <c r="U275" s="81">
        <v>467705</v>
      </c>
      <c r="V275" s="81">
        <v>738</v>
      </c>
      <c r="W275" s="81">
        <v>70</v>
      </c>
      <c r="X275" s="81">
        <v>3399</v>
      </c>
      <c r="Y275" s="81">
        <v>4316</v>
      </c>
      <c r="Z275" s="81">
        <v>3988</v>
      </c>
      <c r="AA275" s="81">
        <v>4320</v>
      </c>
      <c r="AB275" s="81">
        <v>17139</v>
      </c>
      <c r="AC275" s="81">
        <v>0</v>
      </c>
      <c r="AD275" s="81">
        <v>1.2133596192323954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2001</v>
      </c>
      <c r="B276" s="80">
        <v>478</v>
      </c>
      <c r="C276" s="80">
        <v>2</v>
      </c>
      <c r="D276" s="80">
        <v>29</v>
      </c>
      <c r="E276" s="80">
        <v>2005</v>
      </c>
      <c r="F276" s="80" t="s">
        <v>565</v>
      </c>
      <c r="G276" s="80" t="s">
        <v>1645</v>
      </c>
      <c r="H276" s="80" t="s">
        <v>1646</v>
      </c>
      <c r="I276" s="177"/>
      <c r="J276" s="81">
        <v>26.415253038172263</v>
      </c>
      <c r="K276" s="81">
        <v>1.9583593160809103</v>
      </c>
      <c r="L276" s="81">
        <v>8.5961464536986778</v>
      </c>
      <c r="M276" s="81">
        <v>17.342432141889081</v>
      </c>
      <c r="N276" s="81">
        <v>34.855423684376717</v>
      </c>
      <c r="O276" s="81">
        <v>16.517984685995756</v>
      </c>
      <c r="P276" s="81">
        <v>19.39555515048799</v>
      </c>
      <c r="Q276" s="81">
        <v>0.98328806029360782</v>
      </c>
      <c r="R276" s="81">
        <v>0</v>
      </c>
      <c r="S276" s="81">
        <v>1.5694015286013856</v>
      </c>
      <c r="T276" s="82"/>
      <c r="U276" s="81">
        <v>659664</v>
      </c>
      <c r="V276" s="81">
        <v>660</v>
      </c>
      <c r="W276" s="81">
        <v>88</v>
      </c>
      <c r="X276" s="81">
        <v>2883</v>
      </c>
      <c r="Y276" s="81">
        <v>5318</v>
      </c>
      <c r="Z276" s="81">
        <v>7862</v>
      </c>
      <c r="AA276" s="81">
        <v>3857</v>
      </c>
      <c r="AB276" s="81">
        <v>16690</v>
      </c>
      <c r="AC276" s="81">
        <v>0</v>
      </c>
      <c r="AD276" s="81">
        <v>1.5694015286013856</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2002</v>
      </c>
      <c r="B277" s="80">
        <v>479</v>
      </c>
      <c r="C277" s="80">
        <v>3</v>
      </c>
      <c r="D277" s="80">
        <v>29</v>
      </c>
      <c r="E277" s="80">
        <v>2006</v>
      </c>
      <c r="F277" s="80" t="s">
        <v>566</v>
      </c>
      <c r="G277" s="80" t="s">
        <v>1645</v>
      </c>
      <c r="H277" s="80" t="s">
        <v>1646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2003</v>
      </c>
      <c r="B278" s="80">
        <v>480</v>
      </c>
      <c r="C278" s="80">
        <v>4</v>
      </c>
      <c r="D278" s="80">
        <v>29</v>
      </c>
      <c r="E278" s="80">
        <v>2007</v>
      </c>
      <c r="F278" s="80" t="s">
        <v>567</v>
      </c>
      <c r="G278" s="80" t="s">
        <v>1645</v>
      </c>
      <c r="H278" s="80" t="s">
        <v>1646</v>
      </c>
      <c r="I278" s="177"/>
      <c r="J278" s="81">
        <v>14.724645086486351</v>
      </c>
      <c r="K278" s="81">
        <v>2.2450108615674069</v>
      </c>
      <c r="L278" s="81">
        <v>5.562039495831927</v>
      </c>
      <c r="M278" s="81">
        <v>17.830270814897904</v>
      </c>
      <c r="N278" s="81">
        <v>30.97276491234561</v>
      </c>
      <c r="O278" s="81">
        <v>16.055254654481331</v>
      </c>
      <c r="P278" s="81">
        <v>18.842990204330924</v>
      </c>
      <c r="Q278" s="81">
        <v>1.0317861517740048</v>
      </c>
      <c r="R278" s="81">
        <v>0</v>
      </c>
      <c r="S278" s="81">
        <v>1.5505272335860032</v>
      </c>
      <c r="T278" s="82"/>
      <c r="U278" s="81">
        <v>571420</v>
      </c>
      <c r="V278" s="81">
        <v>706</v>
      </c>
      <c r="W278" s="81">
        <v>66</v>
      </c>
      <c r="X278" s="81">
        <v>3859</v>
      </c>
      <c r="Y278" s="81">
        <v>5489</v>
      </c>
      <c r="Z278" s="81">
        <v>7944</v>
      </c>
      <c r="AA278" s="81">
        <v>3690</v>
      </c>
      <c r="AB278" s="81">
        <v>16587</v>
      </c>
      <c r="AC278" s="81">
        <v>0</v>
      </c>
      <c r="AD278" s="81">
        <v>1.5505272335860032</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2004</v>
      </c>
      <c r="B279" s="80">
        <v>481</v>
      </c>
      <c r="C279" s="80">
        <v>5</v>
      </c>
      <c r="D279" s="80">
        <v>29</v>
      </c>
      <c r="E279" s="80">
        <v>2008</v>
      </c>
      <c r="F279" s="80" t="s">
        <v>84</v>
      </c>
      <c r="G279" s="80" t="s">
        <v>1645</v>
      </c>
      <c r="H279" s="80" t="s">
        <v>1646</v>
      </c>
      <c r="I279" s="177"/>
      <c r="J279" s="81">
        <v>16.086929650228182</v>
      </c>
      <c r="K279" s="81">
        <v>1.6184228804502987</v>
      </c>
      <c r="L279" s="81">
        <v>4.9466608131493741</v>
      </c>
      <c r="M279" s="81">
        <v>18.793134015725645</v>
      </c>
      <c r="N279" s="81">
        <v>29.719615473700845</v>
      </c>
      <c r="O279" s="81">
        <v>15.526471160313728</v>
      </c>
      <c r="P279" s="81">
        <v>18.275742875646994</v>
      </c>
      <c r="Q279" s="81">
        <v>1.0021928035515673</v>
      </c>
      <c r="R279" s="81">
        <v>0</v>
      </c>
      <c r="S279" s="81">
        <v>1.5662335232757754</v>
      </c>
      <c r="T279" s="82"/>
      <c r="U279" s="81">
        <v>684569</v>
      </c>
      <c r="V279" s="81">
        <v>706</v>
      </c>
      <c r="W279" s="81">
        <v>66</v>
      </c>
      <c r="X279" s="81">
        <v>3859</v>
      </c>
      <c r="Y279" s="81">
        <v>5538</v>
      </c>
      <c r="Z279" s="81">
        <v>7952</v>
      </c>
      <c r="AA279" s="81">
        <v>3583</v>
      </c>
      <c r="AB279" s="81">
        <v>16376</v>
      </c>
      <c r="AC279" s="81">
        <v>0</v>
      </c>
      <c r="AD279" s="81">
        <v>1.5662335232757754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2005</v>
      </c>
      <c r="B280" s="80">
        <v>482</v>
      </c>
      <c r="C280" s="80">
        <v>6</v>
      </c>
      <c r="D280" s="80">
        <v>29</v>
      </c>
      <c r="E280" s="80">
        <v>2009</v>
      </c>
      <c r="F280" s="80" t="s">
        <v>85</v>
      </c>
      <c r="G280" s="80" t="s">
        <v>1645</v>
      </c>
      <c r="H280" s="80" t="s">
        <v>1646</v>
      </c>
      <c r="I280" s="177"/>
      <c r="J280" s="81">
        <v>16.221605775763216</v>
      </c>
      <c r="K280" s="81">
        <v>1.4732757661986602</v>
      </c>
      <c r="L280" s="81">
        <v>5.6735131095281091</v>
      </c>
      <c r="M280" s="81">
        <v>18.079470240368611</v>
      </c>
      <c r="N280" s="81">
        <v>30.530182052693398</v>
      </c>
      <c r="O280" s="81">
        <v>15.896363493215558</v>
      </c>
      <c r="P280" s="81">
        <v>17.439283643110194</v>
      </c>
      <c r="Q280" s="81">
        <v>0.94478091536140452</v>
      </c>
      <c r="R280" s="81">
        <v>0</v>
      </c>
      <c r="S280" s="81">
        <v>1.5517234989886879</v>
      </c>
      <c r="T280" s="82"/>
      <c r="U280" s="81">
        <v>652013</v>
      </c>
      <c r="V280" s="81">
        <v>668</v>
      </c>
      <c r="W280" s="81">
        <v>95</v>
      </c>
      <c r="X280" s="81">
        <v>3797</v>
      </c>
      <c r="Y280" s="81">
        <v>5571</v>
      </c>
      <c r="Z280" s="81">
        <v>8036</v>
      </c>
      <c r="AA280" s="81">
        <v>3510</v>
      </c>
      <c r="AB280" s="81">
        <v>16206</v>
      </c>
      <c r="AC280" s="81">
        <v>0</v>
      </c>
      <c r="AD280" s="81">
        <v>1.5517234989886879</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2006</v>
      </c>
      <c r="B281" s="80">
        <v>483</v>
      </c>
      <c r="C281" s="80">
        <v>7</v>
      </c>
      <c r="D281" s="80">
        <v>29</v>
      </c>
      <c r="E281" s="80">
        <v>2010</v>
      </c>
      <c r="F281" s="80" t="s">
        <v>86</v>
      </c>
      <c r="G281" s="80" t="s">
        <v>1645</v>
      </c>
      <c r="H281" s="80" t="s">
        <v>1646</v>
      </c>
      <c r="I281" s="177"/>
      <c r="J281" s="81">
        <v>15.352611055509449</v>
      </c>
      <c r="K281" s="81">
        <v>1.7115958855946105</v>
      </c>
      <c r="L281" s="81">
        <v>5.2373119830197528</v>
      </c>
      <c r="M281" s="81">
        <v>17.180054031310711</v>
      </c>
      <c r="N281" s="81">
        <v>31.418957871467256</v>
      </c>
      <c r="O281" s="81">
        <v>16.045334289557406</v>
      </c>
      <c r="P281" s="81">
        <v>17.651559185086334</v>
      </c>
      <c r="Q281" s="81">
        <v>0.98003123483474186</v>
      </c>
      <c r="R281" s="81">
        <v>0</v>
      </c>
      <c r="S281" s="81">
        <v>1.4341543131032313</v>
      </c>
      <c r="T281" s="82"/>
      <c r="U281" s="81">
        <v>608386</v>
      </c>
      <c r="V281" s="81">
        <v>668</v>
      </c>
      <c r="W281" s="81">
        <v>95</v>
      </c>
      <c r="X281" s="81">
        <v>3797</v>
      </c>
      <c r="Y281" s="81">
        <v>5619</v>
      </c>
      <c r="Z281" s="81">
        <v>8149</v>
      </c>
      <c r="AA281" s="81">
        <v>3464</v>
      </c>
      <c r="AB281" s="81">
        <v>16108</v>
      </c>
      <c r="AC281" s="81">
        <v>0</v>
      </c>
      <c r="AD281" s="81">
        <v>1.4341543131032313</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2007</v>
      </c>
      <c r="B282" s="80">
        <v>484</v>
      </c>
      <c r="C282" s="80">
        <v>8</v>
      </c>
      <c r="D282" s="80">
        <v>29</v>
      </c>
      <c r="E282" s="80">
        <v>2011</v>
      </c>
      <c r="F282" s="80" t="s">
        <v>87</v>
      </c>
      <c r="G282" s="80" t="s">
        <v>1645</v>
      </c>
      <c r="H282" s="80" t="s">
        <v>1646</v>
      </c>
      <c r="I282" s="177"/>
      <c r="J282" s="81">
        <v>18.317778331784755</v>
      </c>
      <c r="K282" s="81">
        <v>1.9902726571717417</v>
      </c>
      <c r="L282" s="81">
        <v>4.7420290980516082</v>
      </c>
      <c r="M282" s="81">
        <v>20.237649804819824</v>
      </c>
      <c r="N282" s="81">
        <v>36.1303730522691</v>
      </c>
      <c r="O282" s="81">
        <v>16.000938946663744</v>
      </c>
      <c r="P282" s="81">
        <v>16.874240018656472</v>
      </c>
      <c r="Q282" s="81">
        <v>1.1187125317069935</v>
      </c>
      <c r="R282" s="81">
        <v>0</v>
      </c>
      <c r="S282" s="81">
        <v>1.6618065227223124</v>
      </c>
      <c r="T282" s="82"/>
      <c r="U282" s="81">
        <v>687510</v>
      </c>
      <c r="V282" s="81">
        <v>668</v>
      </c>
      <c r="W282" s="81">
        <v>95</v>
      </c>
      <c r="X282" s="81">
        <v>3797</v>
      </c>
      <c r="Y282" s="81">
        <v>5674</v>
      </c>
      <c r="Z282" s="81">
        <v>8303</v>
      </c>
      <c r="AA282" s="81">
        <v>3410</v>
      </c>
      <c r="AB282" s="81">
        <v>15941</v>
      </c>
      <c r="AC282" s="81">
        <v>0</v>
      </c>
      <c r="AD282" s="81">
        <v>1.6618065227223124</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2008</v>
      </c>
      <c r="B283" s="80">
        <v>485</v>
      </c>
      <c r="C283" s="80">
        <v>9</v>
      </c>
      <c r="D283" s="80">
        <v>29</v>
      </c>
      <c r="E283" s="80">
        <v>2012</v>
      </c>
      <c r="F283" s="80" t="s">
        <v>88</v>
      </c>
      <c r="G283" s="80" t="s">
        <v>1645</v>
      </c>
      <c r="H283" s="80" t="s">
        <v>1646</v>
      </c>
      <c r="I283" s="177"/>
      <c r="J283" s="81">
        <v>19.950456580994558</v>
      </c>
      <c r="K283" s="81">
        <v>2.1888576400646933</v>
      </c>
      <c r="L283" s="81">
        <v>4.6208938471474079</v>
      </c>
      <c r="M283" s="81">
        <v>21.944926266606529</v>
      </c>
      <c r="N283" s="81">
        <v>36.589111105846364</v>
      </c>
      <c r="O283" s="81">
        <v>16.075780544551808</v>
      </c>
      <c r="P283" s="81">
        <v>16.875692479151699</v>
      </c>
      <c r="Q283" s="81">
        <v>1.2054660611291745</v>
      </c>
      <c r="R283" s="81">
        <v>0</v>
      </c>
      <c r="S283" s="81">
        <v>1.3253827264594711</v>
      </c>
      <c r="T283" s="82"/>
      <c r="U283" s="81">
        <v>662922</v>
      </c>
      <c r="V283" s="81">
        <v>668</v>
      </c>
      <c r="W283" s="81">
        <v>95</v>
      </c>
      <c r="X283" s="81">
        <v>3797</v>
      </c>
      <c r="Y283" s="81">
        <v>5736</v>
      </c>
      <c r="Z283" s="81">
        <v>8408</v>
      </c>
      <c r="AA283" s="81">
        <v>3391</v>
      </c>
      <c r="AB283" s="81">
        <v>15810</v>
      </c>
      <c r="AC283" s="81">
        <v>0</v>
      </c>
      <c r="AD283" s="81">
        <v>1.3253827264594711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2009</v>
      </c>
      <c r="B284" s="80">
        <v>486</v>
      </c>
      <c r="C284" s="80">
        <v>10</v>
      </c>
      <c r="D284" s="80">
        <v>29</v>
      </c>
      <c r="E284" s="80">
        <v>2013</v>
      </c>
      <c r="F284" s="80" t="s">
        <v>89</v>
      </c>
      <c r="G284" s="80" t="s">
        <v>1645</v>
      </c>
      <c r="H284" s="80" t="s">
        <v>1646</v>
      </c>
      <c r="I284" s="177"/>
      <c r="J284" s="81">
        <v>17.364669478606146</v>
      </c>
      <c r="K284" s="81">
        <v>2.0228305899140122</v>
      </c>
      <c r="L284" s="81">
        <v>3.9882999864416764</v>
      </c>
      <c r="M284" s="81">
        <v>20.454329321366703</v>
      </c>
      <c r="N284" s="81">
        <v>36.057570732525157</v>
      </c>
      <c r="O284" s="81">
        <v>15.741940606025608</v>
      </c>
      <c r="P284" s="81">
        <v>17.149083548293859</v>
      </c>
      <c r="Q284" s="81">
        <v>1.2163491345792048</v>
      </c>
      <c r="R284" s="81">
        <v>0</v>
      </c>
      <c r="S284" s="81">
        <v>1.939228180730614</v>
      </c>
      <c r="T284" s="82"/>
      <c r="U284" s="81">
        <v>577981</v>
      </c>
      <c r="V284" s="81">
        <v>668</v>
      </c>
      <c r="W284" s="81">
        <v>95</v>
      </c>
      <c r="X284" s="81">
        <v>3797</v>
      </c>
      <c r="Y284" s="81">
        <v>5756</v>
      </c>
      <c r="Z284" s="81">
        <v>8601</v>
      </c>
      <c r="AA284" s="81">
        <v>3433</v>
      </c>
      <c r="AB284" s="81">
        <v>15724</v>
      </c>
      <c r="AC284" s="81">
        <v>0</v>
      </c>
      <c r="AD284" s="81">
        <v>1.939228180730614</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2010</v>
      </c>
      <c r="B285" s="80">
        <v>487</v>
      </c>
      <c r="C285" s="80">
        <v>11</v>
      </c>
      <c r="D285" s="80">
        <v>29</v>
      </c>
      <c r="E285" s="80">
        <v>2014</v>
      </c>
      <c r="F285" s="80" t="s">
        <v>90</v>
      </c>
      <c r="G285" s="80" t="s">
        <v>1645</v>
      </c>
      <c r="H285" s="80" t="s">
        <v>1646</v>
      </c>
      <c r="I285" s="177"/>
      <c r="J285" s="81">
        <v>16.943017649459744</v>
      </c>
      <c r="K285" s="81">
        <v>1.8830976678686566</v>
      </c>
      <c r="L285" s="81">
        <v>4.067633325308841</v>
      </c>
      <c r="M285" s="81">
        <v>19.382555943132193</v>
      </c>
      <c r="N285" s="81">
        <v>35.068553434647129</v>
      </c>
      <c r="O285" s="81">
        <v>15.104750709462733</v>
      </c>
      <c r="P285" s="81">
        <v>17.052487622227869</v>
      </c>
      <c r="Q285" s="81">
        <v>1.1584967929312071</v>
      </c>
      <c r="R285" s="81">
        <v>0</v>
      </c>
      <c r="S285" s="81">
        <v>1.6054464714496839</v>
      </c>
      <c r="T285" s="82"/>
      <c r="U285" s="81">
        <v>664649</v>
      </c>
      <c r="V285" s="81">
        <v>565</v>
      </c>
      <c r="W285" s="81">
        <v>80</v>
      </c>
      <c r="X285" s="81">
        <v>3518</v>
      </c>
      <c r="Y285" s="81">
        <v>5833</v>
      </c>
      <c r="Z285" s="81">
        <v>8692</v>
      </c>
      <c r="AA285" s="81">
        <v>3396</v>
      </c>
      <c r="AB285" s="81">
        <v>15609</v>
      </c>
      <c r="AC285" s="81">
        <v>0</v>
      </c>
      <c r="AD285" s="81">
        <v>1.6054464714496839</v>
      </c>
      <c r="AE285" s="82"/>
      <c r="AF285" s="81">
        <v>9318320.8342259862</v>
      </c>
      <c r="AG285" s="81">
        <v>1528117.6456937203</v>
      </c>
      <c r="AH285" s="81">
        <v>723432.22546929435</v>
      </c>
      <c r="AI285" s="81">
        <v>22653558.629692841</v>
      </c>
      <c r="AJ285" s="81">
        <v>33069884.301227223</v>
      </c>
      <c r="AK285" s="81">
        <v>0</v>
      </c>
      <c r="AL285" s="81">
        <v>0</v>
      </c>
      <c r="AM285" s="81">
        <v>2142882.4513575719</v>
      </c>
      <c r="AN285" s="81">
        <v>0</v>
      </c>
      <c r="AO285" s="81">
        <v>0</v>
      </c>
      <c r="AP285" s="82"/>
      <c r="AQ285" s="81">
        <v>51</v>
      </c>
      <c r="AR285" s="81">
        <v>14</v>
      </c>
      <c r="AS285" s="81">
        <v>0</v>
      </c>
      <c r="AT285" s="81">
        <v>0</v>
      </c>
      <c r="AU285" s="81">
        <v>0</v>
      </c>
      <c r="AV285" s="81">
        <v>0</v>
      </c>
      <c r="AW285" s="81" t="s">
        <v>564</v>
      </c>
      <c r="AX285" s="82"/>
      <c r="AY285" s="81">
        <v>231.2</v>
      </c>
      <c r="AZ285" s="81">
        <v>448.4</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2011</v>
      </c>
      <c r="B286" s="80">
        <v>488</v>
      </c>
      <c r="C286" s="80">
        <v>12</v>
      </c>
      <c r="D286" s="80">
        <v>29</v>
      </c>
      <c r="E286" s="80">
        <v>2015</v>
      </c>
      <c r="F286" s="80" t="s">
        <v>91</v>
      </c>
      <c r="G286" s="80" t="s">
        <v>1645</v>
      </c>
      <c r="H286" s="80" t="s">
        <v>1646</v>
      </c>
      <c r="I286" s="177"/>
      <c r="J286" s="81">
        <v>16.186999796728024</v>
      </c>
      <c r="K286" s="81">
        <v>1.8143349567215716</v>
      </c>
      <c r="L286" s="81">
        <v>3.5953154184577545</v>
      </c>
      <c r="M286" s="81">
        <v>16.778386690964336</v>
      </c>
      <c r="N286" s="81">
        <v>32.797431665169618</v>
      </c>
      <c r="O286" s="81">
        <v>14.970935980687088</v>
      </c>
      <c r="P286" s="81">
        <v>16.980474775716662</v>
      </c>
      <c r="Q286" s="81">
        <v>1.1248106890616738</v>
      </c>
      <c r="R286" s="81">
        <v>0</v>
      </c>
      <c r="S286" s="81">
        <v>1.7357506016157258</v>
      </c>
      <c r="T286" s="82"/>
      <c r="U286" s="81">
        <v>634034</v>
      </c>
      <c r="V286" s="81">
        <v>565</v>
      </c>
      <c r="W286" s="81">
        <v>80</v>
      </c>
      <c r="X286" s="81">
        <v>3518</v>
      </c>
      <c r="Y286" s="81">
        <v>5889</v>
      </c>
      <c r="Z286" s="81">
        <v>8698</v>
      </c>
      <c r="AA286" s="81">
        <v>3379</v>
      </c>
      <c r="AB286" s="81">
        <v>15481</v>
      </c>
      <c r="AC286" s="81">
        <v>0</v>
      </c>
      <c r="AD286" s="81">
        <v>1.7357506016157258</v>
      </c>
      <c r="AE286" s="82"/>
      <c r="AF286" s="81">
        <v>8865872.5408846047</v>
      </c>
      <c r="AG286" s="81">
        <v>1414892.9579795317</v>
      </c>
      <c r="AH286" s="81">
        <v>540997.18030802114</v>
      </c>
      <c r="AI286" s="81">
        <v>21482024.785910856</v>
      </c>
      <c r="AJ286" s="81">
        <v>29946063.264570177</v>
      </c>
      <c r="AK286" s="81">
        <v>0</v>
      </c>
      <c r="AL286" s="81">
        <v>0</v>
      </c>
      <c r="AM286" s="81">
        <v>2121606.1096474533</v>
      </c>
      <c r="AN286" s="81">
        <v>0</v>
      </c>
      <c r="AO286" s="81">
        <v>0</v>
      </c>
      <c r="AP286" s="82"/>
      <c r="AQ286" s="81">
        <v>60</v>
      </c>
      <c r="AR286" s="81">
        <v>15</v>
      </c>
      <c r="AS286" s="81">
        <v>0</v>
      </c>
      <c r="AT286" s="81">
        <v>0</v>
      </c>
      <c r="AU286" s="81">
        <v>0</v>
      </c>
      <c r="AV286" s="81">
        <v>0</v>
      </c>
      <c r="AW286" s="81" t="s">
        <v>564</v>
      </c>
      <c r="AX286" s="82"/>
      <c r="AY286" s="81">
        <v>278.5</v>
      </c>
      <c r="AZ286" s="81">
        <v>463.2</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2012</v>
      </c>
      <c r="B287" s="80">
        <v>489</v>
      </c>
      <c r="C287" s="80">
        <v>13</v>
      </c>
      <c r="D287" s="80">
        <v>29</v>
      </c>
      <c r="E287" s="80">
        <v>2016</v>
      </c>
      <c r="F287" s="80" t="s">
        <v>92</v>
      </c>
      <c r="G287" s="80" t="s">
        <v>1645</v>
      </c>
      <c r="H287" s="80" t="s">
        <v>1646</v>
      </c>
      <c r="I287" s="177"/>
      <c r="J287" s="81">
        <v>14.820951585806672</v>
      </c>
      <c r="K287" s="81">
        <v>1.6700096412642003</v>
      </c>
      <c r="L287" s="81">
        <v>4.4674087608054771</v>
      </c>
      <c r="M287" s="81">
        <v>15.787747103234546</v>
      </c>
      <c r="N287" s="81">
        <v>35.708231757829132</v>
      </c>
      <c r="O287" s="81">
        <v>14.923460260713451</v>
      </c>
      <c r="P287" s="81">
        <v>16.893776164729115</v>
      </c>
      <c r="Q287" s="81">
        <v>1.0810938182920908</v>
      </c>
      <c r="R287" s="81">
        <v>0</v>
      </c>
      <c r="S287" s="81">
        <v>2.438153363825371</v>
      </c>
      <c r="T287" s="82"/>
      <c r="U287" s="81">
        <v>664503</v>
      </c>
      <c r="V287" s="81">
        <v>565</v>
      </c>
      <c r="W287" s="81">
        <v>80</v>
      </c>
      <c r="X287" s="81">
        <v>3518</v>
      </c>
      <c r="Y287" s="81">
        <v>5911</v>
      </c>
      <c r="Z287" s="81">
        <v>8777</v>
      </c>
      <c r="AA287" s="81">
        <v>3477</v>
      </c>
      <c r="AB287" s="81">
        <v>15306</v>
      </c>
      <c r="AC287" s="81">
        <v>0</v>
      </c>
      <c r="AD287" s="81">
        <v>2.438153363825371</v>
      </c>
      <c r="AE287" s="82"/>
      <c r="AF287" s="81">
        <v>8126012.2683872757</v>
      </c>
      <c r="AG287" s="81">
        <v>1326153.8322301661</v>
      </c>
      <c r="AH287" s="81">
        <v>495636.27966885222</v>
      </c>
      <c r="AI287" s="81">
        <v>21933312.071910501</v>
      </c>
      <c r="AJ287" s="81">
        <v>32651467.402081359</v>
      </c>
      <c r="AK287" s="81">
        <v>0</v>
      </c>
      <c r="AL287" s="81">
        <v>0</v>
      </c>
      <c r="AM287" s="81">
        <v>2099252.7410717499</v>
      </c>
      <c r="AN287" s="81">
        <v>0</v>
      </c>
      <c r="AO287" s="81">
        <v>0</v>
      </c>
      <c r="AP287" s="82"/>
      <c r="AQ287" s="81">
        <v>67</v>
      </c>
      <c r="AR287" s="81">
        <v>15</v>
      </c>
      <c r="AS287" s="81">
        <v>0</v>
      </c>
      <c r="AT287" s="81">
        <v>0</v>
      </c>
      <c r="AU287" s="81">
        <v>0</v>
      </c>
      <c r="AV287" s="81">
        <v>0</v>
      </c>
      <c r="AW287" s="81" t="s">
        <v>564</v>
      </c>
      <c r="AX287" s="82"/>
      <c r="AY287" s="81">
        <v>315.2</v>
      </c>
      <c r="AZ287" s="81">
        <v>463.2</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2013</v>
      </c>
      <c r="B288" s="80">
        <v>490</v>
      </c>
      <c r="C288" s="80">
        <v>14</v>
      </c>
      <c r="D288" s="80">
        <v>29</v>
      </c>
      <c r="E288" s="80">
        <v>2017</v>
      </c>
      <c r="F288" s="80" t="s">
        <v>71</v>
      </c>
      <c r="G288" s="80" t="s">
        <v>1645</v>
      </c>
      <c r="H288" s="80" t="s">
        <v>1646</v>
      </c>
      <c r="I288" s="177"/>
      <c r="J288" s="81">
        <v>13.812272177238295</v>
      </c>
      <c r="K288" s="81">
        <v>1.8275198942583164</v>
      </c>
      <c r="L288" s="81">
        <v>4.3602455446163217</v>
      </c>
      <c r="M288" s="81">
        <v>14.078025510032031</v>
      </c>
      <c r="N288" s="81">
        <v>32.494323671757932</v>
      </c>
      <c r="O288" s="81">
        <v>14.790333049507771</v>
      </c>
      <c r="P288" s="81">
        <v>16.627437984310372</v>
      </c>
      <c r="Q288" s="81">
        <v>1.0362575963066027</v>
      </c>
      <c r="R288" s="81">
        <v>0</v>
      </c>
      <c r="S288" s="81">
        <v>1.7950754807395664</v>
      </c>
      <c r="T288" s="82"/>
      <c r="U288" s="81">
        <v>632004</v>
      </c>
      <c r="V288" s="81">
        <v>565</v>
      </c>
      <c r="W288" s="81">
        <v>80</v>
      </c>
      <c r="X288" s="81">
        <v>3518</v>
      </c>
      <c r="Y288" s="81">
        <v>5943</v>
      </c>
      <c r="Z288" s="81">
        <v>8843</v>
      </c>
      <c r="AA288" s="81">
        <v>3444</v>
      </c>
      <c r="AB288" s="81">
        <v>15172</v>
      </c>
      <c r="AC288" s="81">
        <v>0</v>
      </c>
      <c r="AD288" s="81">
        <v>1.7950754807395659</v>
      </c>
      <c r="AE288" s="82"/>
      <c r="AF288" s="81">
        <v>8046404.0445697857</v>
      </c>
      <c r="AG288" s="81">
        <v>1421270.7641149161</v>
      </c>
      <c r="AH288" s="81">
        <v>670149.53167976893</v>
      </c>
      <c r="AI288" s="81">
        <v>20408712.23545194</v>
      </c>
      <c r="AJ288" s="81">
        <v>31205270.43046578</v>
      </c>
      <c r="AK288" s="81">
        <v>0</v>
      </c>
      <c r="AL288" s="81">
        <v>0</v>
      </c>
      <c r="AM288" s="81">
        <v>2084130.3363656099</v>
      </c>
      <c r="AN288" s="81">
        <v>0</v>
      </c>
      <c r="AO288" s="81">
        <v>0</v>
      </c>
      <c r="AP288" s="82"/>
      <c r="AQ288" s="81">
        <v>74</v>
      </c>
      <c r="AR288" s="81">
        <v>17</v>
      </c>
      <c r="AS288" s="81">
        <v>0</v>
      </c>
      <c r="AT288" s="81">
        <v>0</v>
      </c>
      <c r="AU288" s="81">
        <v>0</v>
      </c>
      <c r="AV288" s="81">
        <v>0</v>
      </c>
      <c r="AW288" s="81" t="s">
        <v>564</v>
      </c>
      <c r="AX288" s="82"/>
      <c r="AY288" s="81">
        <v>365.3</v>
      </c>
      <c r="AZ288" s="81">
        <v>493.9</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2014</v>
      </c>
      <c r="B289" s="80">
        <v>491</v>
      </c>
      <c r="C289" s="80">
        <v>15</v>
      </c>
      <c r="D289" s="80">
        <v>29</v>
      </c>
      <c r="E289" s="80">
        <v>2018</v>
      </c>
      <c r="F289" s="80" t="s">
        <v>93</v>
      </c>
      <c r="G289" s="80" t="s">
        <v>1645</v>
      </c>
      <c r="H289" s="80" t="s">
        <v>1646</v>
      </c>
      <c r="I289" s="177"/>
      <c r="J289" s="81">
        <v>15.176661363156828</v>
      </c>
      <c r="K289" s="81">
        <v>1.7053857874782223</v>
      </c>
      <c r="L289" s="81">
        <v>4.0238122489321189</v>
      </c>
      <c r="M289" s="81">
        <v>15.261832281880594</v>
      </c>
      <c r="N289" s="81">
        <v>31.887802388460916</v>
      </c>
      <c r="O289" s="81">
        <v>14.566612045551059</v>
      </c>
      <c r="P289" s="81">
        <v>16.662679697050351</v>
      </c>
      <c r="Q289" s="81">
        <v>0.96077081938087328</v>
      </c>
      <c r="R289" s="81">
        <v>0</v>
      </c>
      <c r="S289" s="81">
        <v>1.8984481748556365</v>
      </c>
      <c r="T289" s="82"/>
      <c r="U289" s="81">
        <v>645176</v>
      </c>
      <c r="V289" s="81">
        <v>565</v>
      </c>
      <c r="W289" s="81">
        <v>80</v>
      </c>
      <c r="X289" s="81">
        <v>3518</v>
      </c>
      <c r="Y289" s="81">
        <v>6025</v>
      </c>
      <c r="Z289" s="81">
        <v>8876</v>
      </c>
      <c r="AA289" s="81">
        <v>3486</v>
      </c>
      <c r="AB289" s="81">
        <v>15159</v>
      </c>
      <c r="AC289" s="81">
        <v>0</v>
      </c>
      <c r="AD289" s="81">
        <v>1.898448174855637</v>
      </c>
      <c r="AE289" s="82"/>
      <c r="AF289" s="81">
        <v>8785335.1984754186</v>
      </c>
      <c r="AG289" s="81">
        <v>1302982.589509022</v>
      </c>
      <c r="AH289" s="81">
        <v>637774.85987354896</v>
      </c>
      <c r="AI289" s="81">
        <v>21594526.72837529</v>
      </c>
      <c r="AJ289" s="81">
        <v>29972102.0224685</v>
      </c>
      <c r="AK289" s="81">
        <v>0</v>
      </c>
      <c r="AL289" s="81">
        <v>0</v>
      </c>
      <c r="AM289" s="81">
        <v>2086653.1872778849</v>
      </c>
      <c r="AN289" s="81">
        <v>0</v>
      </c>
      <c r="AO289" s="81">
        <v>0</v>
      </c>
      <c r="AP289" s="82"/>
      <c r="AQ289" s="81">
        <v>85</v>
      </c>
      <c r="AR289" s="81">
        <v>17</v>
      </c>
      <c r="AS289" s="81">
        <v>0</v>
      </c>
      <c r="AT289" s="81">
        <v>0</v>
      </c>
      <c r="AU289" s="81">
        <v>0</v>
      </c>
      <c r="AV289" s="81">
        <v>0</v>
      </c>
      <c r="AW289" s="81" t="s">
        <v>564</v>
      </c>
      <c r="AX289" s="82"/>
      <c r="AY289" s="81">
        <v>414.9</v>
      </c>
      <c r="AZ289" s="81">
        <v>494</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2015</v>
      </c>
      <c r="B290" s="80">
        <v>492</v>
      </c>
      <c r="C290" s="80">
        <v>16</v>
      </c>
      <c r="D290" s="80">
        <v>29</v>
      </c>
      <c r="E290" s="80">
        <v>2019</v>
      </c>
      <c r="F290" s="80" t="s">
        <v>73</v>
      </c>
      <c r="G290" s="80" t="s">
        <v>1645</v>
      </c>
      <c r="H290" s="80" t="s">
        <v>1646</v>
      </c>
      <c r="I290" s="177"/>
      <c r="J290" s="81">
        <v>14.35419865333323</v>
      </c>
      <c r="K290" s="81">
        <v>1.5133323020374192</v>
      </c>
      <c r="L290" s="81">
        <v>4.0658409884195228</v>
      </c>
      <c r="M290" s="81">
        <v>14.13300266561005</v>
      </c>
      <c r="N290" s="81">
        <v>31.543840522253365</v>
      </c>
      <c r="O290" s="81">
        <v>14.228474495194813</v>
      </c>
      <c r="P290" s="81">
        <v>15.8588566537221</v>
      </c>
      <c r="Q290" s="81">
        <v>0.9245827993832213</v>
      </c>
      <c r="R290" s="81">
        <v>0</v>
      </c>
      <c r="S290" s="81">
        <v>1.8205172832037211</v>
      </c>
      <c r="T290" s="82"/>
      <c r="U290" s="81">
        <v>612997</v>
      </c>
      <c r="V290" s="81">
        <v>565</v>
      </c>
      <c r="W290" s="81">
        <v>80</v>
      </c>
      <c r="X290" s="81">
        <v>3518</v>
      </c>
      <c r="Y290" s="81">
        <v>6067</v>
      </c>
      <c r="Z290" s="81">
        <v>8908</v>
      </c>
      <c r="AA290" s="81">
        <v>3293</v>
      </c>
      <c r="AB290" s="81">
        <v>14983</v>
      </c>
      <c r="AC290" s="81">
        <v>0</v>
      </c>
      <c r="AD290" s="81">
        <v>1.8205172832037211</v>
      </c>
      <c r="AE290" s="82"/>
      <c r="AF290" s="81">
        <v>8094575.9637999758</v>
      </c>
      <c r="AG290" s="81">
        <v>1141328.59886715</v>
      </c>
      <c r="AH290" s="81">
        <v>677123.06712782732</v>
      </c>
      <c r="AI290" s="81">
        <v>20630724.200009279</v>
      </c>
      <c r="AJ290" s="81">
        <v>29367356.190462168</v>
      </c>
      <c r="AK290" s="81">
        <v>0</v>
      </c>
      <c r="AL290" s="81">
        <v>0</v>
      </c>
      <c r="AM290" s="81">
        <v>2040571.8080363884</v>
      </c>
      <c r="AN290" s="81">
        <v>0</v>
      </c>
      <c r="AO290" s="81">
        <v>0</v>
      </c>
      <c r="AP290" s="82"/>
      <c r="AQ290" s="81">
        <v>98</v>
      </c>
      <c r="AR290" s="81">
        <v>19</v>
      </c>
      <c r="AS290" s="81">
        <v>0</v>
      </c>
      <c r="AT290" s="81">
        <v>0</v>
      </c>
      <c r="AU290" s="81">
        <v>0</v>
      </c>
      <c r="AV290" s="81">
        <v>0</v>
      </c>
      <c r="AW290" s="81" t="s">
        <v>564</v>
      </c>
      <c r="AX290" s="82"/>
      <c r="AY290" s="81">
        <v>482.7</v>
      </c>
      <c r="AZ290" s="81">
        <v>587.4</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2016</v>
      </c>
      <c r="B291" s="80">
        <v>493</v>
      </c>
      <c r="C291" s="80">
        <v>17</v>
      </c>
      <c r="D291" s="80">
        <v>29</v>
      </c>
      <c r="E291" s="80">
        <v>2020</v>
      </c>
      <c r="F291" s="80" t="s">
        <v>218</v>
      </c>
      <c r="G291" s="80" t="s">
        <v>1645</v>
      </c>
      <c r="H291" s="80" t="s">
        <v>1646</v>
      </c>
      <c r="I291" s="177"/>
      <c r="J291" s="81">
        <v>11.931288526395241</v>
      </c>
      <c r="K291" s="81">
        <v>1.4817571573044024</v>
      </c>
      <c r="L291" s="81">
        <v>5.3156749697340331</v>
      </c>
      <c r="M291" s="81">
        <v>12.828684879262854</v>
      </c>
      <c r="N291" s="81">
        <v>27.801883534639469</v>
      </c>
      <c r="O291" s="81">
        <v>12.498343987745024</v>
      </c>
      <c r="P291" s="81">
        <v>15.225933003629732</v>
      </c>
      <c r="Q291" s="81">
        <v>0.8733624896251575</v>
      </c>
      <c r="R291" s="81">
        <v>0</v>
      </c>
      <c r="S291" s="81">
        <v>1.5537627313969971</v>
      </c>
      <c r="T291" s="82"/>
      <c r="U291" s="81">
        <v>600802</v>
      </c>
      <c r="V291" s="81">
        <v>494</v>
      </c>
      <c r="W291" s="81">
        <v>113</v>
      </c>
      <c r="X291" s="81">
        <v>3466</v>
      </c>
      <c r="Y291" s="81">
        <v>6111</v>
      </c>
      <c r="Z291" s="81">
        <v>8931</v>
      </c>
      <c r="AA291" s="81">
        <v>3435</v>
      </c>
      <c r="AB291" s="81">
        <v>14812</v>
      </c>
      <c r="AC291" s="81">
        <v>0</v>
      </c>
      <c r="AD291" s="81">
        <v>1.5537627313969971</v>
      </c>
      <c r="AE291" s="82"/>
      <c r="AF291" s="81">
        <v>7030396.6755202739</v>
      </c>
      <c r="AG291" s="81">
        <v>1141561.9500216718</v>
      </c>
      <c r="AH291" s="81">
        <v>926895.61696924525</v>
      </c>
      <c r="AI291" s="81">
        <v>19587219.032811325</v>
      </c>
      <c r="AJ291" s="81">
        <v>27034688.06502815</v>
      </c>
      <c r="AK291" s="81"/>
      <c r="AL291" s="81"/>
      <c r="AM291" s="81">
        <v>1933130.5647523347</v>
      </c>
      <c r="AN291" s="81"/>
      <c r="AO291" s="81"/>
      <c r="AP291" s="82"/>
      <c r="AQ291" s="81">
        <v>104</v>
      </c>
      <c r="AR291" s="81">
        <v>20</v>
      </c>
      <c r="AS291" s="81">
        <v>0</v>
      </c>
      <c r="AT291" s="81">
        <v>0</v>
      </c>
      <c r="AU291" s="81">
        <v>0</v>
      </c>
      <c r="AV291" s="81">
        <v>0</v>
      </c>
      <c r="AW291" s="81">
        <v>0</v>
      </c>
      <c r="AX291" s="82"/>
      <c r="AY291" s="81">
        <v>512.5</v>
      </c>
      <c r="AZ291" s="81">
        <v>636.9</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1647</v>
      </c>
      <c r="B292" s="80">
        <v>493</v>
      </c>
      <c r="C292" s="80">
        <v>18</v>
      </c>
      <c r="D292" s="80">
        <v>29</v>
      </c>
      <c r="E292" s="80">
        <v>2021</v>
      </c>
      <c r="F292" s="80" t="s">
        <v>75</v>
      </c>
      <c r="G292" s="174" t="s">
        <v>1645</v>
      </c>
      <c r="H292" s="80" t="s">
        <v>1646</v>
      </c>
      <c r="I292" s="177"/>
      <c r="J292" s="81">
        <v>12.856626962952868</v>
      </c>
      <c r="K292" s="81">
        <v>1.7563008074333641</v>
      </c>
      <c r="L292" s="81">
        <v>4.2400577357030844</v>
      </c>
      <c r="M292" s="81">
        <v>14.516302660426261</v>
      </c>
      <c r="N292" s="81">
        <v>27.237126948007379</v>
      </c>
      <c r="O292" s="81">
        <v>12.1869503661464</v>
      </c>
      <c r="P292" s="81">
        <v>15.57671538167217</v>
      </c>
      <c r="Q292" s="81">
        <v>0.87739910380117458</v>
      </c>
      <c r="R292" s="81">
        <v>0</v>
      </c>
      <c r="S292" s="81">
        <v>1.623632020025886</v>
      </c>
      <c r="T292" s="82"/>
      <c r="U292" s="81">
        <v>597562</v>
      </c>
      <c r="V292" s="81">
        <v>494</v>
      </c>
      <c r="W292" s="81">
        <v>113</v>
      </c>
      <c r="X292" s="81">
        <v>3466</v>
      </c>
      <c r="Y292" s="81">
        <v>6125</v>
      </c>
      <c r="Z292" s="81">
        <v>8967</v>
      </c>
      <c r="AA292" s="81">
        <v>3427</v>
      </c>
      <c r="AB292" s="81">
        <v>14704</v>
      </c>
      <c r="AC292" s="81">
        <v>0</v>
      </c>
      <c r="AD292" s="81">
        <v>1.623632020025886</v>
      </c>
      <c r="AE292" s="82"/>
      <c r="AF292" s="81">
        <v>7581419.4832669357</v>
      </c>
      <c r="AG292" s="81">
        <v>1263959.5747535129</v>
      </c>
      <c r="AH292" s="81">
        <v>711342.02451626677</v>
      </c>
      <c r="AI292" s="81">
        <v>21859191.269435119</v>
      </c>
      <c r="AJ292" s="81">
        <v>28574799.77653778</v>
      </c>
      <c r="AK292" s="81">
        <v>0</v>
      </c>
      <c r="AL292" s="81">
        <v>0</v>
      </c>
      <c r="AM292" s="81">
        <v>1930104.2063259343</v>
      </c>
      <c r="AN292" s="81">
        <v>0</v>
      </c>
      <c r="AO292" s="81">
        <v>0</v>
      </c>
      <c r="AP292" s="82"/>
      <c r="AQ292" s="81">
        <v>118</v>
      </c>
      <c r="AR292" s="81">
        <v>20</v>
      </c>
      <c r="AS292" s="81">
        <v>0</v>
      </c>
      <c r="AT292" s="81">
        <v>0</v>
      </c>
      <c r="AU292" s="81">
        <v>0</v>
      </c>
      <c r="AV292" s="81">
        <v>0</v>
      </c>
      <c r="AW292" s="81"/>
      <c r="AX292" s="82"/>
      <c r="AY292" s="81">
        <v>604.4</v>
      </c>
      <c r="AZ292" s="81">
        <v>636.9</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1648</v>
      </c>
      <c r="B293" s="80">
        <v>493</v>
      </c>
      <c r="C293" s="80">
        <v>19</v>
      </c>
      <c r="D293" s="80">
        <v>29</v>
      </c>
      <c r="E293" s="80">
        <v>2022</v>
      </c>
      <c r="F293" s="80" t="s">
        <v>568</v>
      </c>
      <c r="G293" s="174" t="s">
        <v>1645</v>
      </c>
      <c r="H293" s="80" t="s">
        <v>1646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133</v>
      </c>
      <c r="AR293" s="81">
        <v>20</v>
      </c>
      <c r="AS293" s="81">
        <v>0</v>
      </c>
      <c r="AT293" s="81">
        <v>0</v>
      </c>
      <c r="AU293" s="81">
        <v>0</v>
      </c>
      <c r="AV293" s="81">
        <v>0</v>
      </c>
      <c r="AW293" s="81"/>
      <c r="AX293" s="82"/>
      <c r="AY293" s="81">
        <v>696.69999999999982</v>
      </c>
      <c r="AZ293" s="81">
        <v>636.9</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2017</v>
      </c>
      <c r="B294" s="80">
        <v>222</v>
      </c>
      <c r="C294" s="80">
        <v>1</v>
      </c>
      <c r="D294" s="80">
        <v>14</v>
      </c>
      <c r="E294" s="80">
        <v>1990</v>
      </c>
      <c r="F294" s="80" t="s">
        <v>562</v>
      </c>
      <c r="G294" s="80" t="s">
        <v>2018</v>
      </c>
      <c r="H294" s="80" t="s">
        <v>2019</v>
      </c>
      <c r="I294" s="177"/>
      <c r="J294" s="81">
        <v>13.304474929716958</v>
      </c>
      <c r="K294" s="81">
        <v>3.8597690607503181</v>
      </c>
      <c r="L294" s="81">
        <v>13.802939850730493</v>
      </c>
      <c r="M294" s="81">
        <v>9.0544694943575745</v>
      </c>
      <c r="N294" s="81">
        <v>14.040908373650495</v>
      </c>
      <c r="O294" s="81">
        <v>13.311073045823084</v>
      </c>
      <c r="P294" s="81">
        <v>23.318539199931898</v>
      </c>
      <c r="Q294" s="81">
        <v>1.1682246444745226</v>
      </c>
      <c r="R294" s="81">
        <v>0</v>
      </c>
      <c r="S294" s="81">
        <v>1.0805435498710554</v>
      </c>
      <c r="T294" s="82"/>
      <c r="U294" s="81">
        <v>1072953</v>
      </c>
      <c r="V294" s="81">
        <v>1135</v>
      </c>
      <c r="W294" s="81">
        <v>180</v>
      </c>
      <c r="X294" s="81">
        <v>3552</v>
      </c>
      <c r="Y294" s="81">
        <v>5073</v>
      </c>
      <c r="Z294" s="81">
        <v>5475</v>
      </c>
      <c r="AA294" s="81">
        <v>5662</v>
      </c>
      <c r="AB294" s="81">
        <v>18968</v>
      </c>
      <c r="AC294" s="81">
        <v>0</v>
      </c>
      <c r="AD294" s="81">
        <v>1.0805435498710554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2020</v>
      </c>
      <c r="B295" s="80">
        <v>223</v>
      </c>
      <c r="C295" s="80">
        <v>2</v>
      </c>
      <c r="D295" s="80">
        <v>14</v>
      </c>
      <c r="E295" s="80">
        <v>2005</v>
      </c>
      <c r="F295" s="80" t="s">
        <v>565</v>
      </c>
      <c r="G295" s="80" t="s">
        <v>2018</v>
      </c>
      <c r="H295" s="80" t="s">
        <v>2019</v>
      </c>
      <c r="I295" s="177"/>
      <c r="J295" s="81">
        <v>9.8248840596118576</v>
      </c>
      <c r="K295" s="81">
        <v>2.4382728177021753</v>
      </c>
      <c r="L295" s="81">
        <v>3.8673654627541998</v>
      </c>
      <c r="M295" s="81">
        <v>15.507606801027405</v>
      </c>
      <c r="N295" s="81">
        <v>17.405291785509242</v>
      </c>
      <c r="O295" s="81">
        <v>18.766044163738755</v>
      </c>
      <c r="P295" s="81">
        <v>24.700795151464096</v>
      </c>
      <c r="Q295" s="81">
        <v>1.0561067566700548</v>
      </c>
      <c r="R295" s="81">
        <v>0</v>
      </c>
      <c r="S295" s="81">
        <v>1.2305563676901032</v>
      </c>
      <c r="T295" s="82"/>
      <c r="U295" s="81">
        <v>905612</v>
      </c>
      <c r="V295" s="81">
        <v>981</v>
      </c>
      <c r="W295" s="81">
        <v>51</v>
      </c>
      <c r="X295" s="81">
        <v>3436</v>
      </c>
      <c r="Y295" s="81">
        <v>5739</v>
      </c>
      <c r="Z295" s="81">
        <v>8932</v>
      </c>
      <c r="AA295" s="81">
        <v>4912</v>
      </c>
      <c r="AB295" s="81">
        <v>17926</v>
      </c>
      <c r="AC295" s="81">
        <v>0</v>
      </c>
      <c r="AD295" s="81">
        <v>1.2305563676901032</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2021</v>
      </c>
      <c r="B296" s="80">
        <v>224</v>
      </c>
      <c r="C296" s="80">
        <v>3</v>
      </c>
      <c r="D296" s="80">
        <v>14</v>
      </c>
      <c r="E296" s="80">
        <v>2006</v>
      </c>
      <c r="F296" s="80" t="s">
        <v>566</v>
      </c>
      <c r="G296" s="80" t="s">
        <v>2018</v>
      </c>
      <c r="H296" s="80" t="s">
        <v>2019</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2022</v>
      </c>
      <c r="B297" s="80">
        <v>225</v>
      </c>
      <c r="C297" s="80">
        <v>4</v>
      </c>
      <c r="D297" s="80">
        <v>14</v>
      </c>
      <c r="E297" s="80">
        <v>2007</v>
      </c>
      <c r="F297" s="80" t="s">
        <v>567</v>
      </c>
      <c r="G297" s="80" t="s">
        <v>2018</v>
      </c>
      <c r="H297" s="80" t="s">
        <v>2019</v>
      </c>
      <c r="I297" s="177"/>
      <c r="J297" s="81">
        <v>9.388255811862706</v>
      </c>
      <c r="K297" s="81">
        <v>2.0184993933086632</v>
      </c>
      <c r="L297" s="81">
        <v>5.8213872814544114</v>
      </c>
      <c r="M297" s="81">
        <v>15.563480271301929</v>
      </c>
      <c r="N297" s="81">
        <v>17.536409302933464</v>
      </c>
      <c r="O297" s="81">
        <v>18.155129980010802</v>
      </c>
      <c r="P297" s="81">
        <v>24.220136189469262</v>
      </c>
      <c r="Q297" s="81">
        <v>1.087272571704216</v>
      </c>
      <c r="R297" s="81">
        <v>0</v>
      </c>
      <c r="S297" s="81">
        <v>1.2599177736801381</v>
      </c>
      <c r="T297" s="82"/>
      <c r="U297" s="81">
        <v>984426</v>
      </c>
      <c r="V297" s="81">
        <v>828</v>
      </c>
      <c r="W297" s="81">
        <v>75</v>
      </c>
      <c r="X297" s="81">
        <v>3973</v>
      </c>
      <c r="Y297" s="81">
        <v>5758</v>
      </c>
      <c r="Z297" s="81">
        <v>8983</v>
      </c>
      <c r="AA297" s="81">
        <v>4743</v>
      </c>
      <c r="AB297" s="81">
        <v>17479</v>
      </c>
      <c r="AC297" s="81">
        <v>0</v>
      </c>
      <c r="AD297" s="81">
        <v>1.2599177736801381</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2023</v>
      </c>
      <c r="B298" s="80">
        <v>226</v>
      </c>
      <c r="C298" s="80">
        <v>5</v>
      </c>
      <c r="D298" s="80">
        <v>14</v>
      </c>
      <c r="E298" s="80">
        <v>2008</v>
      </c>
      <c r="F298" s="80" t="s">
        <v>84</v>
      </c>
      <c r="G298" s="80" t="s">
        <v>2018</v>
      </c>
      <c r="H298" s="80" t="s">
        <v>2019</v>
      </c>
      <c r="I298" s="177"/>
      <c r="J298" s="81">
        <v>8.6244211326107063</v>
      </c>
      <c r="K298" s="81">
        <v>1.4949776849981604</v>
      </c>
      <c r="L298" s="81">
        <v>5.2166513494022055</v>
      </c>
      <c r="M298" s="81">
        <v>16.210859554938491</v>
      </c>
      <c r="N298" s="81">
        <v>15.668776086721184</v>
      </c>
      <c r="O298" s="81">
        <v>17.572716353473787</v>
      </c>
      <c r="P298" s="81">
        <v>23.794680579093839</v>
      </c>
      <c r="Q298" s="81">
        <v>1.0627796914067245</v>
      </c>
      <c r="R298" s="81">
        <v>0</v>
      </c>
      <c r="S298" s="81">
        <v>1.2951247520528535</v>
      </c>
      <c r="T298" s="82"/>
      <c r="U298" s="81">
        <v>932546</v>
      </c>
      <c r="V298" s="81">
        <v>828</v>
      </c>
      <c r="W298" s="81">
        <v>75</v>
      </c>
      <c r="X298" s="81">
        <v>3973</v>
      </c>
      <c r="Y298" s="81">
        <v>5771</v>
      </c>
      <c r="Z298" s="81">
        <v>9000</v>
      </c>
      <c r="AA298" s="81">
        <v>4665</v>
      </c>
      <c r="AB298" s="81">
        <v>17366</v>
      </c>
      <c r="AC298" s="81">
        <v>0</v>
      </c>
      <c r="AD298" s="81">
        <v>1.2951247520528535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2024</v>
      </c>
      <c r="B299" s="80">
        <v>227</v>
      </c>
      <c r="C299" s="80">
        <v>6</v>
      </c>
      <c r="D299" s="80">
        <v>14</v>
      </c>
      <c r="E299" s="80">
        <v>2009</v>
      </c>
      <c r="F299" s="80" t="s">
        <v>85</v>
      </c>
      <c r="G299" s="80" t="s">
        <v>2018</v>
      </c>
      <c r="H299" s="80" t="s">
        <v>2019</v>
      </c>
      <c r="I299" s="177"/>
      <c r="J299" s="81">
        <v>9.2035785490421169</v>
      </c>
      <c r="K299" s="81">
        <v>1.4340079233648799</v>
      </c>
      <c r="L299" s="81">
        <v>6.5785331473353459</v>
      </c>
      <c r="M299" s="81">
        <v>15.538514415859755</v>
      </c>
      <c r="N299" s="81">
        <v>15.087493334219166</v>
      </c>
      <c r="O299" s="81">
        <v>18.0446276487198</v>
      </c>
      <c r="P299" s="81">
        <v>22.571699598475675</v>
      </c>
      <c r="Q299" s="81">
        <v>1.0057608510314049</v>
      </c>
      <c r="R299" s="81">
        <v>0</v>
      </c>
      <c r="S299" s="81">
        <v>1.2334799054074055</v>
      </c>
      <c r="T299" s="82"/>
      <c r="U299" s="81">
        <v>899370</v>
      </c>
      <c r="V299" s="81">
        <v>757</v>
      </c>
      <c r="W299" s="81">
        <v>136</v>
      </c>
      <c r="X299" s="81">
        <v>4063</v>
      </c>
      <c r="Y299" s="81">
        <v>5772</v>
      </c>
      <c r="Z299" s="81">
        <v>9122</v>
      </c>
      <c r="AA299" s="81">
        <v>4543</v>
      </c>
      <c r="AB299" s="81">
        <v>17252</v>
      </c>
      <c r="AC299" s="81">
        <v>0</v>
      </c>
      <c r="AD299" s="81">
        <v>1.2334799054074055</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2025</v>
      </c>
      <c r="B300" s="80">
        <v>228</v>
      </c>
      <c r="C300" s="80">
        <v>7</v>
      </c>
      <c r="D300" s="80">
        <v>14</v>
      </c>
      <c r="E300" s="80">
        <v>2010</v>
      </c>
      <c r="F300" s="80" t="s">
        <v>86</v>
      </c>
      <c r="G300" s="80" t="s">
        <v>2018</v>
      </c>
      <c r="H300" s="80" t="s">
        <v>2019</v>
      </c>
      <c r="I300" s="177"/>
      <c r="J300" s="81">
        <v>9.7543215857342087</v>
      </c>
      <c r="K300" s="81">
        <v>1.5450054982123027</v>
      </c>
      <c r="L300" s="81">
        <v>6.3349060525514096</v>
      </c>
      <c r="M300" s="81">
        <v>16.413834348648084</v>
      </c>
      <c r="N300" s="81">
        <v>18.364577754624552</v>
      </c>
      <c r="O300" s="81">
        <v>18.138375196392545</v>
      </c>
      <c r="P300" s="81">
        <v>23.012252101573292</v>
      </c>
      <c r="Q300" s="81">
        <v>1.0366744605381901</v>
      </c>
      <c r="R300" s="81">
        <v>0</v>
      </c>
      <c r="S300" s="81">
        <v>1.055590905435424</v>
      </c>
      <c r="T300" s="82"/>
      <c r="U300" s="81">
        <v>946894</v>
      </c>
      <c r="V300" s="81">
        <v>757</v>
      </c>
      <c r="W300" s="81">
        <v>136</v>
      </c>
      <c r="X300" s="81">
        <v>4063</v>
      </c>
      <c r="Y300" s="81">
        <v>5803</v>
      </c>
      <c r="Z300" s="81">
        <v>9212</v>
      </c>
      <c r="AA300" s="81">
        <v>4516</v>
      </c>
      <c r="AB300" s="81">
        <v>17039</v>
      </c>
      <c r="AC300" s="81">
        <v>0</v>
      </c>
      <c r="AD300" s="81">
        <v>1.055590905435424</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2026</v>
      </c>
      <c r="B301" s="80">
        <v>229</v>
      </c>
      <c r="C301" s="80">
        <v>8</v>
      </c>
      <c r="D301" s="80">
        <v>14</v>
      </c>
      <c r="E301" s="80">
        <v>2011</v>
      </c>
      <c r="F301" s="80" t="s">
        <v>87</v>
      </c>
      <c r="G301" s="80" t="s">
        <v>2018</v>
      </c>
      <c r="H301" s="80" t="s">
        <v>2019</v>
      </c>
      <c r="I301" s="177"/>
      <c r="J301" s="81">
        <v>11.540975371864404</v>
      </c>
      <c r="K301" s="81">
        <v>2.0412610608429986</v>
      </c>
      <c r="L301" s="81">
        <v>5.6104713779608657</v>
      </c>
      <c r="M301" s="81">
        <v>18.849606749705789</v>
      </c>
      <c r="N301" s="81">
        <v>22.738408115012177</v>
      </c>
      <c r="O301" s="81">
        <v>17.825928610940579</v>
      </c>
      <c r="P301" s="81">
        <v>21.896924364385598</v>
      </c>
      <c r="Q301" s="81">
        <v>1.1825046207429171</v>
      </c>
      <c r="R301" s="81">
        <v>0</v>
      </c>
      <c r="S301" s="81">
        <v>1.3970002996371005</v>
      </c>
      <c r="T301" s="82"/>
      <c r="U301" s="81">
        <v>966404</v>
      </c>
      <c r="V301" s="81">
        <v>757</v>
      </c>
      <c r="W301" s="81">
        <v>136</v>
      </c>
      <c r="X301" s="81">
        <v>4063</v>
      </c>
      <c r="Y301" s="81">
        <v>5846</v>
      </c>
      <c r="Z301" s="81">
        <v>9250</v>
      </c>
      <c r="AA301" s="81">
        <v>4425</v>
      </c>
      <c r="AB301" s="81">
        <v>16850</v>
      </c>
      <c r="AC301" s="81">
        <v>0</v>
      </c>
      <c r="AD301" s="81">
        <v>1.3970002996371005</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2027</v>
      </c>
      <c r="B302" s="80">
        <v>230</v>
      </c>
      <c r="C302" s="80">
        <v>9</v>
      </c>
      <c r="D302" s="80">
        <v>14</v>
      </c>
      <c r="E302" s="80">
        <v>2012</v>
      </c>
      <c r="F302" s="80" t="s">
        <v>88</v>
      </c>
      <c r="G302" s="80" t="s">
        <v>2018</v>
      </c>
      <c r="H302" s="80" t="s">
        <v>2019</v>
      </c>
      <c r="I302" s="177"/>
      <c r="J302" s="81">
        <v>12.375474918949507</v>
      </c>
      <c r="K302" s="81">
        <v>1.9735037903379067</v>
      </c>
      <c r="L302" s="81">
        <v>5.5556557930582633</v>
      </c>
      <c r="M302" s="81">
        <v>21.25051978036106</v>
      </c>
      <c r="N302" s="81">
        <v>24.618225956078149</v>
      </c>
      <c r="O302" s="81">
        <v>17.765955378208304</v>
      </c>
      <c r="P302" s="81">
        <v>21.548731475885244</v>
      </c>
      <c r="Q302" s="81">
        <v>1.27256347629639</v>
      </c>
      <c r="R302" s="81">
        <v>0</v>
      </c>
      <c r="S302" s="81">
        <v>1.0145199280040496</v>
      </c>
      <c r="T302" s="82"/>
      <c r="U302" s="81">
        <v>927817</v>
      </c>
      <c r="V302" s="81">
        <v>757</v>
      </c>
      <c r="W302" s="81">
        <v>136</v>
      </c>
      <c r="X302" s="81">
        <v>4063</v>
      </c>
      <c r="Y302" s="81">
        <v>5913</v>
      </c>
      <c r="Z302" s="81">
        <v>9292</v>
      </c>
      <c r="AA302" s="81">
        <v>4330</v>
      </c>
      <c r="AB302" s="81">
        <v>16690</v>
      </c>
      <c r="AC302" s="81">
        <v>0</v>
      </c>
      <c r="AD302" s="81">
        <v>1.0145199280040496</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3.2949999999999999</v>
      </c>
      <c r="BJ302" s="81">
        <v>0</v>
      </c>
      <c r="BK302" s="81">
        <v>0</v>
      </c>
      <c r="BL302" s="81">
        <v>0</v>
      </c>
      <c r="BM302" s="82"/>
      <c r="BN302" s="81">
        <v>0</v>
      </c>
      <c r="BO302" s="81">
        <v>0</v>
      </c>
      <c r="BP302" s="81">
        <v>1</v>
      </c>
      <c r="BQ302" s="81">
        <v>0</v>
      </c>
      <c r="BR302" s="81">
        <v>0</v>
      </c>
      <c r="BS302" s="81">
        <v>0</v>
      </c>
      <c r="BT302"/>
      <c r="BU302" s="80">
        <v>3.2949999999999999</v>
      </c>
      <c r="BV302" s="80">
        <v>0</v>
      </c>
      <c r="BW302" s="80">
        <v>0</v>
      </c>
      <c r="BX302" s="80">
        <v>0</v>
      </c>
      <c r="BY302" s="80">
        <v>0</v>
      </c>
      <c r="BZ302" s="80">
        <v>0</v>
      </c>
      <c r="CA302" s="80">
        <v>0</v>
      </c>
      <c r="CB302" s="80">
        <v>0</v>
      </c>
      <c r="CC302" s="80">
        <v>0</v>
      </c>
    </row>
    <row r="303" spans="1:81">
      <c r="A303" s="80" t="s">
        <v>2028</v>
      </c>
      <c r="B303" s="80">
        <v>231</v>
      </c>
      <c r="C303" s="80">
        <v>10</v>
      </c>
      <c r="D303" s="80">
        <v>14</v>
      </c>
      <c r="E303" s="80">
        <v>2013</v>
      </c>
      <c r="F303" s="80" t="s">
        <v>89</v>
      </c>
      <c r="G303" s="80" t="s">
        <v>2018</v>
      </c>
      <c r="H303" s="80" t="s">
        <v>2019</v>
      </c>
      <c r="I303" s="177"/>
      <c r="J303" s="81">
        <v>14.240590437033717</v>
      </c>
      <c r="K303" s="81">
        <v>1.7020025901922196</v>
      </c>
      <c r="L303" s="81">
        <v>5.2308385275633569</v>
      </c>
      <c r="M303" s="81">
        <v>20.844283853322381</v>
      </c>
      <c r="N303" s="81">
        <v>26.989027738890325</v>
      </c>
      <c r="O303" s="81">
        <v>17.072529005116483</v>
      </c>
      <c r="P303" s="81">
        <v>21.510036049797073</v>
      </c>
      <c r="Q303" s="81">
        <v>1.2829528362373512</v>
      </c>
      <c r="R303" s="81">
        <v>0</v>
      </c>
      <c r="S303" s="81">
        <v>1.319870630151905</v>
      </c>
      <c r="T303" s="82"/>
      <c r="U303" s="81">
        <v>1004332</v>
      </c>
      <c r="V303" s="81">
        <v>757</v>
      </c>
      <c r="W303" s="81">
        <v>136</v>
      </c>
      <c r="X303" s="81">
        <v>4063</v>
      </c>
      <c r="Y303" s="81">
        <v>5917</v>
      </c>
      <c r="Z303" s="81">
        <v>9328</v>
      </c>
      <c r="AA303" s="81">
        <v>4306</v>
      </c>
      <c r="AB303" s="81">
        <v>16585</v>
      </c>
      <c r="AC303" s="81">
        <v>0</v>
      </c>
      <c r="AD303" s="81">
        <v>1.319870630151905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3.9449999999999998</v>
      </c>
      <c r="BJ303" s="81">
        <v>0</v>
      </c>
      <c r="BK303" s="81">
        <v>0</v>
      </c>
      <c r="BL303" s="81">
        <v>0</v>
      </c>
      <c r="BM303" s="82"/>
      <c r="BN303" s="81">
        <v>0</v>
      </c>
      <c r="BO303" s="81">
        <v>0</v>
      </c>
      <c r="BP303" s="81">
        <v>1</v>
      </c>
      <c r="BQ303" s="81">
        <v>0</v>
      </c>
      <c r="BR303" s="81">
        <v>0</v>
      </c>
      <c r="BS303" s="81">
        <v>0</v>
      </c>
      <c r="BT303"/>
      <c r="BU303" s="80">
        <v>3.9449999999999998</v>
      </c>
      <c r="BV303" s="80">
        <v>0</v>
      </c>
      <c r="BW303" s="80">
        <v>0</v>
      </c>
      <c r="BX303" s="80">
        <v>0</v>
      </c>
      <c r="BY303" s="80">
        <v>0</v>
      </c>
      <c r="BZ303" s="80">
        <v>0</v>
      </c>
      <c r="CA303" s="80">
        <v>0</v>
      </c>
      <c r="CB303" s="80">
        <v>0</v>
      </c>
      <c r="CC303" s="80">
        <v>0</v>
      </c>
    </row>
    <row r="304" spans="1:81">
      <c r="A304" s="80" t="s">
        <v>2029</v>
      </c>
      <c r="B304" s="80">
        <v>232</v>
      </c>
      <c r="C304" s="80">
        <v>11</v>
      </c>
      <c r="D304" s="80">
        <v>14</v>
      </c>
      <c r="E304" s="80">
        <v>2014</v>
      </c>
      <c r="F304" s="80" t="s">
        <v>90</v>
      </c>
      <c r="G304" s="80" t="s">
        <v>2018</v>
      </c>
      <c r="H304" s="80" t="s">
        <v>2019</v>
      </c>
      <c r="I304" s="177"/>
      <c r="J304" s="81">
        <v>12.771443864351104</v>
      </c>
      <c r="K304" s="81">
        <v>1.6147842224014788</v>
      </c>
      <c r="L304" s="81">
        <v>5.699361982749541</v>
      </c>
      <c r="M304" s="81">
        <v>19.500354969376275</v>
      </c>
      <c r="N304" s="81">
        <v>21.184978955568667</v>
      </c>
      <c r="O304" s="81">
        <v>16.302078509603071</v>
      </c>
      <c r="P304" s="81">
        <v>21.345737597788769</v>
      </c>
      <c r="Q304" s="81">
        <v>1.208743594700342</v>
      </c>
      <c r="R304" s="81">
        <v>0</v>
      </c>
      <c r="S304" s="81">
        <v>0</v>
      </c>
      <c r="T304" s="82"/>
      <c r="U304" s="81">
        <v>983801</v>
      </c>
      <c r="V304" s="81">
        <v>648</v>
      </c>
      <c r="W304" s="81">
        <v>130</v>
      </c>
      <c r="X304" s="81">
        <v>3777</v>
      </c>
      <c r="Y304" s="81">
        <v>5901</v>
      </c>
      <c r="Z304" s="81">
        <v>9381</v>
      </c>
      <c r="AA304" s="81">
        <v>4251</v>
      </c>
      <c r="AB304" s="81">
        <v>16286</v>
      </c>
      <c r="AC304" s="81">
        <v>0</v>
      </c>
      <c r="AD304" s="81">
        <v>0</v>
      </c>
      <c r="AE304" s="82"/>
      <c r="AF304" s="81">
        <v>12240871.977902826</v>
      </c>
      <c r="AG304" s="81">
        <v>1250431.0995599276</v>
      </c>
      <c r="AH304" s="81">
        <v>1446209.1783038229</v>
      </c>
      <c r="AI304" s="81">
        <v>24142507.581291314</v>
      </c>
      <c r="AJ304" s="81">
        <v>29514156.394558348</v>
      </c>
      <c r="AK304" s="81">
        <v>0</v>
      </c>
      <c r="AL304" s="81">
        <v>0</v>
      </c>
      <c r="AM304" s="81">
        <v>2235824.4348010388</v>
      </c>
      <c r="AN304" s="81">
        <v>0</v>
      </c>
      <c r="AO304" s="81">
        <v>0</v>
      </c>
      <c r="AP304" s="82"/>
      <c r="AQ304" s="81">
        <v>553</v>
      </c>
      <c r="AR304" s="81">
        <v>195</v>
      </c>
      <c r="AS304" s="81">
        <v>0</v>
      </c>
      <c r="AT304" s="81">
        <v>0</v>
      </c>
      <c r="AU304" s="81">
        <v>0</v>
      </c>
      <c r="AV304" s="81">
        <v>0</v>
      </c>
      <c r="AW304" s="81" t="s">
        <v>564</v>
      </c>
      <c r="AX304" s="82"/>
      <c r="AY304" s="81">
        <v>2747.9749999999999</v>
      </c>
      <c r="AZ304" s="81">
        <v>7771.8</v>
      </c>
      <c r="BA304" s="81">
        <v>0</v>
      </c>
      <c r="BB304" s="81">
        <v>0</v>
      </c>
      <c r="BC304" s="81">
        <v>0</v>
      </c>
      <c r="BD304" s="81">
        <v>0</v>
      </c>
      <c r="BE304" s="81" t="s">
        <v>564</v>
      </c>
      <c r="BF304" s="82"/>
      <c r="BG304" s="81">
        <v>0</v>
      </c>
      <c r="BH304" s="81">
        <v>0</v>
      </c>
      <c r="BI304" s="81">
        <v>3.9820000000000002</v>
      </c>
      <c r="BJ304" s="81">
        <v>0</v>
      </c>
      <c r="BK304" s="81">
        <v>0</v>
      </c>
      <c r="BL304" s="81">
        <v>0</v>
      </c>
      <c r="BM304" s="82"/>
      <c r="BN304" s="81">
        <v>0</v>
      </c>
      <c r="BO304" s="81">
        <v>0</v>
      </c>
      <c r="BP304" s="81">
        <v>1</v>
      </c>
      <c r="BQ304" s="81">
        <v>0</v>
      </c>
      <c r="BR304" s="81">
        <v>0</v>
      </c>
      <c r="BS304" s="81">
        <v>0</v>
      </c>
      <c r="BT304"/>
      <c r="BU304" s="80">
        <v>3.9820000000000002</v>
      </c>
      <c r="BV304" s="80">
        <v>0</v>
      </c>
      <c r="BW304" s="80">
        <v>0</v>
      </c>
      <c r="BX304" s="80">
        <v>0</v>
      </c>
      <c r="BY304" s="80">
        <v>0</v>
      </c>
      <c r="BZ304" s="80">
        <v>0</v>
      </c>
      <c r="CA304" s="80">
        <v>0</v>
      </c>
      <c r="CB304" s="80">
        <v>0</v>
      </c>
      <c r="CC304" s="80">
        <v>0</v>
      </c>
    </row>
    <row r="305" spans="1:81">
      <c r="A305" s="80" t="s">
        <v>2030</v>
      </c>
      <c r="B305" s="80">
        <v>233</v>
      </c>
      <c r="C305" s="80">
        <v>12</v>
      </c>
      <c r="D305" s="80">
        <v>14</v>
      </c>
      <c r="E305" s="80">
        <v>2015</v>
      </c>
      <c r="F305" s="80" t="s">
        <v>91</v>
      </c>
      <c r="G305" s="80" t="s">
        <v>2018</v>
      </c>
      <c r="H305" s="80" t="s">
        <v>2019</v>
      </c>
      <c r="I305" s="177"/>
      <c r="J305" s="81">
        <v>11.623115888709206</v>
      </c>
      <c r="K305" s="81">
        <v>1.5220401045522076</v>
      </c>
      <c r="L305" s="81">
        <v>5.6246120100895372</v>
      </c>
      <c r="M305" s="81">
        <v>17.428074362123841</v>
      </c>
      <c r="N305" s="81">
        <v>19.139124460642378</v>
      </c>
      <c r="O305" s="81">
        <v>16.112086883790735</v>
      </c>
      <c r="P305" s="81">
        <v>21.161520947186403</v>
      </c>
      <c r="Q305" s="81">
        <v>1.1715294587191025</v>
      </c>
      <c r="R305" s="81">
        <v>0</v>
      </c>
      <c r="S305" s="81">
        <v>1.9530385641716257</v>
      </c>
      <c r="T305" s="82"/>
      <c r="U305" s="81">
        <v>1119741</v>
      </c>
      <c r="V305" s="81">
        <v>648</v>
      </c>
      <c r="W305" s="81">
        <v>130</v>
      </c>
      <c r="X305" s="81">
        <v>3777</v>
      </c>
      <c r="Y305" s="81">
        <v>5922</v>
      </c>
      <c r="Z305" s="81">
        <v>9361</v>
      </c>
      <c r="AA305" s="81">
        <v>4211</v>
      </c>
      <c r="AB305" s="81">
        <v>16124</v>
      </c>
      <c r="AC305" s="81">
        <v>0</v>
      </c>
      <c r="AD305" s="81">
        <v>1.9530385641716257</v>
      </c>
      <c r="AE305" s="82"/>
      <c r="AF305" s="81">
        <v>11695482.966334557</v>
      </c>
      <c r="AG305" s="81">
        <v>1150419.8918374698</v>
      </c>
      <c r="AH305" s="81">
        <v>1171394.740201182</v>
      </c>
      <c r="AI305" s="81">
        <v>23141167.540819939</v>
      </c>
      <c r="AJ305" s="81">
        <v>29239378.636488579</v>
      </c>
      <c r="AK305" s="81">
        <v>0</v>
      </c>
      <c r="AL305" s="81">
        <v>0</v>
      </c>
      <c r="AM305" s="81">
        <v>2209726.5623639002</v>
      </c>
      <c r="AN305" s="81">
        <v>0</v>
      </c>
      <c r="AO305" s="81">
        <v>0</v>
      </c>
      <c r="AP305" s="82"/>
      <c r="AQ305" s="81">
        <v>588</v>
      </c>
      <c r="AR305" s="81">
        <v>230</v>
      </c>
      <c r="AS305" s="81">
        <v>0</v>
      </c>
      <c r="AT305" s="81">
        <v>0</v>
      </c>
      <c r="AU305" s="81">
        <v>0</v>
      </c>
      <c r="AV305" s="81">
        <v>0</v>
      </c>
      <c r="AW305" s="81" t="s">
        <v>564</v>
      </c>
      <c r="AX305" s="82"/>
      <c r="AY305" s="81">
        <v>2995.5650000000001</v>
      </c>
      <c r="AZ305" s="81">
        <v>9911.6</v>
      </c>
      <c r="BA305" s="81">
        <v>0</v>
      </c>
      <c r="BB305" s="81">
        <v>0</v>
      </c>
      <c r="BC305" s="81">
        <v>0</v>
      </c>
      <c r="BD305" s="81">
        <v>0</v>
      </c>
      <c r="BE305" s="81" t="s">
        <v>564</v>
      </c>
      <c r="BF305" s="82"/>
      <c r="BG305" s="81">
        <v>0</v>
      </c>
      <c r="BH305" s="81">
        <v>0</v>
      </c>
      <c r="BI305" s="81">
        <v>3.8210000000000002</v>
      </c>
      <c r="BJ305" s="81">
        <v>0</v>
      </c>
      <c r="BK305" s="81">
        <v>0</v>
      </c>
      <c r="BL305" s="81">
        <v>0</v>
      </c>
      <c r="BM305" s="82"/>
      <c r="BN305" s="81">
        <v>0</v>
      </c>
      <c r="BO305" s="81">
        <v>0</v>
      </c>
      <c r="BP305" s="81">
        <v>1</v>
      </c>
      <c r="BQ305" s="81">
        <v>0</v>
      </c>
      <c r="BR305" s="81">
        <v>0</v>
      </c>
      <c r="BS305" s="81">
        <v>0</v>
      </c>
      <c r="BT305"/>
      <c r="BU305" s="80">
        <v>3.8210000000000002</v>
      </c>
      <c r="BV305" s="80">
        <v>0</v>
      </c>
      <c r="BW305" s="80">
        <v>0</v>
      </c>
      <c r="BX305" s="80">
        <v>0</v>
      </c>
      <c r="BY305" s="80">
        <v>0</v>
      </c>
      <c r="BZ305" s="80">
        <v>0</v>
      </c>
      <c r="CA305" s="80">
        <v>0</v>
      </c>
      <c r="CB305" s="80">
        <v>0</v>
      </c>
      <c r="CC305" s="80">
        <v>0</v>
      </c>
    </row>
    <row r="306" spans="1:81">
      <c r="A306" s="80" t="s">
        <v>2031</v>
      </c>
      <c r="B306" s="80">
        <v>234</v>
      </c>
      <c r="C306" s="80">
        <v>13</v>
      </c>
      <c r="D306" s="80">
        <v>14</v>
      </c>
      <c r="E306" s="80">
        <v>2016</v>
      </c>
      <c r="F306" s="80" t="s">
        <v>92</v>
      </c>
      <c r="G306" s="80" t="s">
        <v>2018</v>
      </c>
      <c r="H306" s="80" t="s">
        <v>2019</v>
      </c>
      <c r="I306" s="177"/>
      <c r="J306" s="81">
        <v>10.807877936970668</v>
      </c>
      <c r="K306" s="81">
        <v>1.4624700161929278</v>
      </c>
      <c r="L306" s="81">
        <v>5.4950799088407507</v>
      </c>
      <c r="M306" s="81">
        <v>13.975672508426493</v>
      </c>
      <c r="N306" s="81">
        <v>18.794072608708777</v>
      </c>
      <c r="O306" s="81">
        <v>15.967439365199951</v>
      </c>
      <c r="P306" s="81">
        <v>20.848775819054541</v>
      </c>
      <c r="Q306" s="81">
        <v>1.1222016585015508</v>
      </c>
      <c r="R306" s="81">
        <v>0</v>
      </c>
      <c r="S306" s="81">
        <v>1.3989350148791846</v>
      </c>
      <c r="T306" s="82"/>
      <c r="U306" s="81">
        <v>1107088</v>
      </c>
      <c r="V306" s="81">
        <v>648</v>
      </c>
      <c r="W306" s="81">
        <v>130</v>
      </c>
      <c r="X306" s="81">
        <v>3777</v>
      </c>
      <c r="Y306" s="81">
        <v>5894</v>
      </c>
      <c r="Z306" s="81">
        <v>9391</v>
      </c>
      <c r="AA306" s="81">
        <v>4291</v>
      </c>
      <c r="AB306" s="81">
        <v>15888</v>
      </c>
      <c r="AC306" s="81">
        <v>0</v>
      </c>
      <c r="AD306" s="81">
        <v>1.398935014879185</v>
      </c>
      <c r="AE306" s="82"/>
      <c r="AF306" s="81">
        <v>11747685.149603499</v>
      </c>
      <c r="AG306" s="81">
        <v>1092851.8349324609</v>
      </c>
      <c r="AH306" s="81">
        <v>978101.48895129492</v>
      </c>
      <c r="AI306" s="81">
        <v>22034373.686663769</v>
      </c>
      <c r="AJ306" s="81">
        <v>31598527.62166173</v>
      </c>
      <c r="AK306" s="81">
        <v>0</v>
      </c>
      <c r="AL306" s="81">
        <v>0</v>
      </c>
      <c r="AM306" s="81">
        <v>2179075.36587926</v>
      </c>
      <c r="AN306" s="81">
        <v>0</v>
      </c>
      <c r="AO306" s="81">
        <v>0</v>
      </c>
      <c r="AP306" s="82"/>
      <c r="AQ306" s="81">
        <v>610</v>
      </c>
      <c r="AR306" s="81">
        <v>264</v>
      </c>
      <c r="AS306" s="81">
        <v>0</v>
      </c>
      <c r="AT306" s="81">
        <v>0</v>
      </c>
      <c r="AU306" s="81">
        <v>0</v>
      </c>
      <c r="AV306" s="81">
        <v>0</v>
      </c>
      <c r="AW306" s="81" t="s">
        <v>564</v>
      </c>
      <c r="AX306" s="82"/>
      <c r="AY306" s="81">
        <v>3138.4349999999999</v>
      </c>
      <c r="AZ306" s="81">
        <v>14277.1</v>
      </c>
      <c r="BA306" s="81">
        <v>0</v>
      </c>
      <c r="BB306" s="81">
        <v>0</v>
      </c>
      <c r="BC306" s="81">
        <v>0</v>
      </c>
      <c r="BD306" s="81">
        <v>0</v>
      </c>
      <c r="BE306" s="81" t="s">
        <v>564</v>
      </c>
      <c r="BF306" s="82"/>
      <c r="BG306" s="81">
        <v>0</v>
      </c>
      <c r="BH306" s="81">
        <v>0</v>
      </c>
      <c r="BI306" s="81">
        <v>3.4260000000000002</v>
      </c>
      <c r="BJ306" s="81">
        <v>0</v>
      </c>
      <c r="BK306" s="81">
        <v>0</v>
      </c>
      <c r="BL306" s="81">
        <v>0</v>
      </c>
      <c r="BM306" s="82"/>
      <c r="BN306" s="81">
        <v>0</v>
      </c>
      <c r="BO306" s="81">
        <v>0</v>
      </c>
      <c r="BP306" s="81">
        <v>1</v>
      </c>
      <c r="BQ306" s="81">
        <v>0</v>
      </c>
      <c r="BR306" s="81">
        <v>0</v>
      </c>
      <c r="BS306" s="81">
        <v>0</v>
      </c>
      <c r="BT306"/>
      <c r="BU306" s="80">
        <v>3.4260000000000002</v>
      </c>
      <c r="BV306" s="80">
        <v>0</v>
      </c>
      <c r="BW306" s="80">
        <v>0</v>
      </c>
      <c r="BX306" s="80">
        <v>0</v>
      </c>
      <c r="BY306" s="80">
        <v>0</v>
      </c>
      <c r="BZ306" s="80">
        <v>0</v>
      </c>
      <c r="CA306" s="80">
        <v>0</v>
      </c>
      <c r="CB306" s="80">
        <v>0</v>
      </c>
      <c r="CC306" s="80">
        <v>0</v>
      </c>
    </row>
    <row r="307" spans="1:81">
      <c r="A307" s="80" t="s">
        <v>2032</v>
      </c>
      <c r="B307" s="80">
        <v>235</v>
      </c>
      <c r="C307" s="80">
        <v>14</v>
      </c>
      <c r="D307" s="80">
        <v>14</v>
      </c>
      <c r="E307" s="80">
        <v>2017</v>
      </c>
      <c r="F307" s="80" t="s">
        <v>71</v>
      </c>
      <c r="G307" s="80" t="s">
        <v>2018</v>
      </c>
      <c r="H307" s="80" t="s">
        <v>2019</v>
      </c>
      <c r="I307" s="177"/>
      <c r="J307" s="81">
        <v>10.832940806595378</v>
      </c>
      <c r="K307" s="81">
        <v>1.4077219939563448</v>
      </c>
      <c r="L307" s="81">
        <v>5.0737950689542304</v>
      </c>
      <c r="M307" s="81">
        <v>12.718955329629358</v>
      </c>
      <c r="N307" s="81">
        <v>17.798444627453591</v>
      </c>
      <c r="O307" s="81">
        <v>15.696853519125909</v>
      </c>
      <c r="P307" s="81">
        <v>20.634631226754511</v>
      </c>
      <c r="Q307" s="81">
        <v>1.0782625015088543</v>
      </c>
      <c r="R307" s="81">
        <v>0</v>
      </c>
      <c r="S307" s="81">
        <v>1.2618738008323243</v>
      </c>
      <c r="T307" s="82"/>
      <c r="U307" s="81">
        <v>1202710</v>
      </c>
      <c r="V307" s="81">
        <v>648</v>
      </c>
      <c r="W307" s="81">
        <v>130</v>
      </c>
      <c r="X307" s="81">
        <v>3777</v>
      </c>
      <c r="Y307" s="81">
        <v>5926</v>
      </c>
      <c r="Z307" s="81">
        <v>9385</v>
      </c>
      <c r="AA307" s="81">
        <v>4274</v>
      </c>
      <c r="AB307" s="81">
        <v>15787</v>
      </c>
      <c r="AC307" s="81">
        <v>0</v>
      </c>
      <c r="AD307" s="81">
        <v>1.261873800832324</v>
      </c>
      <c r="AE307" s="82"/>
      <c r="AF307" s="81">
        <v>13306108.66931282</v>
      </c>
      <c r="AG307" s="81">
        <v>1073301.0247970759</v>
      </c>
      <c r="AH307" s="81">
        <v>1181184.5577548021</v>
      </c>
      <c r="AI307" s="81">
        <v>21227244.73323774</v>
      </c>
      <c r="AJ307" s="81">
        <v>31961608.890139099</v>
      </c>
      <c r="AK307" s="81">
        <v>0</v>
      </c>
      <c r="AL307" s="81">
        <v>0</v>
      </c>
      <c r="AM307" s="81">
        <v>2168610.9689034992</v>
      </c>
      <c r="AN307" s="81">
        <v>0</v>
      </c>
      <c r="AO307" s="81">
        <v>0</v>
      </c>
      <c r="AP307" s="82"/>
      <c r="AQ307" s="81">
        <v>623</v>
      </c>
      <c r="AR307" s="81">
        <v>299</v>
      </c>
      <c r="AS307" s="81">
        <v>0</v>
      </c>
      <c r="AT307" s="81">
        <v>0</v>
      </c>
      <c r="AU307" s="81">
        <v>0</v>
      </c>
      <c r="AV307" s="81">
        <v>0</v>
      </c>
      <c r="AW307" s="81" t="s">
        <v>564</v>
      </c>
      <c r="AX307" s="82"/>
      <c r="AY307" s="81">
        <v>3210.3850000000002</v>
      </c>
      <c r="AZ307" s="81">
        <v>15806.6</v>
      </c>
      <c r="BA307" s="81">
        <v>0</v>
      </c>
      <c r="BB307" s="81">
        <v>0</v>
      </c>
      <c r="BC307" s="81">
        <v>0</v>
      </c>
      <c r="BD307" s="81">
        <v>0</v>
      </c>
      <c r="BE307" s="81" t="s">
        <v>564</v>
      </c>
      <c r="BF307" s="82"/>
      <c r="BG307" s="81">
        <v>0</v>
      </c>
      <c r="BH307" s="81">
        <v>0</v>
      </c>
      <c r="BI307" s="81">
        <v>3.2210000000000001</v>
      </c>
      <c r="BJ307" s="81">
        <v>0</v>
      </c>
      <c r="BK307" s="81">
        <v>0</v>
      </c>
      <c r="BL307" s="81">
        <v>0</v>
      </c>
      <c r="BM307" s="82"/>
      <c r="BN307" s="81">
        <v>0</v>
      </c>
      <c r="BO307" s="81">
        <v>0</v>
      </c>
      <c r="BP307" s="81">
        <v>1</v>
      </c>
      <c r="BQ307" s="81">
        <v>0</v>
      </c>
      <c r="BR307" s="81">
        <v>0</v>
      </c>
      <c r="BS307" s="81">
        <v>0</v>
      </c>
      <c r="BT307"/>
      <c r="BU307" s="80">
        <v>3.2210000000000001</v>
      </c>
      <c r="BV307" s="80">
        <v>0</v>
      </c>
      <c r="BW307" s="80">
        <v>0</v>
      </c>
      <c r="BX307" s="80">
        <v>0</v>
      </c>
      <c r="BY307" s="80">
        <v>0</v>
      </c>
      <c r="BZ307" s="80">
        <v>0</v>
      </c>
      <c r="CA307" s="80">
        <v>0</v>
      </c>
      <c r="CB307" s="80">
        <v>0</v>
      </c>
      <c r="CC307" s="80">
        <v>0</v>
      </c>
    </row>
    <row r="308" spans="1:81">
      <c r="A308" s="80" t="s">
        <v>2033</v>
      </c>
      <c r="B308" s="80">
        <v>236</v>
      </c>
      <c r="C308" s="80">
        <v>15</v>
      </c>
      <c r="D308" s="80">
        <v>14</v>
      </c>
      <c r="E308" s="80">
        <v>2018</v>
      </c>
      <c r="F308" s="80" t="s">
        <v>93</v>
      </c>
      <c r="G308" s="80" t="s">
        <v>2018</v>
      </c>
      <c r="H308" s="80" t="s">
        <v>2019</v>
      </c>
      <c r="I308" s="177"/>
      <c r="J308" s="81">
        <v>10.136075676346877</v>
      </c>
      <c r="K308" s="81">
        <v>1.2327207419871347</v>
      </c>
      <c r="L308" s="81">
        <v>4.4480846538651226</v>
      </c>
      <c r="M308" s="81">
        <v>11.531015655417706</v>
      </c>
      <c r="N308" s="81">
        <v>13.418629356155828</v>
      </c>
      <c r="O308" s="81">
        <v>15.342863453566567</v>
      </c>
      <c r="P308" s="81">
        <v>20.520047027950994</v>
      </c>
      <c r="Q308" s="81">
        <v>0.98688319998545937</v>
      </c>
      <c r="R308" s="81">
        <v>0</v>
      </c>
      <c r="S308" s="81">
        <v>1.5421385109324877</v>
      </c>
      <c r="T308" s="82"/>
      <c r="U308" s="81">
        <v>1243265</v>
      </c>
      <c r="V308" s="81">
        <v>648</v>
      </c>
      <c r="W308" s="81">
        <v>130</v>
      </c>
      <c r="X308" s="81">
        <v>3777</v>
      </c>
      <c r="Y308" s="81">
        <v>5954</v>
      </c>
      <c r="Z308" s="81">
        <v>9349</v>
      </c>
      <c r="AA308" s="81">
        <v>4293</v>
      </c>
      <c r="AB308" s="81">
        <v>15571</v>
      </c>
      <c r="AC308" s="81">
        <v>0</v>
      </c>
      <c r="AD308" s="81">
        <v>1.5421385109324881</v>
      </c>
      <c r="AE308" s="82"/>
      <c r="AF308" s="81">
        <v>14645015.36775648</v>
      </c>
      <c r="AG308" s="81">
        <v>955774.42712106591</v>
      </c>
      <c r="AH308" s="81">
        <v>1074811.201009166</v>
      </c>
      <c r="AI308" s="81">
        <v>20842460.37859882</v>
      </c>
      <c r="AJ308" s="81">
        <v>28809010.171562191</v>
      </c>
      <c r="AK308" s="81">
        <v>0</v>
      </c>
      <c r="AL308" s="81">
        <v>0</v>
      </c>
      <c r="AM308" s="81">
        <v>2143365.444891084</v>
      </c>
      <c r="AN308" s="81">
        <v>0</v>
      </c>
      <c r="AO308" s="81">
        <v>0</v>
      </c>
      <c r="AP308" s="82"/>
      <c r="AQ308" s="81">
        <v>643</v>
      </c>
      <c r="AR308" s="81">
        <v>323</v>
      </c>
      <c r="AS308" s="81">
        <v>0</v>
      </c>
      <c r="AT308" s="81">
        <v>0</v>
      </c>
      <c r="AU308" s="81">
        <v>0</v>
      </c>
      <c r="AV308" s="81">
        <v>0</v>
      </c>
      <c r="AW308" s="81" t="s">
        <v>564</v>
      </c>
      <c r="AX308" s="82"/>
      <c r="AY308" s="81">
        <v>3346.6849999999999</v>
      </c>
      <c r="AZ308" s="81">
        <v>16918.7</v>
      </c>
      <c r="BA308" s="81">
        <v>0</v>
      </c>
      <c r="BB308" s="81">
        <v>0</v>
      </c>
      <c r="BC308" s="81">
        <v>0</v>
      </c>
      <c r="BD308" s="81">
        <v>0</v>
      </c>
      <c r="BE308" s="81" t="s">
        <v>564</v>
      </c>
      <c r="BF308" s="82"/>
      <c r="BG308" s="81">
        <v>0</v>
      </c>
      <c r="BH308" s="81">
        <v>0</v>
      </c>
      <c r="BI308" s="81">
        <v>3.1030000000000002</v>
      </c>
      <c r="BJ308" s="81">
        <v>0</v>
      </c>
      <c r="BK308" s="81">
        <v>0</v>
      </c>
      <c r="BL308" s="81">
        <v>0</v>
      </c>
      <c r="BM308" s="82"/>
      <c r="BN308" s="81">
        <v>0</v>
      </c>
      <c r="BO308" s="81">
        <v>0</v>
      </c>
      <c r="BP308" s="81">
        <v>1</v>
      </c>
      <c r="BQ308" s="81">
        <v>0</v>
      </c>
      <c r="BR308" s="81">
        <v>0</v>
      </c>
      <c r="BS308" s="81">
        <v>0</v>
      </c>
      <c r="BT308"/>
      <c r="BU308" s="80">
        <v>3.1030000000000002</v>
      </c>
      <c r="BV308" s="80">
        <v>0</v>
      </c>
      <c r="BW308" s="80">
        <v>0</v>
      </c>
      <c r="BX308" s="80">
        <v>0</v>
      </c>
      <c r="BY308" s="80">
        <v>0</v>
      </c>
      <c r="BZ308" s="80">
        <v>0</v>
      </c>
      <c r="CA308" s="80">
        <v>0</v>
      </c>
      <c r="CB308" s="80">
        <v>0</v>
      </c>
      <c r="CC308" s="80">
        <v>0</v>
      </c>
    </row>
    <row r="309" spans="1:81">
      <c r="A309" s="80" t="s">
        <v>2034</v>
      </c>
      <c r="B309" s="80">
        <v>237</v>
      </c>
      <c r="C309" s="80">
        <v>16</v>
      </c>
      <c r="D309" s="80">
        <v>14</v>
      </c>
      <c r="E309" s="80">
        <v>2019</v>
      </c>
      <c r="F309" s="80" t="s">
        <v>73</v>
      </c>
      <c r="G309" s="80" t="s">
        <v>2018</v>
      </c>
      <c r="H309" s="80" t="s">
        <v>2019</v>
      </c>
      <c r="I309" s="177"/>
      <c r="J309" s="81">
        <v>10.139795332284127</v>
      </c>
      <c r="K309" s="81">
        <v>1.1594252289795568</v>
      </c>
      <c r="L309" s="81">
        <v>4.5335562481340546</v>
      </c>
      <c r="M309" s="81">
        <v>12.884764967377826</v>
      </c>
      <c r="N309" s="81">
        <v>12.697240441943039</v>
      </c>
      <c r="O309" s="81">
        <v>14.907313927217468</v>
      </c>
      <c r="P309" s="81">
        <v>20.029451813795998</v>
      </c>
      <c r="Q309" s="81">
        <v>0.94426790336795385</v>
      </c>
      <c r="R309" s="81">
        <v>0</v>
      </c>
      <c r="S309" s="81">
        <v>1.4073784223901253</v>
      </c>
      <c r="T309" s="82"/>
      <c r="U309" s="81">
        <v>1220749</v>
      </c>
      <c r="V309" s="81">
        <v>648</v>
      </c>
      <c r="W309" s="81">
        <v>130</v>
      </c>
      <c r="X309" s="81">
        <v>3777</v>
      </c>
      <c r="Y309" s="81">
        <v>5938</v>
      </c>
      <c r="Z309" s="81">
        <v>9333</v>
      </c>
      <c r="AA309" s="81">
        <v>4159</v>
      </c>
      <c r="AB309" s="81">
        <v>15302</v>
      </c>
      <c r="AC309" s="81">
        <v>0</v>
      </c>
      <c r="AD309" s="81">
        <v>1.4073784223901249</v>
      </c>
      <c r="AE309" s="82"/>
      <c r="AF309" s="81">
        <v>14305828.473910149</v>
      </c>
      <c r="AG309" s="81">
        <v>926097.72774333879</v>
      </c>
      <c r="AH309" s="81">
        <v>1195043.869109242</v>
      </c>
      <c r="AI309" s="81">
        <v>21009026.151289869</v>
      </c>
      <c r="AJ309" s="81">
        <v>25980926.913952328</v>
      </c>
      <c r="AK309" s="81">
        <v>0</v>
      </c>
      <c r="AL309" s="81">
        <v>0</v>
      </c>
      <c r="AM309" s="81">
        <v>2084017.2066056742</v>
      </c>
      <c r="AN309" s="81">
        <v>0</v>
      </c>
      <c r="AO309" s="81">
        <v>0</v>
      </c>
      <c r="AP309" s="82"/>
      <c r="AQ309" s="81">
        <v>662</v>
      </c>
      <c r="AR309" s="81">
        <v>356</v>
      </c>
      <c r="AS309" s="81">
        <v>0</v>
      </c>
      <c r="AT309" s="81">
        <v>0</v>
      </c>
      <c r="AU309" s="81">
        <v>0</v>
      </c>
      <c r="AV309" s="81">
        <v>0</v>
      </c>
      <c r="AW309" s="81" t="s">
        <v>564</v>
      </c>
      <c r="AX309" s="82"/>
      <c r="AY309" s="81">
        <v>3498.6550000000011</v>
      </c>
      <c r="AZ309" s="81">
        <v>18376.10000000002</v>
      </c>
      <c r="BA309" s="81">
        <v>0</v>
      </c>
      <c r="BB309" s="81">
        <v>0</v>
      </c>
      <c r="BC309" s="81">
        <v>0</v>
      </c>
      <c r="BD309" s="81">
        <v>0</v>
      </c>
      <c r="BE309" s="81" t="s">
        <v>564</v>
      </c>
      <c r="BF309" s="82"/>
      <c r="BG309" s="81">
        <v>0</v>
      </c>
      <c r="BH309" s="81">
        <v>0</v>
      </c>
      <c r="BI309" s="81">
        <v>2.2530000000000001</v>
      </c>
      <c r="BJ309" s="81">
        <v>0</v>
      </c>
      <c r="BK309" s="81">
        <v>0</v>
      </c>
      <c r="BL309" s="81">
        <v>0</v>
      </c>
      <c r="BM309" s="82"/>
      <c r="BN309" s="81">
        <v>0</v>
      </c>
      <c r="BO309" s="81">
        <v>0</v>
      </c>
      <c r="BP309" s="81">
        <v>1</v>
      </c>
      <c r="BQ309" s="81">
        <v>0</v>
      </c>
      <c r="BR309" s="81">
        <v>0</v>
      </c>
      <c r="BS309" s="81">
        <v>0</v>
      </c>
      <c r="BT309"/>
      <c r="BU309" s="80">
        <v>2.2530000000000001</v>
      </c>
      <c r="BV309" s="80">
        <v>0</v>
      </c>
      <c r="BW309" s="80">
        <v>0</v>
      </c>
      <c r="BX309" s="80">
        <v>0</v>
      </c>
      <c r="BY309" s="80">
        <v>0</v>
      </c>
      <c r="BZ309" s="80">
        <v>0</v>
      </c>
      <c r="CA309" s="80">
        <v>0</v>
      </c>
      <c r="CB309" s="80">
        <v>0</v>
      </c>
      <c r="CC309" s="80">
        <v>0</v>
      </c>
    </row>
    <row r="310" spans="1:81">
      <c r="A310" s="80" t="s">
        <v>2035</v>
      </c>
      <c r="B310" s="80">
        <v>238</v>
      </c>
      <c r="C310" s="80">
        <v>17</v>
      </c>
      <c r="D310" s="80">
        <v>14</v>
      </c>
      <c r="E310" s="80">
        <v>2020</v>
      </c>
      <c r="F310" s="80" t="s">
        <v>218</v>
      </c>
      <c r="G310" s="80" t="s">
        <v>2018</v>
      </c>
      <c r="H310" s="80" t="s">
        <v>2019</v>
      </c>
      <c r="I310" s="177"/>
      <c r="J310" s="81">
        <v>11.12619807635979</v>
      </c>
      <c r="K310" s="81">
        <v>1.0607957846528664</v>
      </c>
      <c r="L310" s="81">
        <v>5.369194331496761</v>
      </c>
      <c r="M310" s="81">
        <v>11.161218133477478</v>
      </c>
      <c r="N310" s="81">
        <v>13.403824232328024</v>
      </c>
      <c r="O310" s="81">
        <v>12.978349808794912</v>
      </c>
      <c r="P310" s="81">
        <v>19.113310949534615</v>
      </c>
      <c r="Q310" s="81">
        <v>0.89022595654608616</v>
      </c>
      <c r="R310" s="81">
        <v>0</v>
      </c>
      <c r="S310" s="81">
        <v>1.543073319266044</v>
      </c>
      <c r="T310" s="82"/>
      <c r="U310" s="81">
        <v>1340230</v>
      </c>
      <c r="V310" s="81">
        <v>544</v>
      </c>
      <c r="W310" s="81">
        <v>173</v>
      </c>
      <c r="X310" s="81">
        <v>3458</v>
      </c>
      <c r="Y310" s="81">
        <v>5969</v>
      </c>
      <c r="Z310" s="81">
        <v>9274</v>
      </c>
      <c r="AA310" s="81">
        <v>4312</v>
      </c>
      <c r="AB310" s="81">
        <v>15098</v>
      </c>
      <c r="AC310" s="81">
        <v>0</v>
      </c>
      <c r="AD310" s="81">
        <v>1.543073319266044</v>
      </c>
      <c r="AE310" s="82"/>
      <c r="AF310" s="81">
        <v>15459361.114969241</v>
      </c>
      <c r="AG310" s="81">
        <v>780087.05433920783</v>
      </c>
      <c r="AH310" s="81">
        <v>1646761.650205977</v>
      </c>
      <c r="AI310" s="81">
        <v>17739897.172210339</v>
      </c>
      <c r="AJ310" s="81">
        <v>27745089.08961213</v>
      </c>
      <c r="AK310" s="81"/>
      <c r="AL310" s="81"/>
      <c r="AM310" s="81">
        <v>1970456.7422786085</v>
      </c>
      <c r="AN310" s="81"/>
      <c r="AO310" s="81"/>
      <c r="AP310" s="82"/>
      <c r="AQ310" s="81">
        <v>677</v>
      </c>
      <c r="AR310" s="81">
        <v>376</v>
      </c>
      <c r="AS310" s="81">
        <v>0</v>
      </c>
      <c r="AT310" s="81">
        <v>0</v>
      </c>
      <c r="AU310" s="81">
        <v>0</v>
      </c>
      <c r="AV310" s="81">
        <v>0</v>
      </c>
      <c r="AW310" s="81">
        <v>0</v>
      </c>
      <c r="AX310" s="82"/>
      <c r="AY310" s="81">
        <v>3591.1750000000011</v>
      </c>
      <c r="AZ310" s="81">
        <v>19269.100000000009</v>
      </c>
      <c r="BA310" s="81">
        <v>0</v>
      </c>
      <c r="BB310" s="81">
        <v>0</v>
      </c>
      <c r="BC310" s="81">
        <v>0</v>
      </c>
      <c r="BD310" s="81">
        <v>0</v>
      </c>
      <c r="BE310" s="81">
        <v>0</v>
      </c>
      <c r="BF310" s="82"/>
      <c r="BG310" s="81">
        <v>0</v>
      </c>
      <c r="BH310" s="81">
        <v>0</v>
      </c>
      <c r="BI310" s="81">
        <v>1.98</v>
      </c>
      <c r="BJ310" s="81">
        <v>0</v>
      </c>
      <c r="BK310" s="81">
        <v>0</v>
      </c>
      <c r="BL310" s="81">
        <v>0</v>
      </c>
      <c r="BM310" s="82"/>
      <c r="BN310" s="81">
        <v>0</v>
      </c>
      <c r="BO310" s="81">
        <v>0</v>
      </c>
      <c r="BP310" s="81">
        <v>1</v>
      </c>
      <c r="BQ310" s="81">
        <v>0</v>
      </c>
      <c r="BR310" s="81">
        <v>0</v>
      </c>
      <c r="BS310" s="81">
        <v>0</v>
      </c>
      <c r="BT310"/>
      <c r="BU310" s="80">
        <v>1.98</v>
      </c>
      <c r="BV310" s="80">
        <v>0</v>
      </c>
      <c r="BW310" s="80">
        <v>0</v>
      </c>
      <c r="BX310" s="80">
        <v>0</v>
      </c>
      <c r="BY310" s="80">
        <v>0</v>
      </c>
      <c r="BZ310" s="80">
        <v>0</v>
      </c>
      <c r="CA310" s="80">
        <v>0</v>
      </c>
      <c r="CB310" s="80">
        <v>0</v>
      </c>
      <c r="CC310" s="80">
        <v>0</v>
      </c>
    </row>
    <row r="311" spans="1:81">
      <c r="A311" s="80" t="s">
        <v>2036</v>
      </c>
      <c r="B311" s="80">
        <v>238</v>
      </c>
      <c r="C311" s="80">
        <v>18</v>
      </c>
      <c r="D311" s="80">
        <v>14</v>
      </c>
      <c r="E311" s="80">
        <v>2021</v>
      </c>
      <c r="F311" s="80" t="s">
        <v>75</v>
      </c>
      <c r="G311" s="174" t="s">
        <v>2018</v>
      </c>
      <c r="H311" s="80" t="s">
        <v>2019</v>
      </c>
      <c r="I311" s="177"/>
      <c r="J311" s="81">
        <v>12.079370687614606</v>
      </c>
      <c r="K311" s="81">
        <v>1.0859578565748924</v>
      </c>
      <c r="L311" s="81">
        <v>4.7969472058491789</v>
      </c>
      <c r="M311" s="81">
        <v>10.242193396461293</v>
      </c>
      <c r="N311" s="81">
        <v>10.041188263432707</v>
      </c>
      <c r="O311" s="81">
        <v>12.623217910200486</v>
      </c>
      <c r="P311" s="81">
        <v>19.631115766980479</v>
      </c>
      <c r="Q311" s="81">
        <v>0.88402256003906432</v>
      </c>
      <c r="R311" s="81">
        <v>0</v>
      </c>
      <c r="S311" s="81">
        <v>1.4227246091006389</v>
      </c>
      <c r="T311" s="82"/>
      <c r="U311" s="81">
        <v>1859343</v>
      </c>
      <c r="V311" s="81">
        <v>544</v>
      </c>
      <c r="W311" s="81">
        <v>173</v>
      </c>
      <c r="X311" s="81">
        <v>3458</v>
      </c>
      <c r="Y311" s="81">
        <v>5925</v>
      </c>
      <c r="Z311" s="81">
        <v>9288</v>
      </c>
      <c r="AA311" s="81">
        <v>4319</v>
      </c>
      <c r="AB311" s="81">
        <v>14815</v>
      </c>
      <c r="AC311" s="81">
        <v>0</v>
      </c>
      <c r="AD311" s="81">
        <v>1.4227246091006389</v>
      </c>
      <c r="AE311" s="82"/>
      <c r="AF311" s="81">
        <v>18695851.606933162</v>
      </c>
      <c r="AG311" s="81">
        <v>835025.82736664638</v>
      </c>
      <c r="AH311" s="81">
        <v>1523518.8676632333</v>
      </c>
      <c r="AI311" s="81">
        <v>19502681.393690124</v>
      </c>
      <c r="AJ311" s="81">
        <v>24751304.054658741</v>
      </c>
      <c r="AK311" s="81">
        <v>0</v>
      </c>
      <c r="AL311" s="81">
        <v>0</v>
      </c>
      <c r="AM311" s="81">
        <v>1944674.4978726003</v>
      </c>
      <c r="AN311" s="81">
        <v>0</v>
      </c>
      <c r="AO311" s="81">
        <v>0</v>
      </c>
      <c r="AP311" s="82"/>
      <c r="AQ311" s="81">
        <v>697</v>
      </c>
      <c r="AR311" s="81">
        <v>392</v>
      </c>
      <c r="AS311" s="81">
        <v>0</v>
      </c>
      <c r="AT311" s="81">
        <v>0</v>
      </c>
      <c r="AU311" s="81">
        <v>0</v>
      </c>
      <c r="AV311" s="81">
        <v>0</v>
      </c>
      <c r="AW311" s="81"/>
      <c r="AX311" s="82"/>
      <c r="AY311" s="81">
        <v>3729.385000000002</v>
      </c>
      <c r="AZ311" s="81">
        <v>21736.100000000009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2037</v>
      </c>
      <c r="B312" s="80">
        <v>238</v>
      </c>
      <c r="C312" s="80">
        <v>19</v>
      </c>
      <c r="D312" s="80">
        <v>14</v>
      </c>
      <c r="E312" s="80">
        <v>2022</v>
      </c>
      <c r="F312" s="80" t="s">
        <v>568</v>
      </c>
      <c r="G312" s="174" t="s">
        <v>2018</v>
      </c>
      <c r="H312" s="80" t="s">
        <v>2019</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729</v>
      </c>
      <c r="AR312" s="81">
        <v>400</v>
      </c>
      <c r="AS312" s="81">
        <v>0</v>
      </c>
      <c r="AT312" s="81">
        <v>0</v>
      </c>
      <c r="AU312" s="81">
        <v>0</v>
      </c>
      <c r="AV312" s="81">
        <v>0</v>
      </c>
      <c r="AW312" s="81"/>
      <c r="AX312" s="82"/>
      <c r="AY312" s="81">
        <v>3936.3750000000023</v>
      </c>
      <c r="AZ312" s="81">
        <v>22132.100000000009</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2038</v>
      </c>
      <c r="B313" s="80">
        <v>341</v>
      </c>
      <c r="C313" s="80">
        <v>1</v>
      </c>
      <c r="D313" s="80">
        <v>21</v>
      </c>
      <c r="E313" s="80">
        <v>1990</v>
      </c>
      <c r="F313" s="80" t="s">
        <v>562</v>
      </c>
      <c r="G313" s="80" t="s">
        <v>2039</v>
      </c>
      <c r="H313" s="80" t="s">
        <v>2040</v>
      </c>
      <c r="I313" s="177"/>
      <c r="J313" s="81">
        <v>265.08860292893684</v>
      </c>
      <c r="K313" s="81">
        <v>3.0597176605351484</v>
      </c>
      <c r="L313" s="81">
        <v>3.272482579392074</v>
      </c>
      <c r="M313" s="81">
        <v>9.4908504976069104</v>
      </c>
      <c r="N313" s="81">
        <v>19.027224532387116</v>
      </c>
      <c r="O313" s="81">
        <v>11.964162640821078</v>
      </c>
      <c r="P313" s="81">
        <v>16.144237665795306</v>
      </c>
      <c r="Q313" s="81">
        <v>1.0204104760467043</v>
      </c>
      <c r="R313" s="81">
        <v>0</v>
      </c>
      <c r="S313" s="81">
        <v>0.99928644576934222</v>
      </c>
      <c r="T313" s="82"/>
      <c r="U313" s="81">
        <v>4763637</v>
      </c>
      <c r="V313" s="81">
        <v>567</v>
      </c>
      <c r="W313" s="81">
        <v>30</v>
      </c>
      <c r="X313" s="81">
        <v>2914</v>
      </c>
      <c r="Y313" s="81">
        <v>5171</v>
      </c>
      <c r="Z313" s="81">
        <v>4921</v>
      </c>
      <c r="AA313" s="81">
        <v>3920</v>
      </c>
      <c r="AB313" s="81">
        <v>16568</v>
      </c>
      <c r="AC313" s="81">
        <v>0</v>
      </c>
      <c r="AD313" s="81">
        <v>0.99928644576934222</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2041</v>
      </c>
      <c r="B314" s="80">
        <v>342</v>
      </c>
      <c r="C314" s="80">
        <v>2</v>
      </c>
      <c r="D314" s="80">
        <v>21</v>
      </c>
      <c r="E314" s="80">
        <v>2005</v>
      </c>
      <c r="F314" s="80" t="s">
        <v>565</v>
      </c>
      <c r="G314" s="80" t="s">
        <v>2039</v>
      </c>
      <c r="H314" s="80" t="s">
        <v>2040</v>
      </c>
      <c r="I314" s="177"/>
      <c r="J314" s="81">
        <v>168.4720447621136</v>
      </c>
      <c r="K314" s="81">
        <v>2.7256671216958464</v>
      </c>
      <c r="L314" s="81">
        <v>2.7988952575018433</v>
      </c>
      <c r="M314" s="81">
        <v>16.169795852049337</v>
      </c>
      <c r="N314" s="81">
        <v>31.830336974079671</v>
      </c>
      <c r="O314" s="81">
        <v>19.240867941280733</v>
      </c>
      <c r="P314" s="81">
        <v>15.065875870070524</v>
      </c>
      <c r="Q314" s="81">
        <v>0.98476093036594714</v>
      </c>
      <c r="R314" s="81">
        <v>0</v>
      </c>
      <c r="S314" s="81">
        <v>1.6586005666236785</v>
      </c>
      <c r="T314" s="82"/>
      <c r="U314" s="81">
        <v>4032927</v>
      </c>
      <c r="V314" s="81">
        <v>547</v>
      </c>
      <c r="W314" s="81">
        <v>28</v>
      </c>
      <c r="X314" s="81">
        <v>2317</v>
      </c>
      <c r="Y314" s="81">
        <v>6645</v>
      </c>
      <c r="Z314" s="81">
        <v>9158</v>
      </c>
      <c r="AA314" s="81">
        <v>2996</v>
      </c>
      <c r="AB314" s="81">
        <v>16715</v>
      </c>
      <c r="AC314" s="81">
        <v>0</v>
      </c>
      <c r="AD314" s="81">
        <v>1.6586005666236785</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2042</v>
      </c>
      <c r="B315" s="80">
        <v>343</v>
      </c>
      <c r="C315" s="80">
        <v>3</v>
      </c>
      <c r="D315" s="80">
        <v>21</v>
      </c>
      <c r="E315" s="80">
        <v>2006</v>
      </c>
      <c r="F315" s="80" t="s">
        <v>566</v>
      </c>
      <c r="G315" s="80" t="s">
        <v>2039</v>
      </c>
      <c r="H315" s="80" t="s">
        <v>2040</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2043</v>
      </c>
      <c r="B316" s="80">
        <v>344</v>
      </c>
      <c r="C316" s="80">
        <v>4</v>
      </c>
      <c r="D316" s="80">
        <v>21</v>
      </c>
      <c r="E316" s="80">
        <v>2007</v>
      </c>
      <c r="F316" s="80" t="s">
        <v>567</v>
      </c>
      <c r="G316" s="80" t="s">
        <v>2039</v>
      </c>
      <c r="H316" s="80" t="s">
        <v>2040</v>
      </c>
      <c r="I316" s="177"/>
      <c r="J316" s="81">
        <v>185.11400590579723</v>
      </c>
      <c r="K316" s="81">
        <v>2.0720218838666726</v>
      </c>
      <c r="L316" s="81">
        <v>2.5287641362611146</v>
      </c>
      <c r="M316" s="81">
        <v>18.652472767771496</v>
      </c>
      <c r="N316" s="81">
        <v>30.044679509796136</v>
      </c>
      <c r="O316" s="81">
        <v>18.826119978158815</v>
      </c>
      <c r="P316" s="81">
        <v>14.972262135256985</v>
      </c>
      <c r="Q316" s="81">
        <v>1.0347097635864713</v>
      </c>
      <c r="R316" s="81">
        <v>0</v>
      </c>
      <c r="S316" s="81">
        <v>1.8932886963374487</v>
      </c>
      <c r="T316" s="82"/>
      <c r="U316" s="81">
        <v>5125616</v>
      </c>
      <c r="V316" s="81">
        <v>528</v>
      </c>
      <c r="W316" s="81">
        <v>24</v>
      </c>
      <c r="X316" s="81">
        <v>3010</v>
      </c>
      <c r="Y316" s="81">
        <v>6815</v>
      </c>
      <c r="Z316" s="81">
        <v>9315</v>
      </c>
      <c r="AA316" s="81">
        <v>2932</v>
      </c>
      <c r="AB316" s="81">
        <v>16634</v>
      </c>
      <c r="AC316" s="81">
        <v>0</v>
      </c>
      <c r="AD316" s="81">
        <v>1.8932886963374487</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2044</v>
      </c>
      <c r="B317" s="80">
        <v>345</v>
      </c>
      <c r="C317" s="80">
        <v>5</v>
      </c>
      <c r="D317" s="80">
        <v>21</v>
      </c>
      <c r="E317" s="80">
        <v>2008</v>
      </c>
      <c r="F317" s="80" t="s">
        <v>84</v>
      </c>
      <c r="G317" s="80" t="s">
        <v>2039</v>
      </c>
      <c r="H317" s="80" t="s">
        <v>2040</v>
      </c>
      <c r="I317" s="177"/>
      <c r="J317" s="81">
        <v>173.13315320160478</v>
      </c>
      <c r="K317" s="81">
        <v>1.6491178965721656</v>
      </c>
      <c r="L317" s="81">
        <v>2.0510981400247896</v>
      </c>
      <c r="M317" s="81">
        <v>19.243617951776034</v>
      </c>
      <c r="N317" s="81">
        <v>30.94149624778321</v>
      </c>
      <c r="O317" s="81">
        <v>18.287340151848387</v>
      </c>
      <c r="P317" s="81">
        <v>14.863386754014888</v>
      </c>
      <c r="Q317" s="81">
        <v>1.0119234249343654</v>
      </c>
      <c r="R317" s="81">
        <v>0</v>
      </c>
      <c r="S317" s="81">
        <v>0.90177521545845352</v>
      </c>
      <c r="T317" s="82"/>
      <c r="U317" s="81">
        <v>5326838</v>
      </c>
      <c r="V317" s="81">
        <v>528</v>
      </c>
      <c r="W317" s="81">
        <v>24</v>
      </c>
      <c r="X317" s="81">
        <v>3010</v>
      </c>
      <c r="Y317" s="81">
        <v>6862</v>
      </c>
      <c r="Z317" s="81">
        <v>9366</v>
      </c>
      <c r="AA317" s="81">
        <v>2914</v>
      </c>
      <c r="AB317" s="81">
        <v>16535</v>
      </c>
      <c r="AC317" s="81">
        <v>0</v>
      </c>
      <c r="AD317" s="81">
        <v>0.90177521545845352</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2045</v>
      </c>
      <c r="B318" s="80">
        <v>346</v>
      </c>
      <c r="C318" s="80">
        <v>6</v>
      </c>
      <c r="D318" s="80">
        <v>21</v>
      </c>
      <c r="E318" s="80">
        <v>2009</v>
      </c>
      <c r="F318" s="80" t="s">
        <v>85</v>
      </c>
      <c r="G318" s="80" t="s">
        <v>2039</v>
      </c>
      <c r="H318" s="80" t="s">
        <v>2040</v>
      </c>
      <c r="I318" s="177"/>
      <c r="J318" s="81">
        <v>184.23340610027498</v>
      </c>
      <c r="K318" s="81">
        <v>1.4787380404579242</v>
      </c>
      <c r="L318" s="81">
        <v>2.8639958183683625</v>
      </c>
      <c r="M318" s="81">
        <v>18.614849475444927</v>
      </c>
      <c r="N318" s="81">
        <v>27.16057404737878</v>
      </c>
      <c r="O318" s="81">
        <v>18.628180066651435</v>
      </c>
      <c r="P318" s="81">
        <v>13.712940984325964</v>
      </c>
      <c r="Q318" s="81">
        <v>0.95807290898737019</v>
      </c>
      <c r="R318" s="81">
        <v>0</v>
      </c>
      <c r="S318" s="81">
        <v>2.0070337599433254</v>
      </c>
      <c r="T318" s="82"/>
      <c r="U318" s="81">
        <v>4371067</v>
      </c>
      <c r="V318" s="81">
        <v>485</v>
      </c>
      <c r="W318" s="81">
        <v>50</v>
      </c>
      <c r="X318" s="81">
        <v>3185</v>
      </c>
      <c r="Y318" s="81">
        <v>6896</v>
      </c>
      <c r="Z318" s="81">
        <v>9417</v>
      </c>
      <c r="AA318" s="81">
        <v>2760</v>
      </c>
      <c r="AB318" s="81">
        <v>16434</v>
      </c>
      <c r="AC318" s="81">
        <v>0</v>
      </c>
      <c r="AD318" s="81">
        <v>2.0070337599433254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9.9969999999999999</v>
      </c>
      <c r="BJ318" s="81">
        <v>0</v>
      </c>
      <c r="BK318" s="81">
        <v>0</v>
      </c>
      <c r="BL318" s="81">
        <v>0</v>
      </c>
      <c r="BM318" s="82"/>
      <c r="BN318" s="81">
        <v>0</v>
      </c>
      <c r="BO318" s="81">
        <v>0</v>
      </c>
      <c r="BP318" s="81">
        <v>2</v>
      </c>
      <c r="BQ318" s="81">
        <v>0</v>
      </c>
      <c r="BR318" s="81">
        <v>0</v>
      </c>
      <c r="BS318" s="81">
        <v>0</v>
      </c>
      <c r="BT318"/>
      <c r="BU318" s="80"/>
      <c r="BV318" s="80"/>
      <c r="BW318" s="80"/>
      <c r="BX318" s="80"/>
      <c r="BY318" s="80"/>
      <c r="BZ318" s="80"/>
      <c r="CA318" s="80"/>
      <c r="CB318" s="80"/>
      <c r="CC318" s="80"/>
    </row>
    <row r="319" spans="1:81">
      <c r="A319" s="80" t="s">
        <v>2046</v>
      </c>
      <c r="B319" s="80">
        <v>347</v>
      </c>
      <c r="C319" s="80">
        <v>7</v>
      </c>
      <c r="D319" s="80">
        <v>21</v>
      </c>
      <c r="E319" s="80">
        <v>2010</v>
      </c>
      <c r="F319" s="80" t="s">
        <v>86</v>
      </c>
      <c r="G319" s="80" t="s">
        <v>2039</v>
      </c>
      <c r="H319" s="80" t="s">
        <v>2040</v>
      </c>
      <c r="I319" s="177"/>
      <c r="J319" s="81">
        <v>167.7596438805991</v>
      </c>
      <c r="K319" s="81">
        <v>1.8386052038930627</v>
      </c>
      <c r="L319" s="81">
        <v>2.6530579802931906</v>
      </c>
      <c r="M319" s="81">
        <v>21.289613393046913</v>
      </c>
      <c r="N319" s="81">
        <v>33.247381756063255</v>
      </c>
      <c r="O319" s="81">
        <v>18.6542516945965</v>
      </c>
      <c r="P319" s="81">
        <v>13.712570948922439</v>
      </c>
      <c r="Q319" s="81">
        <v>0.99451145794690166</v>
      </c>
      <c r="R319" s="81">
        <v>0</v>
      </c>
      <c r="S319" s="81">
        <v>1.8227560227259547</v>
      </c>
      <c r="T319" s="82"/>
      <c r="U319" s="81">
        <v>4235289</v>
      </c>
      <c r="V319" s="81">
        <v>485</v>
      </c>
      <c r="W319" s="81">
        <v>50</v>
      </c>
      <c r="X319" s="81">
        <v>3185</v>
      </c>
      <c r="Y319" s="81">
        <v>6945</v>
      </c>
      <c r="Z319" s="81">
        <v>9474</v>
      </c>
      <c r="AA319" s="81">
        <v>2691</v>
      </c>
      <c r="AB319" s="81">
        <v>16346</v>
      </c>
      <c r="AC319" s="81">
        <v>0</v>
      </c>
      <c r="AD319" s="81">
        <v>1.8227560227259547</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10.887</v>
      </c>
      <c r="BJ319" s="81">
        <v>0</v>
      </c>
      <c r="BK319" s="81">
        <v>0</v>
      </c>
      <c r="BL319" s="81">
        <v>0</v>
      </c>
      <c r="BM319" s="82"/>
      <c r="BN319" s="81">
        <v>0</v>
      </c>
      <c r="BO319" s="81">
        <v>0</v>
      </c>
      <c r="BP319" s="81">
        <v>2</v>
      </c>
      <c r="BQ319" s="81">
        <v>0</v>
      </c>
      <c r="BR319" s="81">
        <v>0</v>
      </c>
      <c r="BS319" s="81">
        <v>0</v>
      </c>
      <c r="BT319"/>
      <c r="BU319" s="80">
        <v>10.887</v>
      </c>
      <c r="BV319" s="80">
        <v>0</v>
      </c>
      <c r="BW319" s="80">
        <v>0</v>
      </c>
      <c r="BX319" s="80">
        <v>0</v>
      </c>
      <c r="BY319" s="80">
        <v>0</v>
      </c>
      <c r="BZ319" s="80">
        <v>0</v>
      </c>
      <c r="CA319" s="80">
        <v>0</v>
      </c>
      <c r="CB319" s="80">
        <v>0</v>
      </c>
      <c r="CC319" s="80">
        <v>0</v>
      </c>
    </row>
    <row r="320" spans="1:81">
      <c r="A320" s="80" t="s">
        <v>2047</v>
      </c>
      <c r="B320" s="80">
        <v>348</v>
      </c>
      <c r="C320" s="80">
        <v>8</v>
      </c>
      <c r="D320" s="80">
        <v>21</v>
      </c>
      <c r="E320" s="80">
        <v>2011</v>
      </c>
      <c r="F320" s="80" t="s">
        <v>87</v>
      </c>
      <c r="G320" s="80" t="s">
        <v>2039</v>
      </c>
      <c r="H320" s="80" t="s">
        <v>2040</v>
      </c>
      <c r="I320" s="177"/>
      <c r="J320" s="81">
        <v>172.73084698787204</v>
      </c>
      <c r="K320" s="81">
        <v>2.4428350494944691</v>
      </c>
      <c r="L320" s="81">
        <v>2.5936896921608392</v>
      </c>
      <c r="M320" s="81">
        <v>19.511021457341261</v>
      </c>
      <c r="N320" s="81">
        <v>31.631440909955181</v>
      </c>
      <c r="O320" s="81">
        <v>18.556309902134796</v>
      </c>
      <c r="P320" s="81">
        <v>13.24702068326785</v>
      </c>
      <c r="Q320" s="81">
        <v>1.1372396070705622</v>
      </c>
      <c r="R320" s="81">
        <v>0</v>
      </c>
      <c r="S320" s="81">
        <v>2.0136843637654316</v>
      </c>
      <c r="T320" s="82"/>
      <c r="U320" s="81">
        <v>4592253</v>
      </c>
      <c r="V320" s="81">
        <v>485</v>
      </c>
      <c r="W320" s="81">
        <v>50</v>
      </c>
      <c r="X320" s="81">
        <v>3185</v>
      </c>
      <c r="Y320" s="81">
        <v>6954</v>
      </c>
      <c r="Z320" s="81">
        <v>9629</v>
      </c>
      <c r="AA320" s="81">
        <v>2677</v>
      </c>
      <c r="AB320" s="81">
        <v>16205</v>
      </c>
      <c r="AC320" s="81">
        <v>0</v>
      </c>
      <c r="AD320" s="81">
        <v>2.0136843637654316</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13.701000000000001</v>
      </c>
      <c r="BJ320" s="81">
        <v>0</v>
      </c>
      <c r="BK320" s="81">
        <v>0</v>
      </c>
      <c r="BL320" s="81">
        <v>0</v>
      </c>
      <c r="BM320" s="82"/>
      <c r="BN320" s="81">
        <v>0</v>
      </c>
      <c r="BO320" s="81">
        <v>0</v>
      </c>
      <c r="BP320" s="81">
        <v>3</v>
      </c>
      <c r="BQ320" s="81">
        <v>0</v>
      </c>
      <c r="BR320" s="81">
        <v>0</v>
      </c>
      <c r="BS320" s="81">
        <v>0</v>
      </c>
      <c r="BT320"/>
      <c r="BU320" s="80">
        <v>13.701000000000001</v>
      </c>
      <c r="BV320" s="80">
        <v>0</v>
      </c>
      <c r="BW320" s="80">
        <v>0</v>
      </c>
      <c r="BX320" s="80">
        <v>0</v>
      </c>
      <c r="BY320" s="80">
        <v>0</v>
      </c>
      <c r="BZ320" s="80">
        <v>0</v>
      </c>
      <c r="CA320" s="80">
        <v>0</v>
      </c>
      <c r="CB320" s="80">
        <v>0</v>
      </c>
      <c r="CC320" s="80">
        <v>0</v>
      </c>
    </row>
    <row r="321" spans="1:81">
      <c r="A321" s="80" t="s">
        <v>2048</v>
      </c>
      <c r="B321" s="80">
        <v>349</v>
      </c>
      <c r="C321" s="80">
        <v>9</v>
      </c>
      <c r="D321" s="80">
        <v>21</v>
      </c>
      <c r="E321" s="80">
        <v>2012</v>
      </c>
      <c r="F321" s="80" t="s">
        <v>88</v>
      </c>
      <c r="G321" s="80" t="s">
        <v>2039</v>
      </c>
      <c r="H321" s="80" t="s">
        <v>2040</v>
      </c>
      <c r="I321" s="177"/>
      <c r="J321" s="81">
        <v>160.28561482641879</v>
      </c>
      <c r="K321" s="81">
        <v>2.3601221140560851</v>
      </c>
      <c r="L321" s="81">
        <v>2.5379181470804615</v>
      </c>
      <c r="M321" s="81">
        <v>19.62497751175772</v>
      </c>
      <c r="N321" s="81">
        <v>33.728677288644242</v>
      </c>
      <c r="O321" s="81">
        <v>18.614866719999576</v>
      </c>
      <c r="P321" s="81">
        <v>13.088490480733993</v>
      </c>
      <c r="Q321" s="81">
        <v>1.2276539563719697</v>
      </c>
      <c r="R321" s="81">
        <v>0</v>
      </c>
      <c r="S321" s="81">
        <v>2.4040514390428491</v>
      </c>
      <c r="T321" s="82"/>
      <c r="U321" s="81">
        <v>4284508</v>
      </c>
      <c r="V321" s="81">
        <v>485</v>
      </c>
      <c r="W321" s="81">
        <v>50</v>
      </c>
      <c r="X321" s="81">
        <v>3185</v>
      </c>
      <c r="Y321" s="81">
        <v>6962</v>
      </c>
      <c r="Z321" s="81">
        <v>9736</v>
      </c>
      <c r="AA321" s="81">
        <v>2630</v>
      </c>
      <c r="AB321" s="81">
        <v>16101</v>
      </c>
      <c r="AC321" s="81">
        <v>0</v>
      </c>
      <c r="AD321" s="81">
        <v>2.4040514390428491</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13.125</v>
      </c>
      <c r="BJ321" s="81">
        <v>0</v>
      </c>
      <c r="BK321" s="81">
        <v>0</v>
      </c>
      <c r="BL321" s="81">
        <v>0</v>
      </c>
      <c r="BM321" s="82"/>
      <c r="BN321" s="81">
        <v>0</v>
      </c>
      <c r="BO321" s="81">
        <v>0</v>
      </c>
      <c r="BP321" s="81">
        <v>3</v>
      </c>
      <c r="BQ321" s="81">
        <v>0</v>
      </c>
      <c r="BR321" s="81">
        <v>0</v>
      </c>
      <c r="BS321" s="81">
        <v>0</v>
      </c>
      <c r="BT321"/>
      <c r="BU321" s="80">
        <v>13.125</v>
      </c>
      <c r="BV321" s="80">
        <v>0</v>
      </c>
      <c r="BW321" s="80">
        <v>0</v>
      </c>
      <c r="BX321" s="80">
        <v>0</v>
      </c>
      <c r="BY321" s="80">
        <v>0</v>
      </c>
      <c r="BZ321" s="80">
        <v>0</v>
      </c>
      <c r="CA321" s="80">
        <v>0</v>
      </c>
      <c r="CB321" s="80">
        <v>0</v>
      </c>
      <c r="CC321" s="80">
        <v>0</v>
      </c>
    </row>
    <row r="322" spans="1:81">
      <c r="A322" s="80" t="s">
        <v>2049</v>
      </c>
      <c r="B322" s="80">
        <v>350</v>
      </c>
      <c r="C322" s="80">
        <v>10</v>
      </c>
      <c r="D322" s="80">
        <v>21</v>
      </c>
      <c r="E322" s="80">
        <v>2013</v>
      </c>
      <c r="F322" s="80" t="s">
        <v>89</v>
      </c>
      <c r="G322" s="80" t="s">
        <v>2039</v>
      </c>
      <c r="H322" s="80" t="s">
        <v>2040</v>
      </c>
      <c r="I322" s="177"/>
      <c r="J322" s="81">
        <v>138.19835710842744</v>
      </c>
      <c r="K322" s="81">
        <v>1.5593464729572206</v>
      </c>
      <c r="L322" s="81">
        <v>2.5092803357569089</v>
      </c>
      <c r="M322" s="81">
        <v>18.975687237562951</v>
      </c>
      <c r="N322" s="81">
        <v>34.894392451317735</v>
      </c>
      <c r="O322" s="81">
        <v>17.927253602606768</v>
      </c>
      <c r="P322" s="81">
        <v>13.062876049749034</v>
      </c>
      <c r="Q322" s="81">
        <v>1.2383182998183611</v>
      </c>
      <c r="R322" s="81">
        <v>0</v>
      </c>
      <c r="S322" s="81">
        <v>2.0084098170214615</v>
      </c>
      <c r="T322" s="82"/>
      <c r="U322" s="81">
        <v>4132400</v>
      </c>
      <c r="V322" s="81">
        <v>485</v>
      </c>
      <c r="W322" s="81">
        <v>50</v>
      </c>
      <c r="X322" s="81">
        <v>3185</v>
      </c>
      <c r="Y322" s="81">
        <v>6999</v>
      </c>
      <c r="Z322" s="81">
        <v>9795</v>
      </c>
      <c r="AA322" s="81">
        <v>2615</v>
      </c>
      <c r="AB322" s="81">
        <v>16008</v>
      </c>
      <c r="AC322" s="81">
        <v>0</v>
      </c>
      <c r="AD322" s="81">
        <v>2.0084098170214615</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13.603999999999999</v>
      </c>
      <c r="BJ322" s="81">
        <v>0</v>
      </c>
      <c r="BK322" s="81">
        <v>0</v>
      </c>
      <c r="BL322" s="81">
        <v>0</v>
      </c>
      <c r="BM322" s="82"/>
      <c r="BN322" s="81">
        <v>0</v>
      </c>
      <c r="BO322" s="81">
        <v>0</v>
      </c>
      <c r="BP322" s="81">
        <v>3</v>
      </c>
      <c r="BQ322" s="81">
        <v>0</v>
      </c>
      <c r="BR322" s="81">
        <v>0</v>
      </c>
      <c r="BS322" s="81">
        <v>0</v>
      </c>
      <c r="BT322"/>
      <c r="BU322" s="80">
        <v>13.603999999999999</v>
      </c>
      <c r="BV322" s="80">
        <v>0</v>
      </c>
      <c r="BW322" s="80">
        <v>0</v>
      </c>
      <c r="BX322" s="80">
        <v>0</v>
      </c>
      <c r="BY322" s="80">
        <v>0</v>
      </c>
      <c r="BZ322" s="80">
        <v>0</v>
      </c>
      <c r="CA322" s="80">
        <v>0</v>
      </c>
      <c r="CB322" s="80">
        <v>0</v>
      </c>
      <c r="CC322" s="80">
        <v>0</v>
      </c>
    </row>
    <row r="323" spans="1:81">
      <c r="A323" s="80" t="s">
        <v>2050</v>
      </c>
      <c r="B323" s="80">
        <v>351</v>
      </c>
      <c r="C323" s="80">
        <v>11</v>
      </c>
      <c r="D323" s="80">
        <v>21</v>
      </c>
      <c r="E323" s="80">
        <v>2014</v>
      </c>
      <c r="F323" s="80" t="s">
        <v>90</v>
      </c>
      <c r="G323" s="80" t="s">
        <v>2039</v>
      </c>
      <c r="H323" s="80" t="s">
        <v>2040</v>
      </c>
      <c r="I323" s="177"/>
      <c r="J323" s="81">
        <v>151.97012534314817</v>
      </c>
      <c r="K323" s="81">
        <v>1.3333179891524418</v>
      </c>
      <c r="L323" s="81">
        <v>1.7990288194682365</v>
      </c>
      <c r="M323" s="81">
        <v>17.605176079677932</v>
      </c>
      <c r="N323" s="81">
        <v>33.318961446752922</v>
      </c>
      <c r="O323" s="81">
        <v>17.233526551511954</v>
      </c>
      <c r="P323" s="81">
        <v>12.960091446693205</v>
      </c>
      <c r="Q323" s="81">
        <v>1.177942379435658</v>
      </c>
      <c r="R323" s="81">
        <v>0</v>
      </c>
      <c r="S323" s="81">
        <v>2.131191110359413</v>
      </c>
      <c r="T323" s="82"/>
      <c r="U323" s="81">
        <v>4416428</v>
      </c>
      <c r="V323" s="81">
        <v>417</v>
      </c>
      <c r="W323" s="81">
        <v>43</v>
      </c>
      <c r="X323" s="81">
        <v>2981</v>
      </c>
      <c r="Y323" s="81">
        <v>6996</v>
      </c>
      <c r="Z323" s="81">
        <v>9917</v>
      </c>
      <c r="AA323" s="81">
        <v>2581</v>
      </c>
      <c r="AB323" s="81">
        <v>15871</v>
      </c>
      <c r="AC323" s="81">
        <v>0</v>
      </c>
      <c r="AD323" s="81">
        <v>2.131191110359413</v>
      </c>
      <c r="AE323" s="82"/>
      <c r="AF323" s="81">
        <v>46953684.251500092</v>
      </c>
      <c r="AG323" s="81">
        <v>974371.27192489547</v>
      </c>
      <c r="AH323" s="81">
        <v>324697.87590195512</v>
      </c>
      <c r="AI323" s="81">
        <v>17872318.048803069</v>
      </c>
      <c r="AJ323" s="81">
        <v>38346882.160578184</v>
      </c>
      <c r="AK323" s="81">
        <v>0</v>
      </c>
      <c r="AL323" s="81">
        <v>0</v>
      </c>
      <c r="AM323" s="81">
        <v>2178851.1362352506</v>
      </c>
      <c r="AN323" s="81">
        <v>0</v>
      </c>
      <c r="AO323" s="81">
        <v>0</v>
      </c>
      <c r="AP323" s="82"/>
      <c r="AQ323" s="81">
        <v>130</v>
      </c>
      <c r="AR323" s="81">
        <v>91</v>
      </c>
      <c r="AS323" s="81">
        <v>0</v>
      </c>
      <c r="AT323" s="81">
        <v>0</v>
      </c>
      <c r="AU323" s="81">
        <v>0</v>
      </c>
      <c r="AV323" s="81">
        <v>0</v>
      </c>
      <c r="AW323" s="81" t="s">
        <v>564</v>
      </c>
      <c r="AX323" s="82"/>
      <c r="AY323" s="81">
        <v>599.6</v>
      </c>
      <c r="AZ323" s="81">
        <v>6712.2</v>
      </c>
      <c r="BA323" s="81">
        <v>0</v>
      </c>
      <c r="BB323" s="81">
        <v>0</v>
      </c>
      <c r="BC323" s="81">
        <v>0</v>
      </c>
      <c r="BD323" s="81">
        <v>0</v>
      </c>
      <c r="BE323" s="81" t="s">
        <v>564</v>
      </c>
      <c r="BF323" s="82"/>
      <c r="BG323" s="81">
        <v>0</v>
      </c>
      <c r="BH323" s="81">
        <v>0</v>
      </c>
      <c r="BI323" s="81">
        <v>10.83</v>
      </c>
      <c r="BJ323" s="81">
        <v>0</v>
      </c>
      <c r="BK323" s="81">
        <v>0</v>
      </c>
      <c r="BL323" s="81">
        <v>0</v>
      </c>
      <c r="BM323" s="82"/>
      <c r="BN323" s="81">
        <v>0</v>
      </c>
      <c r="BO323" s="81">
        <v>0</v>
      </c>
      <c r="BP323" s="81">
        <v>2</v>
      </c>
      <c r="BQ323" s="81">
        <v>0</v>
      </c>
      <c r="BR323" s="81">
        <v>0</v>
      </c>
      <c r="BS323" s="81">
        <v>0</v>
      </c>
      <c r="BT323"/>
      <c r="BU323" s="80">
        <v>10.83</v>
      </c>
      <c r="BV323" s="80">
        <v>0</v>
      </c>
      <c r="BW323" s="80">
        <v>0</v>
      </c>
      <c r="BX323" s="80">
        <v>0</v>
      </c>
      <c r="BY323" s="80">
        <v>0</v>
      </c>
      <c r="BZ323" s="80">
        <v>0</v>
      </c>
      <c r="CA323" s="80">
        <v>0</v>
      </c>
      <c r="CB323" s="80">
        <v>0</v>
      </c>
      <c r="CC323" s="80">
        <v>0</v>
      </c>
    </row>
    <row r="324" spans="1:81">
      <c r="A324" s="80" t="s">
        <v>2051</v>
      </c>
      <c r="B324" s="80">
        <v>352</v>
      </c>
      <c r="C324" s="80">
        <v>12</v>
      </c>
      <c r="D324" s="80">
        <v>21</v>
      </c>
      <c r="E324" s="80">
        <v>2015</v>
      </c>
      <c r="F324" s="80" t="s">
        <v>91</v>
      </c>
      <c r="G324" s="80" t="s">
        <v>2039</v>
      </c>
      <c r="H324" s="80" t="s">
        <v>2040</v>
      </c>
      <c r="I324" s="177"/>
      <c r="J324" s="81">
        <v>137.83115161950636</v>
      </c>
      <c r="K324" s="81">
        <v>1.2584907319544349</v>
      </c>
      <c r="L324" s="81">
        <v>1.8027466735446536</v>
      </c>
      <c r="M324" s="81">
        <v>17.785094320398411</v>
      </c>
      <c r="N324" s="81">
        <v>29.704938166701236</v>
      </c>
      <c r="O324" s="81">
        <v>17.155129790699956</v>
      </c>
      <c r="P324" s="81">
        <v>12.754200941334386</v>
      </c>
      <c r="Q324" s="81">
        <v>1.1443555553724798</v>
      </c>
      <c r="R324" s="81">
        <v>0</v>
      </c>
      <c r="S324" s="81">
        <v>2.3619339435471356</v>
      </c>
      <c r="T324" s="82"/>
      <c r="U324" s="81">
        <v>3928346</v>
      </c>
      <c r="V324" s="81">
        <v>417</v>
      </c>
      <c r="W324" s="81">
        <v>43</v>
      </c>
      <c r="X324" s="81">
        <v>2981</v>
      </c>
      <c r="Y324" s="81">
        <v>7009</v>
      </c>
      <c r="Z324" s="81">
        <v>9967</v>
      </c>
      <c r="AA324" s="81">
        <v>2538</v>
      </c>
      <c r="AB324" s="81">
        <v>15750</v>
      </c>
      <c r="AC324" s="81">
        <v>0</v>
      </c>
      <c r="AD324" s="81">
        <v>2.3619339435471356</v>
      </c>
      <c r="AE324" s="82"/>
      <c r="AF324" s="81">
        <v>40263254.669322759</v>
      </c>
      <c r="AG324" s="81">
        <v>830274.4404045213</v>
      </c>
      <c r="AH324" s="81">
        <v>267100.85284641734</v>
      </c>
      <c r="AI324" s="81">
        <v>18378539.917886689</v>
      </c>
      <c r="AJ324" s="81">
        <v>34375137.836612135</v>
      </c>
      <c r="AK324" s="81">
        <v>0</v>
      </c>
      <c r="AL324" s="81">
        <v>0</v>
      </c>
      <c r="AM324" s="81">
        <v>2158471.4312348939</v>
      </c>
      <c r="AN324" s="81">
        <v>0</v>
      </c>
      <c r="AO324" s="81">
        <v>0</v>
      </c>
      <c r="AP324" s="82"/>
      <c r="AQ324" s="81">
        <v>162</v>
      </c>
      <c r="AR324" s="81">
        <v>165</v>
      </c>
      <c r="AS324" s="81">
        <v>0</v>
      </c>
      <c r="AT324" s="81">
        <v>0</v>
      </c>
      <c r="AU324" s="81">
        <v>0</v>
      </c>
      <c r="AV324" s="81">
        <v>0</v>
      </c>
      <c r="AW324" s="81" t="s">
        <v>564</v>
      </c>
      <c r="AX324" s="82"/>
      <c r="AY324" s="81">
        <v>745.5</v>
      </c>
      <c r="AZ324" s="81">
        <v>12769.2</v>
      </c>
      <c r="BA324" s="81">
        <v>0</v>
      </c>
      <c r="BB324" s="81">
        <v>0</v>
      </c>
      <c r="BC324" s="81">
        <v>0</v>
      </c>
      <c r="BD324" s="81">
        <v>0</v>
      </c>
      <c r="BE324" s="81" t="s">
        <v>564</v>
      </c>
      <c r="BF324" s="82"/>
      <c r="BG324" s="81">
        <v>0</v>
      </c>
      <c r="BH324" s="81">
        <v>0</v>
      </c>
      <c r="BI324" s="81">
        <v>9.9600000000000009</v>
      </c>
      <c r="BJ324" s="81">
        <v>0</v>
      </c>
      <c r="BK324" s="81">
        <v>0</v>
      </c>
      <c r="BL324" s="81">
        <v>0</v>
      </c>
      <c r="BM324" s="82"/>
      <c r="BN324" s="81">
        <v>0</v>
      </c>
      <c r="BO324" s="81">
        <v>0</v>
      </c>
      <c r="BP324" s="81">
        <v>2</v>
      </c>
      <c r="BQ324" s="81">
        <v>0</v>
      </c>
      <c r="BR324" s="81">
        <v>0</v>
      </c>
      <c r="BS324" s="81">
        <v>0</v>
      </c>
      <c r="BT324"/>
      <c r="BU324" s="80">
        <v>9.9600000000000009</v>
      </c>
      <c r="BV324" s="80">
        <v>0</v>
      </c>
      <c r="BW324" s="80">
        <v>0</v>
      </c>
      <c r="BX324" s="80">
        <v>0</v>
      </c>
      <c r="BY324" s="80">
        <v>0</v>
      </c>
      <c r="BZ324" s="80">
        <v>0</v>
      </c>
      <c r="CA324" s="80">
        <v>0</v>
      </c>
      <c r="CB324" s="80">
        <v>0</v>
      </c>
      <c r="CC324" s="80">
        <v>0</v>
      </c>
    </row>
    <row r="325" spans="1:81">
      <c r="A325" s="80" t="s">
        <v>2052</v>
      </c>
      <c r="B325" s="80">
        <v>353</v>
      </c>
      <c r="C325" s="80">
        <v>13</v>
      </c>
      <c r="D325" s="80">
        <v>21</v>
      </c>
      <c r="E325" s="80">
        <v>2016</v>
      </c>
      <c r="F325" s="80" t="s">
        <v>92</v>
      </c>
      <c r="G325" s="80" t="s">
        <v>2039</v>
      </c>
      <c r="H325" s="80" t="s">
        <v>2040</v>
      </c>
      <c r="I325" s="177"/>
      <c r="J325" s="81">
        <v>167.28140169561036</v>
      </c>
      <c r="K325" s="81">
        <v>1.1937877949789613</v>
      </c>
      <c r="L325" s="81">
        <v>2.0078737775120081</v>
      </c>
      <c r="M325" s="81">
        <v>15.658561416043797</v>
      </c>
      <c r="N325" s="81">
        <v>28.415766395810532</v>
      </c>
      <c r="O325" s="81">
        <v>16.831187549367939</v>
      </c>
      <c r="P325" s="81">
        <v>12.44804559506356</v>
      </c>
      <c r="Q325" s="81">
        <v>1.1054618679007915</v>
      </c>
      <c r="R325" s="81">
        <v>0</v>
      </c>
      <c r="S325" s="81">
        <v>1.367346806803472</v>
      </c>
      <c r="T325" s="82"/>
      <c r="U325" s="81">
        <v>4287270</v>
      </c>
      <c r="V325" s="81">
        <v>417</v>
      </c>
      <c r="W325" s="81">
        <v>43</v>
      </c>
      <c r="X325" s="81">
        <v>2981</v>
      </c>
      <c r="Y325" s="81">
        <v>7045</v>
      </c>
      <c r="Z325" s="81">
        <v>9899</v>
      </c>
      <c r="AA325" s="81">
        <v>2562</v>
      </c>
      <c r="AB325" s="81">
        <v>15651</v>
      </c>
      <c r="AC325" s="81">
        <v>0</v>
      </c>
      <c r="AD325" s="81">
        <v>1.367346806803472</v>
      </c>
      <c r="AE325" s="82"/>
      <c r="AF325" s="81">
        <v>49824939.803160973</v>
      </c>
      <c r="AG325" s="81">
        <v>771909.70834578143</v>
      </c>
      <c r="AH325" s="81">
        <v>255831.94445318871</v>
      </c>
      <c r="AI325" s="81">
        <v>18339318.26924688</v>
      </c>
      <c r="AJ325" s="81">
        <v>34094741.496672221</v>
      </c>
      <c r="AK325" s="81">
        <v>0</v>
      </c>
      <c r="AL325" s="81">
        <v>0</v>
      </c>
      <c r="AM325" s="81">
        <v>2146570.2763957898</v>
      </c>
      <c r="AN325" s="81">
        <v>0</v>
      </c>
      <c r="AO325" s="81">
        <v>0</v>
      </c>
      <c r="AP325" s="82"/>
      <c r="AQ325" s="81">
        <v>198</v>
      </c>
      <c r="AR325" s="81">
        <v>193</v>
      </c>
      <c r="AS325" s="81">
        <v>0</v>
      </c>
      <c r="AT325" s="81">
        <v>0</v>
      </c>
      <c r="AU325" s="81">
        <v>0</v>
      </c>
      <c r="AV325" s="81">
        <v>0</v>
      </c>
      <c r="AW325" s="81" t="s">
        <v>564</v>
      </c>
      <c r="AX325" s="82"/>
      <c r="AY325" s="81">
        <v>922.19999999999993</v>
      </c>
      <c r="AZ325" s="81">
        <v>13742.8</v>
      </c>
      <c r="BA325" s="81">
        <v>0</v>
      </c>
      <c r="BB325" s="81">
        <v>0</v>
      </c>
      <c r="BC325" s="81">
        <v>0</v>
      </c>
      <c r="BD325" s="81">
        <v>0</v>
      </c>
      <c r="BE325" s="81" t="s">
        <v>564</v>
      </c>
      <c r="BF325" s="82"/>
      <c r="BG325" s="81">
        <v>0</v>
      </c>
      <c r="BH325" s="81">
        <v>0</v>
      </c>
      <c r="BI325" s="81">
        <v>8.8070000000000004</v>
      </c>
      <c r="BJ325" s="81">
        <v>0</v>
      </c>
      <c r="BK325" s="81">
        <v>0</v>
      </c>
      <c r="BL325" s="81">
        <v>0</v>
      </c>
      <c r="BM325" s="82"/>
      <c r="BN325" s="81">
        <v>0</v>
      </c>
      <c r="BO325" s="81">
        <v>0</v>
      </c>
      <c r="BP325" s="81">
        <v>2</v>
      </c>
      <c r="BQ325" s="81">
        <v>0</v>
      </c>
      <c r="BR325" s="81">
        <v>0</v>
      </c>
      <c r="BS325" s="81">
        <v>0</v>
      </c>
      <c r="BT325"/>
      <c r="BU325" s="80">
        <v>8.8070000000000004</v>
      </c>
      <c r="BV325" s="80">
        <v>0</v>
      </c>
      <c r="BW325" s="80">
        <v>0</v>
      </c>
      <c r="BX325" s="80">
        <v>0</v>
      </c>
      <c r="BY325" s="80">
        <v>0</v>
      </c>
      <c r="BZ325" s="80">
        <v>0</v>
      </c>
      <c r="CA325" s="80">
        <v>0</v>
      </c>
      <c r="CB325" s="80">
        <v>0</v>
      </c>
      <c r="CC325" s="80">
        <v>0</v>
      </c>
    </row>
    <row r="326" spans="1:81">
      <c r="A326" s="80" t="s">
        <v>2053</v>
      </c>
      <c r="B326" s="80">
        <v>354</v>
      </c>
      <c r="C326" s="80">
        <v>14</v>
      </c>
      <c r="D326" s="80">
        <v>21</v>
      </c>
      <c r="E326" s="80">
        <v>2017</v>
      </c>
      <c r="F326" s="80" t="s">
        <v>71</v>
      </c>
      <c r="G326" s="80" t="s">
        <v>2039</v>
      </c>
      <c r="H326" s="80" t="s">
        <v>2040</v>
      </c>
      <c r="I326" s="177"/>
      <c r="J326" s="81">
        <v>159.36955911433938</v>
      </c>
      <c r="K326" s="81">
        <v>1.3497750441990604</v>
      </c>
      <c r="L326" s="81">
        <v>1.8427921798749944</v>
      </c>
      <c r="M326" s="81">
        <v>15.202311795203222</v>
      </c>
      <c r="N326" s="81">
        <v>28.639066761186612</v>
      </c>
      <c r="O326" s="81">
        <v>16.58163087784915</v>
      </c>
      <c r="P326" s="81">
        <v>12.349879896592897</v>
      </c>
      <c r="Q326" s="81">
        <v>1.0582504084612776</v>
      </c>
      <c r="R326" s="81">
        <v>0</v>
      </c>
      <c r="S326" s="81">
        <v>1.3140526109330104</v>
      </c>
      <c r="T326" s="82"/>
      <c r="U326" s="81">
        <v>4399310</v>
      </c>
      <c r="V326" s="81">
        <v>417</v>
      </c>
      <c r="W326" s="81">
        <v>43</v>
      </c>
      <c r="X326" s="81">
        <v>2981</v>
      </c>
      <c r="Y326" s="81">
        <v>7029</v>
      </c>
      <c r="Z326" s="81">
        <v>9914</v>
      </c>
      <c r="AA326" s="81">
        <v>2558</v>
      </c>
      <c r="AB326" s="81">
        <v>15494</v>
      </c>
      <c r="AC326" s="81">
        <v>0</v>
      </c>
      <c r="AD326" s="81">
        <v>1.31405261093301</v>
      </c>
      <c r="AE326" s="82"/>
      <c r="AF326" s="81">
        <v>47417316.459383257</v>
      </c>
      <c r="AG326" s="81">
        <v>966737.4426817171</v>
      </c>
      <c r="AH326" s="81">
        <v>309154.21342806268</v>
      </c>
      <c r="AI326" s="81">
        <v>18821163.8157763</v>
      </c>
      <c r="AJ326" s="81">
        <v>35687879.206180133</v>
      </c>
      <c r="AK326" s="81">
        <v>0</v>
      </c>
      <c r="AL326" s="81">
        <v>0</v>
      </c>
      <c r="AM326" s="81">
        <v>2128362.4724260978</v>
      </c>
      <c r="AN326" s="81">
        <v>0</v>
      </c>
      <c r="AO326" s="81">
        <v>0</v>
      </c>
      <c r="AP326" s="82"/>
      <c r="AQ326" s="81">
        <v>229</v>
      </c>
      <c r="AR326" s="81">
        <v>217</v>
      </c>
      <c r="AS326" s="81">
        <v>0</v>
      </c>
      <c r="AT326" s="81">
        <v>0</v>
      </c>
      <c r="AU326" s="81">
        <v>0</v>
      </c>
      <c r="AV326" s="81">
        <v>0</v>
      </c>
      <c r="AW326" s="81" t="s">
        <v>564</v>
      </c>
      <c r="AX326" s="82"/>
      <c r="AY326" s="81">
        <v>1073.5</v>
      </c>
      <c r="AZ326" s="81">
        <v>14830.9</v>
      </c>
      <c r="BA326" s="81">
        <v>0</v>
      </c>
      <c r="BB326" s="81">
        <v>0</v>
      </c>
      <c r="BC326" s="81">
        <v>0</v>
      </c>
      <c r="BD326" s="81">
        <v>0</v>
      </c>
      <c r="BE326" s="81" t="s">
        <v>564</v>
      </c>
      <c r="BF326" s="82"/>
      <c r="BG326" s="81">
        <v>0</v>
      </c>
      <c r="BH326" s="81">
        <v>0</v>
      </c>
      <c r="BI326" s="81">
        <v>6.1289999999999996</v>
      </c>
      <c r="BJ326" s="81">
        <v>0</v>
      </c>
      <c r="BK326" s="81">
        <v>0</v>
      </c>
      <c r="BL326" s="81">
        <v>0</v>
      </c>
      <c r="BM326" s="82"/>
      <c r="BN326" s="81">
        <v>0</v>
      </c>
      <c r="BO326" s="81">
        <v>0</v>
      </c>
      <c r="BP326" s="81">
        <v>1</v>
      </c>
      <c r="BQ326" s="81">
        <v>0</v>
      </c>
      <c r="BR326" s="81">
        <v>0</v>
      </c>
      <c r="BS326" s="81">
        <v>0</v>
      </c>
      <c r="BT326"/>
      <c r="BU326" s="80">
        <v>6.1289999999999996</v>
      </c>
      <c r="BV326" s="80">
        <v>0</v>
      </c>
      <c r="BW326" s="80">
        <v>0</v>
      </c>
      <c r="BX326" s="80">
        <v>0</v>
      </c>
      <c r="BY326" s="80">
        <v>0</v>
      </c>
      <c r="BZ326" s="80">
        <v>0</v>
      </c>
      <c r="CA326" s="80">
        <v>0</v>
      </c>
      <c r="CB326" s="80">
        <v>0</v>
      </c>
      <c r="CC326" s="80">
        <v>0</v>
      </c>
    </row>
    <row r="327" spans="1:81">
      <c r="A327" s="80" t="s">
        <v>2054</v>
      </c>
      <c r="B327" s="80">
        <v>355</v>
      </c>
      <c r="C327" s="80">
        <v>15</v>
      </c>
      <c r="D327" s="80">
        <v>21</v>
      </c>
      <c r="E327" s="80">
        <v>2018</v>
      </c>
      <c r="F327" s="80" t="s">
        <v>93</v>
      </c>
      <c r="G327" s="80" t="s">
        <v>2039</v>
      </c>
      <c r="H327" s="80" t="s">
        <v>2040</v>
      </c>
      <c r="I327" s="177"/>
      <c r="J327" s="81">
        <v>145.92948915765405</v>
      </c>
      <c r="K327" s="81">
        <v>1.1274156095472858</v>
      </c>
      <c r="L327" s="81">
        <v>1.6777897437133196</v>
      </c>
      <c r="M327" s="81">
        <v>13.508448085140378</v>
      </c>
      <c r="N327" s="81">
        <v>26.222936231341084</v>
      </c>
      <c r="O327" s="81">
        <v>16.220864517601022</v>
      </c>
      <c r="P327" s="81">
        <v>12.136128442573392</v>
      </c>
      <c r="Q327" s="81">
        <v>0.97465094402263153</v>
      </c>
      <c r="R327" s="81">
        <v>0</v>
      </c>
      <c r="S327" s="81">
        <v>1.7057841870215786</v>
      </c>
      <c r="T327" s="82"/>
      <c r="U327" s="81">
        <v>4513082</v>
      </c>
      <c r="V327" s="81">
        <v>417</v>
      </c>
      <c r="W327" s="81">
        <v>43</v>
      </c>
      <c r="X327" s="81">
        <v>2981</v>
      </c>
      <c r="Y327" s="81">
        <v>7024</v>
      </c>
      <c r="Z327" s="81">
        <v>9884</v>
      </c>
      <c r="AA327" s="81">
        <v>2539</v>
      </c>
      <c r="AB327" s="81">
        <v>15378</v>
      </c>
      <c r="AC327" s="81">
        <v>0</v>
      </c>
      <c r="AD327" s="81">
        <v>1.7057841870215791</v>
      </c>
      <c r="AE327" s="82"/>
      <c r="AF327" s="81">
        <v>45397757.535079628</v>
      </c>
      <c r="AG327" s="81">
        <v>728152.88302509417</v>
      </c>
      <c r="AH327" s="81">
        <v>287504.06740719458</v>
      </c>
      <c r="AI327" s="81">
        <v>17094377.227166131</v>
      </c>
      <c r="AJ327" s="81">
        <v>35707990.878457263</v>
      </c>
      <c r="AK327" s="81">
        <v>0</v>
      </c>
      <c r="AL327" s="81">
        <v>0</v>
      </c>
      <c r="AM327" s="81">
        <v>2116798.780523736</v>
      </c>
      <c r="AN327" s="81">
        <v>0</v>
      </c>
      <c r="AO327" s="81">
        <v>0</v>
      </c>
      <c r="AP327" s="82"/>
      <c r="AQ327" s="81">
        <v>258</v>
      </c>
      <c r="AR327" s="81">
        <v>256</v>
      </c>
      <c r="AS327" s="81">
        <v>0</v>
      </c>
      <c r="AT327" s="81">
        <v>0</v>
      </c>
      <c r="AU327" s="81">
        <v>0</v>
      </c>
      <c r="AV327" s="81">
        <v>0</v>
      </c>
      <c r="AW327" s="81" t="s">
        <v>564</v>
      </c>
      <c r="AX327" s="82"/>
      <c r="AY327" s="81">
        <v>1232.4000000000001</v>
      </c>
      <c r="AZ327" s="81">
        <v>16361</v>
      </c>
      <c r="BA327" s="81">
        <v>0</v>
      </c>
      <c r="BB327" s="81">
        <v>0</v>
      </c>
      <c r="BC327" s="81">
        <v>0</v>
      </c>
      <c r="BD327" s="81">
        <v>0</v>
      </c>
      <c r="BE327" s="81" t="s">
        <v>564</v>
      </c>
      <c r="BF327" s="82"/>
      <c r="BG327" s="81">
        <v>0</v>
      </c>
      <c r="BH327" s="81">
        <v>0</v>
      </c>
      <c r="BI327" s="81">
        <v>6.19</v>
      </c>
      <c r="BJ327" s="81">
        <v>0</v>
      </c>
      <c r="BK327" s="81">
        <v>0</v>
      </c>
      <c r="BL327" s="81">
        <v>0</v>
      </c>
      <c r="BM327" s="82"/>
      <c r="BN327" s="81">
        <v>0</v>
      </c>
      <c r="BO327" s="81">
        <v>0</v>
      </c>
      <c r="BP327" s="81">
        <v>1</v>
      </c>
      <c r="BQ327" s="81">
        <v>0</v>
      </c>
      <c r="BR327" s="81">
        <v>0</v>
      </c>
      <c r="BS327" s="81">
        <v>0</v>
      </c>
      <c r="BT327"/>
      <c r="BU327" s="80">
        <v>6.19</v>
      </c>
      <c r="BV327" s="80">
        <v>0</v>
      </c>
      <c r="BW327" s="80">
        <v>0</v>
      </c>
      <c r="BX327" s="80">
        <v>0</v>
      </c>
      <c r="BY327" s="80">
        <v>0</v>
      </c>
      <c r="BZ327" s="80">
        <v>0</v>
      </c>
      <c r="CA327" s="80">
        <v>0</v>
      </c>
      <c r="CB327" s="80">
        <v>0</v>
      </c>
      <c r="CC327" s="80">
        <v>0</v>
      </c>
    </row>
    <row r="328" spans="1:81">
      <c r="A328" s="80" t="s">
        <v>2055</v>
      </c>
      <c r="B328" s="80">
        <v>356</v>
      </c>
      <c r="C328" s="80">
        <v>16</v>
      </c>
      <c r="D328" s="80">
        <v>21</v>
      </c>
      <c r="E328" s="80">
        <v>2019</v>
      </c>
      <c r="F328" s="80" t="s">
        <v>73</v>
      </c>
      <c r="G328" s="80" t="s">
        <v>2039</v>
      </c>
      <c r="H328" s="80" t="s">
        <v>2040</v>
      </c>
      <c r="I328" s="177"/>
      <c r="J328" s="81">
        <v>133.11168398055602</v>
      </c>
      <c r="K328" s="81">
        <v>1.1393259531706914</v>
      </c>
      <c r="L328" s="81">
        <v>1.678865776843572</v>
      </c>
      <c r="M328" s="81">
        <v>12.18228276358021</v>
      </c>
      <c r="N328" s="81">
        <v>20.946420244437196</v>
      </c>
      <c r="O328" s="81">
        <v>15.720323976392832</v>
      </c>
      <c r="P328" s="81">
        <v>11.943505770188525</v>
      </c>
      <c r="Q328" s="81">
        <v>0.93538183761935978</v>
      </c>
      <c r="R328" s="81">
        <v>0</v>
      </c>
      <c r="S328" s="81">
        <v>2.0432829846768126</v>
      </c>
      <c r="T328" s="82"/>
      <c r="U328" s="81">
        <v>4494962</v>
      </c>
      <c r="V328" s="81">
        <v>417</v>
      </c>
      <c r="W328" s="81">
        <v>43</v>
      </c>
      <c r="X328" s="81">
        <v>2981</v>
      </c>
      <c r="Y328" s="81">
        <v>7005</v>
      </c>
      <c r="Z328" s="81">
        <v>9842</v>
      </c>
      <c r="AA328" s="81">
        <v>2480</v>
      </c>
      <c r="AB328" s="81">
        <v>15158</v>
      </c>
      <c r="AC328" s="81">
        <v>0</v>
      </c>
      <c r="AD328" s="81">
        <v>2.043282984676813</v>
      </c>
      <c r="AE328" s="82"/>
      <c r="AF328" s="81">
        <v>44157189.104310714</v>
      </c>
      <c r="AG328" s="81">
        <v>888046.95914191415</v>
      </c>
      <c r="AH328" s="81">
        <v>312394.18778287218</v>
      </c>
      <c r="AI328" s="81">
        <v>17101393.547057301</v>
      </c>
      <c r="AJ328" s="81">
        <v>30639094.46283377</v>
      </c>
      <c r="AK328" s="81">
        <v>0</v>
      </c>
      <c r="AL328" s="81">
        <v>0</v>
      </c>
      <c r="AM328" s="81">
        <v>2064405.4906370938</v>
      </c>
      <c r="AN328" s="81">
        <v>0</v>
      </c>
      <c r="AO328" s="81">
        <v>0</v>
      </c>
      <c r="AP328" s="82"/>
      <c r="AQ328" s="81">
        <v>287</v>
      </c>
      <c r="AR328" s="81">
        <v>283</v>
      </c>
      <c r="AS328" s="81">
        <v>0</v>
      </c>
      <c r="AT328" s="81">
        <v>0</v>
      </c>
      <c r="AU328" s="81">
        <v>0</v>
      </c>
      <c r="AV328" s="81">
        <v>0</v>
      </c>
      <c r="AW328" s="81" t="s">
        <v>564</v>
      </c>
      <c r="AX328" s="82"/>
      <c r="AY328" s="81">
        <v>1388.900000000001</v>
      </c>
      <c r="AZ328" s="81">
        <v>18668.100000000009</v>
      </c>
      <c r="BA328" s="81">
        <v>0</v>
      </c>
      <c r="BB328" s="81">
        <v>0</v>
      </c>
      <c r="BC328" s="81">
        <v>0</v>
      </c>
      <c r="BD328" s="81">
        <v>0</v>
      </c>
      <c r="BE328" s="81" t="s">
        <v>564</v>
      </c>
      <c r="BF328" s="82"/>
      <c r="BG328" s="81">
        <v>0</v>
      </c>
      <c r="BH328" s="81">
        <v>0</v>
      </c>
      <c r="BI328" s="81">
        <v>5.5789999999999997</v>
      </c>
      <c r="BJ328" s="81">
        <v>0</v>
      </c>
      <c r="BK328" s="81">
        <v>0</v>
      </c>
      <c r="BL328" s="81">
        <v>0</v>
      </c>
      <c r="BM328" s="82"/>
      <c r="BN328" s="81">
        <v>0</v>
      </c>
      <c r="BO328" s="81">
        <v>0</v>
      </c>
      <c r="BP328" s="81">
        <v>1</v>
      </c>
      <c r="BQ328" s="81">
        <v>0</v>
      </c>
      <c r="BR328" s="81">
        <v>0</v>
      </c>
      <c r="BS328" s="81">
        <v>0</v>
      </c>
      <c r="BT328"/>
      <c r="BU328" s="80">
        <v>5.5789999999999997</v>
      </c>
      <c r="BV328" s="80">
        <v>0</v>
      </c>
      <c r="BW328" s="80">
        <v>0</v>
      </c>
      <c r="BX328" s="80">
        <v>0</v>
      </c>
      <c r="BY328" s="80">
        <v>0</v>
      </c>
      <c r="BZ328" s="80">
        <v>0</v>
      </c>
      <c r="CA328" s="80">
        <v>0</v>
      </c>
      <c r="CB328" s="80">
        <v>0</v>
      </c>
      <c r="CC328" s="80">
        <v>0</v>
      </c>
    </row>
    <row r="329" spans="1:81">
      <c r="A329" s="80" t="s">
        <v>2056</v>
      </c>
      <c r="B329" s="80">
        <v>357</v>
      </c>
      <c r="C329" s="80">
        <v>17</v>
      </c>
      <c r="D329" s="80">
        <v>21</v>
      </c>
      <c r="E329" s="80">
        <v>2020</v>
      </c>
      <c r="F329" s="80" t="s">
        <v>218</v>
      </c>
      <c r="G329" s="174" t="s">
        <v>2039</v>
      </c>
      <c r="H329" s="80" t="s">
        <v>2040</v>
      </c>
      <c r="I329" s="177"/>
      <c r="J329" s="81">
        <v>141.88354320587629</v>
      </c>
      <c r="K329" s="81">
        <v>1.2130514340990051</v>
      </c>
      <c r="L329" s="81">
        <v>1.8906745936780318</v>
      </c>
      <c r="M329" s="81">
        <v>10.872616472768536</v>
      </c>
      <c r="N329" s="81">
        <v>22.831579220816046</v>
      </c>
      <c r="O329" s="81">
        <v>13.75923391417636</v>
      </c>
      <c r="P329" s="81">
        <v>11.272066267315985</v>
      </c>
      <c r="Q329" s="81">
        <v>0.88456549212507507</v>
      </c>
      <c r="R329" s="81">
        <v>0</v>
      </c>
      <c r="S329" s="81">
        <v>1.486406310637209</v>
      </c>
      <c r="T329" s="82"/>
      <c r="U329" s="81">
        <v>4507565</v>
      </c>
      <c r="V329" s="81">
        <v>405</v>
      </c>
      <c r="W329" s="81">
        <v>51</v>
      </c>
      <c r="X329" s="81">
        <v>2896</v>
      </c>
      <c r="Y329" s="81">
        <v>7038</v>
      </c>
      <c r="Z329" s="81">
        <v>9832</v>
      </c>
      <c r="AA329" s="81">
        <v>2543</v>
      </c>
      <c r="AB329" s="81">
        <v>15002</v>
      </c>
      <c r="AC329" s="81">
        <v>0</v>
      </c>
      <c r="AD329" s="81">
        <v>1.486406310637209</v>
      </c>
      <c r="AE329" s="82"/>
      <c r="AF329" s="81">
        <v>48311471.591953494</v>
      </c>
      <c r="AG329" s="81">
        <v>934698.46528690564</v>
      </c>
      <c r="AH329" s="81">
        <v>365468.82971429953</v>
      </c>
      <c r="AI329" s="81">
        <v>15774349.7999827</v>
      </c>
      <c r="AJ329" s="81">
        <v>33750446.313727707</v>
      </c>
      <c r="AK329" s="81"/>
      <c r="AL329" s="81"/>
      <c r="AM329" s="81">
        <v>1957927.6756963625</v>
      </c>
      <c r="AN329" s="81"/>
      <c r="AO329" s="81"/>
      <c r="AP329" s="82"/>
      <c r="AQ329" s="81">
        <v>313</v>
      </c>
      <c r="AR329" s="81">
        <v>315</v>
      </c>
      <c r="AS329" s="81">
        <v>0</v>
      </c>
      <c r="AT329" s="81">
        <v>0</v>
      </c>
      <c r="AU329" s="81">
        <v>0</v>
      </c>
      <c r="AV329" s="81">
        <v>0</v>
      </c>
      <c r="AW329" s="81">
        <v>0</v>
      </c>
      <c r="AX329" s="82"/>
      <c r="AY329" s="81">
        <v>1515.600000000001</v>
      </c>
      <c r="AZ329" s="81">
        <v>20268.40000000002</v>
      </c>
      <c r="BA329" s="81">
        <v>0</v>
      </c>
      <c r="BB329" s="81">
        <v>0</v>
      </c>
      <c r="BC329" s="81">
        <v>0</v>
      </c>
      <c r="BD329" s="81">
        <v>0</v>
      </c>
      <c r="BE329" s="81">
        <v>0</v>
      </c>
      <c r="BF329" s="82"/>
      <c r="BG329" s="81">
        <v>0</v>
      </c>
      <c r="BH329" s="81">
        <v>0</v>
      </c>
      <c r="BI329" s="81">
        <v>4.8120000000000003</v>
      </c>
      <c r="BJ329" s="81">
        <v>0</v>
      </c>
      <c r="BK329" s="81">
        <v>0</v>
      </c>
      <c r="BL329" s="81">
        <v>0</v>
      </c>
      <c r="BM329" s="82"/>
      <c r="BN329" s="81">
        <v>0</v>
      </c>
      <c r="BO329" s="81">
        <v>0</v>
      </c>
      <c r="BP329" s="81">
        <v>1</v>
      </c>
      <c r="BQ329" s="81">
        <v>0</v>
      </c>
      <c r="BR329" s="81">
        <v>0</v>
      </c>
      <c r="BS329" s="81">
        <v>0</v>
      </c>
      <c r="BT329"/>
      <c r="BU329" s="80">
        <v>4.8120000000000003</v>
      </c>
      <c r="BV329" s="80">
        <v>0</v>
      </c>
      <c r="BW329" s="80">
        <v>0</v>
      </c>
      <c r="BX329" s="80">
        <v>0</v>
      </c>
      <c r="BY329" s="80">
        <v>0</v>
      </c>
      <c r="BZ329" s="80">
        <v>0</v>
      </c>
      <c r="CA329" s="80">
        <v>0</v>
      </c>
      <c r="CB329" s="80">
        <v>0</v>
      </c>
      <c r="CC329" s="80">
        <v>0</v>
      </c>
    </row>
    <row r="330" spans="1:81">
      <c r="A330" s="80" t="s">
        <v>2057</v>
      </c>
      <c r="B330" s="80">
        <v>357</v>
      </c>
      <c r="C330" s="80">
        <v>18</v>
      </c>
      <c r="D330" s="80">
        <v>21</v>
      </c>
      <c r="E330" s="80">
        <v>2021</v>
      </c>
      <c r="F330" s="80" t="s">
        <v>75</v>
      </c>
      <c r="G330" s="174" t="s">
        <v>2039</v>
      </c>
      <c r="H330" s="80" t="s">
        <v>2040</v>
      </c>
      <c r="I330" s="177"/>
      <c r="J330" s="81">
        <v>137.04762997757254</v>
      </c>
      <c r="K330" s="81">
        <v>1.4073306907040228</v>
      </c>
      <c r="L330" s="81">
        <v>1.7067797860081224</v>
      </c>
      <c r="M330" s="81">
        <v>11.673926801438293</v>
      </c>
      <c r="N330" s="81">
        <v>23.275773078965969</v>
      </c>
      <c r="O330" s="81">
        <v>13.266066970442177</v>
      </c>
      <c r="P330" s="81">
        <v>11.558677331658105</v>
      </c>
      <c r="Q330" s="81">
        <v>0.87960692254713779</v>
      </c>
      <c r="R330" s="81">
        <v>0</v>
      </c>
      <c r="S330" s="81">
        <v>1.650077971372405</v>
      </c>
      <c r="T330" s="82"/>
      <c r="U330" s="81">
        <v>4590182</v>
      </c>
      <c r="V330" s="81">
        <v>405</v>
      </c>
      <c r="W330" s="81">
        <v>51</v>
      </c>
      <c r="X330" s="81">
        <v>2896</v>
      </c>
      <c r="Y330" s="81">
        <v>7000</v>
      </c>
      <c r="Z330" s="81">
        <v>9761</v>
      </c>
      <c r="AA330" s="81">
        <v>2543</v>
      </c>
      <c r="AB330" s="81">
        <v>14741</v>
      </c>
      <c r="AC330" s="81">
        <v>0</v>
      </c>
      <c r="AD330" s="81">
        <v>1.650077971372405</v>
      </c>
      <c r="AE330" s="82"/>
      <c r="AF330" s="81">
        <v>43634303.470591851</v>
      </c>
      <c r="AG330" s="81">
        <v>1048747.4839457178</v>
      </c>
      <c r="AH330" s="81">
        <v>303411.68368120352</v>
      </c>
      <c r="AI330" s="81">
        <v>17227012.261751469</v>
      </c>
      <c r="AJ330" s="81">
        <v>34822529.925461419</v>
      </c>
      <c r="AK330" s="81">
        <v>0</v>
      </c>
      <c r="AL330" s="81">
        <v>0</v>
      </c>
      <c r="AM330" s="81">
        <v>1934960.970174823</v>
      </c>
      <c r="AN330" s="81">
        <v>0</v>
      </c>
      <c r="AO330" s="81">
        <v>0</v>
      </c>
      <c r="AP330" s="82"/>
      <c r="AQ330" s="81">
        <v>340</v>
      </c>
      <c r="AR330" s="81">
        <v>356</v>
      </c>
      <c r="AS330" s="81">
        <v>0</v>
      </c>
      <c r="AT330" s="81">
        <v>0</v>
      </c>
      <c r="AU330" s="81">
        <v>0</v>
      </c>
      <c r="AV330" s="81">
        <v>0</v>
      </c>
      <c r="AW330" s="81"/>
      <c r="AX330" s="82"/>
      <c r="AY330" s="81">
        <v>1651.400000000001</v>
      </c>
      <c r="AZ330" s="81">
        <v>22976.000000000029</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2058</v>
      </c>
      <c r="B331" s="80">
        <v>357</v>
      </c>
      <c r="C331" s="80">
        <v>19</v>
      </c>
      <c r="D331" s="80">
        <v>21</v>
      </c>
      <c r="E331" s="80">
        <v>2022</v>
      </c>
      <c r="F331" s="80" t="s">
        <v>568</v>
      </c>
      <c r="G331" s="80" t="s">
        <v>2039</v>
      </c>
      <c r="H331" s="80" t="s">
        <v>2040</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374</v>
      </c>
      <c r="AR331" s="81">
        <v>381</v>
      </c>
      <c r="AS331" s="81">
        <v>0</v>
      </c>
      <c r="AT331" s="81">
        <v>0</v>
      </c>
      <c r="AU331" s="81">
        <v>0</v>
      </c>
      <c r="AV331" s="81">
        <v>0</v>
      </c>
      <c r="AW331" s="81"/>
      <c r="AX331" s="82"/>
      <c r="AY331" s="81">
        <v>1840.4000000000015</v>
      </c>
      <c r="AZ331" s="81">
        <v>26061.900000000027</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2059</v>
      </c>
      <c r="B332" s="80">
        <v>18</v>
      </c>
      <c r="C332" s="80">
        <v>1</v>
      </c>
      <c r="D332" s="80">
        <v>2</v>
      </c>
      <c r="E332" s="80">
        <v>1990</v>
      </c>
      <c r="F332" s="80" t="s">
        <v>562</v>
      </c>
      <c r="G332" s="80" t="s">
        <v>2060</v>
      </c>
      <c r="H332" s="80" t="s">
        <v>2061</v>
      </c>
      <c r="I332" s="177"/>
      <c r="J332" s="81">
        <v>126.93526366282178</v>
      </c>
      <c r="K332" s="81">
        <v>1.8291388578282941</v>
      </c>
      <c r="L332" s="81">
        <v>0</v>
      </c>
      <c r="M332" s="81">
        <v>4.3538073037694103</v>
      </c>
      <c r="N332" s="81">
        <v>14.747704047515203</v>
      </c>
      <c r="O332" s="81">
        <v>14.502383692846522</v>
      </c>
      <c r="P332" s="81">
        <v>14.805748573605648</v>
      </c>
      <c r="Q332" s="81">
        <v>0.92907363780568175</v>
      </c>
      <c r="R332" s="81">
        <v>0</v>
      </c>
      <c r="S332" s="81">
        <v>0.91970591422954451</v>
      </c>
      <c r="T332" s="82"/>
      <c r="U332" s="81">
        <v>10614606</v>
      </c>
      <c r="V332" s="81">
        <v>491</v>
      </c>
      <c r="W332" s="81">
        <v>0</v>
      </c>
      <c r="X332" s="81">
        <v>1532</v>
      </c>
      <c r="Y332" s="81">
        <v>4253</v>
      </c>
      <c r="Z332" s="81">
        <v>5965</v>
      </c>
      <c r="AA332" s="81">
        <v>3595</v>
      </c>
      <c r="AB332" s="81">
        <v>15085</v>
      </c>
      <c r="AC332" s="81">
        <v>0</v>
      </c>
      <c r="AD332" s="81">
        <v>0.91970591422954451</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2062</v>
      </c>
      <c r="B333" s="80">
        <v>19</v>
      </c>
      <c r="C333" s="80">
        <v>2</v>
      </c>
      <c r="D333" s="80">
        <v>2</v>
      </c>
      <c r="E333" s="80">
        <v>2005</v>
      </c>
      <c r="F333" s="80" t="s">
        <v>565</v>
      </c>
      <c r="G333" s="80" t="s">
        <v>2060</v>
      </c>
      <c r="H333" s="80" t="s">
        <v>2061</v>
      </c>
      <c r="I333" s="177"/>
      <c r="J333" s="81">
        <v>119.65725351828675</v>
      </c>
      <c r="K333" s="81">
        <v>1.7348636947661784</v>
      </c>
      <c r="L333" s="81">
        <v>0</v>
      </c>
      <c r="M333" s="81">
        <v>10.89592642070933</v>
      </c>
      <c r="N333" s="81">
        <v>19.322295663719913</v>
      </c>
      <c r="O333" s="81">
        <v>19.955204597759817</v>
      </c>
      <c r="P333" s="81">
        <v>15.221764438819587</v>
      </c>
      <c r="Q333" s="81">
        <v>0.90557943527699503</v>
      </c>
      <c r="R333" s="81">
        <v>0</v>
      </c>
      <c r="S333" s="81">
        <v>1.0974121546948377</v>
      </c>
      <c r="T333" s="82"/>
      <c r="U333" s="81">
        <v>10452848</v>
      </c>
      <c r="V333" s="81">
        <v>631</v>
      </c>
      <c r="W333" s="81">
        <v>0</v>
      </c>
      <c r="X333" s="81">
        <v>2033</v>
      </c>
      <c r="Y333" s="81">
        <v>4765</v>
      </c>
      <c r="Z333" s="81">
        <v>9498</v>
      </c>
      <c r="AA333" s="81">
        <v>3027</v>
      </c>
      <c r="AB333" s="81">
        <v>15371</v>
      </c>
      <c r="AC333" s="81">
        <v>0</v>
      </c>
      <c r="AD333" s="81">
        <v>1.0974121546948377</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2063</v>
      </c>
      <c r="B334" s="80">
        <v>20</v>
      </c>
      <c r="C334" s="80">
        <v>3</v>
      </c>
      <c r="D334" s="80">
        <v>2</v>
      </c>
      <c r="E334" s="80">
        <v>2006</v>
      </c>
      <c r="F334" s="80" t="s">
        <v>566</v>
      </c>
      <c r="G334" s="80" t="s">
        <v>2060</v>
      </c>
      <c r="H334" s="80" t="s">
        <v>2061</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2064</v>
      </c>
      <c r="B335" s="80">
        <v>21</v>
      </c>
      <c r="C335" s="80">
        <v>4</v>
      </c>
      <c r="D335" s="80">
        <v>2</v>
      </c>
      <c r="E335" s="80">
        <v>2007</v>
      </c>
      <c r="F335" s="80" t="s">
        <v>567</v>
      </c>
      <c r="G335" s="80" t="s">
        <v>2060</v>
      </c>
      <c r="H335" s="80" t="s">
        <v>2061</v>
      </c>
      <c r="I335" s="177"/>
      <c r="J335" s="81">
        <v>94.460518208723869</v>
      </c>
      <c r="K335" s="81">
        <v>1.6202143161556806</v>
      </c>
      <c r="L335" s="81">
        <v>0.11896918861070288</v>
      </c>
      <c r="M335" s="81">
        <v>12.137161294234964</v>
      </c>
      <c r="N335" s="81">
        <v>20.870591889316582</v>
      </c>
      <c r="O335" s="81">
        <v>19.666878530055119</v>
      </c>
      <c r="P335" s="81">
        <v>15.171415690262107</v>
      </c>
      <c r="Q335" s="81">
        <v>0.96137065024822121</v>
      </c>
      <c r="R335" s="81">
        <v>0</v>
      </c>
      <c r="S335" s="81">
        <v>1.7482897454699537</v>
      </c>
      <c r="T335" s="82"/>
      <c r="U335" s="81">
        <v>10137106</v>
      </c>
      <c r="V335" s="81">
        <v>581</v>
      </c>
      <c r="W335" s="81">
        <v>2</v>
      </c>
      <c r="X335" s="81">
        <v>2719</v>
      </c>
      <c r="Y335" s="81">
        <v>4864</v>
      </c>
      <c r="Z335" s="81">
        <v>9731</v>
      </c>
      <c r="AA335" s="81">
        <v>2971</v>
      </c>
      <c r="AB335" s="81">
        <v>15455</v>
      </c>
      <c r="AC335" s="81">
        <v>0</v>
      </c>
      <c r="AD335" s="81">
        <v>1.7482897454699537</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2065</v>
      </c>
      <c r="B336" s="80">
        <v>22</v>
      </c>
      <c r="C336" s="80">
        <v>5</v>
      </c>
      <c r="D336" s="80">
        <v>2</v>
      </c>
      <c r="E336" s="80">
        <v>2008</v>
      </c>
      <c r="F336" s="80" t="s">
        <v>84</v>
      </c>
      <c r="G336" s="80" t="s">
        <v>2060</v>
      </c>
      <c r="H336" s="80" t="s">
        <v>2061</v>
      </c>
      <c r="I336" s="177"/>
      <c r="J336" s="81">
        <v>90.430441182644856</v>
      </c>
      <c r="K336" s="81">
        <v>1.2057337853094603</v>
      </c>
      <c r="L336" s="81">
        <v>0.10294420356668892</v>
      </c>
      <c r="M336" s="81">
        <v>12.86007364460272</v>
      </c>
      <c r="N336" s="81">
        <v>21.659744526473048</v>
      </c>
      <c r="O336" s="81">
        <v>19.119115392579481</v>
      </c>
      <c r="P336" s="81">
        <v>14.797077890664788</v>
      </c>
      <c r="Q336" s="81">
        <v>0.94338068311843004</v>
      </c>
      <c r="R336" s="81">
        <v>0</v>
      </c>
      <c r="S336" s="81">
        <v>1.7297758978366251</v>
      </c>
      <c r="T336" s="82"/>
      <c r="U336" s="81">
        <v>10536068</v>
      </c>
      <c r="V336" s="81">
        <v>581</v>
      </c>
      <c r="W336" s="81">
        <v>2</v>
      </c>
      <c r="X336" s="81">
        <v>2719</v>
      </c>
      <c r="Y336" s="81">
        <v>4883</v>
      </c>
      <c r="Z336" s="81">
        <v>9792</v>
      </c>
      <c r="AA336" s="81">
        <v>2901</v>
      </c>
      <c r="AB336" s="81">
        <v>15415</v>
      </c>
      <c r="AC336" s="81">
        <v>0</v>
      </c>
      <c r="AD336" s="81">
        <v>1.7297758978366251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2066</v>
      </c>
      <c r="B337" s="80">
        <v>23</v>
      </c>
      <c r="C337" s="80">
        <v>6</v>
      </c>
      <c r="D337" s="80">
        <v>2</v>
      </c>
      <c r="E337" s="80">
        <v>2009</v>
      </c>
      <c r="F337" s="80" t="s">
        <v>85</v>
      </c>
      <c r="G337" s="80" t="s">
        <v>2060</v>
      </c>
      <c r="H337" s="80" t="s">
        <v>2061</v>
      </c>
      <c r="I337" s="177"/>
      <c r="J337" s="81">
        <v>79.020550395976358</v>
      </c>
      <c r="K337" s="81">
        <v>1.0860623990258094</v>
      </c>
      <c r="L337" s="81">
        <v>1.1246560872335032</v>
      </c>
      <c r="M337" s="81">
        <v>12.948675923597033</v>
      </c>
      <c r="N337" s="81">
        <v>19.988529759707113</v>
      </c>
      <c r="O337" s="81">
        <v>19.561863935342043</v>
      </c>
      <c r="P337" s="81">
        <v>14.080606793326009</v>
      </c>
      <c r="Q337" s="81">
        <v>0.89703467509971191</v>
      </c>
      <c r="R337" s="81">
        <v>0</v>
      </c>
      <c r="S337" s="81">
        <v>1.4167069110060688</v>
      </c>
      <c r="T337" s="82"/>
      <c r="U337" s="81">
        <v>7996999</v>
      </c>
      <c r="V337" s="81">
        <v>513</v>
      </c>
      <c r="W337" s="81">
        <v>29</v>
      </c>
      <c r="X337" s="81">
        <v>2806</v>
      </c>
      <c r="Y337" s="81">
        <v>4898</v>
      </c>
      <c r="Z337" s="81">
        <v>9889</v>
      </c>
      <c r="AA337" s="81">
        <v>2834</v>
      </c>
      <c r="AB337" s="81">
        <v>15387</v>
      </c>
      <c r="AC337" s="81">
        <v>0</v>
      </c>
      <c r="AD337" s="81">
        <v>1.4167069110060688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178.62500000000003</v>
      </c>
      <c r="BJ337" s="81">
        <v>0</v>
      </c>
      <c r="BK337" s="81">
        <v>0</v>
      </c>
      <c r="BL337" s="81">
        <v>0</v>
      </c>
      <c r="BM337" s="82"/>
      <c r="BN337" s="81">
        <v>0</v>
      </c>
      <c r="BO337" s="81">
        <v>0</v>
      </c>
      <c r="BP337" s="81">
        <v>7</v>
      </c>
      <c r="BQ337" s="81">
        <v>0</v>
      </c>
      <c r="BR337" s="81">
        <v>0</v>
      </c>
      <c r="BS337" s="81">
        <v>0</v>
      </c>
      <c r="BT337"/>
      <c r="BU337" s="80"/>
      <c r="BV337" s="80"/>
      <c r="BW337" s="80"/>
      <c r="BX337" s="80"/>
      <c r="BY337" s="80"/>
      <c r="BZ337" s="80"/>
      <c r="CA337" s="80"/>
      <c r="CB337" s="80"/>
      <c r="CC337" s="80"/>
    </row>
    <row r="338" spans="1:81">
      <c r="A338" s="80" t="s">
        <v>2067</v>
      </c>
      <c r="B338" s="80">
        <v>24</v>
      </c>
      <c r="C338" s="80">
        <v>7</v>
      </c>
      <c r="D338" s="80">
        <v>2</v>
      </c>
      <c r="E338" s="80">
        <v>2010</v>
      </c>
      <c r="F338" s="80" t="s">
        <v>86</v>
      </c>
      <c r="G338" s="80" t="s">
        <v>2060</v>
      </c>
      <c r="H338" s="80" t="s">
        <v>2061</v>
      </c>
      <c r="I338" s="177"/>
      <c r="J338" s="81">
        <v>88.566329779510312</v>
      </c>
      <c r="K338" s="81">
        <v>1.1495261981382563</v>
      </c>
      <c r="L338" s="81">
        <v>1.3394041630816003</v>
      </c>
      <c r="M338" s="81">
        <v>13.239262282216139</v>
      </c>
      <c r="N338" s="81">
        <v>22.493583256126488</v>
      </c>
      <c r="O338" s="81">
        <v>19.477291298601287</v>
      </c>
      <c r="P338" s="81">
        <v>14.339343980032606</v>
      </c>
      <c r="Q338" s="81">
        <v>0.9323316763476277</v>
      </c>
      <c r="R338" s="81">
        <v>0</v>
      </c>
      <c r="S338" s="81">
        <v>1.5294158865099232</v>
      </c>
      <c r="T338" s="82"/>
      <c r="U338" s="81">
        <v>8408729</v>
      </c>
      <c r="V338" s="81">
        <v>513</v>
      </c>
      <c r="W338" s="81">
        <v>29</v>
      </c>
      <c r="X338" s="81">
        <v>2806</v>
      </c>
      <c r="Y338" s="81">
        <v>4922</v>
      </c>
      <c r="Z338" s="81">
        <v>9892</v>
      </c>
      <c r="AA338" s="81">
        <v>2814</v>
      </c>
      <c r="AB338" s="81">
        <v>15324</v>
      </c>
      <c r="AC338" s="81">
        <v>0</v>
      </c>
      <c r="AD338" s="81">
        <v>1.5294158865099232</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183.81</v>
      </c>
      <c r="BJ338" s="81">
        <v>0</v>
      </c>
      <c r="BK338" s="81">
        <v>0</v>
      </c>
      <c r="BL338" s="81">
        <v>0</v>
      </c>
      <c r="BM338" s="82"/>
      <c r="BN338" s="81">
        <v>0</v>
      </c>
      <c r="BO338" s="81">
        <v>0</v>
      </c>
      <c r="BP338" s="81">
        <v>6</v>
      </c>
      <c r="BQ338" s="81">
        <v>0</v>
      </c>
      <c r="BR338" s="81">
        <v>0</v>
      </c>
      <c r="BS338" s="81">
        <v>0</v>
      </c>
      <c r="BT338"/>
      <c r="BU338" s="80">
        <v>165.91499999999999</v>
      </c>
      <c r="BV338" s="80">
        <v>0.11899999999999999</v>
      </c>
      <c r="BW338" s="80">
        <v>3.05</v>
      </c>
      <c r="BX338" s="80">
        <v>0</v>
      </c>
      <c r="BY338" s="80">
        <v>3.0000000000000001E-3</v>
      </c>
      <c r="BZ338" s="80">
        <v>0</v>
      </c>
      <c r="CA338" s="80">
        <v>9.4060000000000006</v>
      </c>
      <c r="CB338" s="80">
        <v>5.3170000000000002</v>
      </c>
      <c r="CC338" s="80">
        <v>0</v>
      </c>
    </row>
    <row r="339" spans="1:81">
      <c r="A339" s="80" t="s">
        <v>2068</v>
      </c>
      <c r="B339" s="80">
        <v>25</v>
      </c>
      <c r="C339" s="80">
        <v>8</v>
      </c>
      <c r="D339" s="80">
        <v>2</v>
      </c>
      <c r="E339" s="80">
        <v>2011</v>
      </c>
      <c r="F339" s="80" t="s">
        <v>87</v>
      </c>
      <c r="G339" s="80" t="s">
        <v>2060</v>
      </c>
      <c r="H339" s="80" t="s">
        <v>2061</v>
      </c>
      <c r="I339" s="177"/>
      <c r="J339" s="81">
        <v>74.935360911431999</v>
      </c>
      <c r="K339" s="81">
        <v>1.4985409941437551</v>
      </c>
      <c r="L339" s="81">
        <v>1.1289642066437733</v>
      </c>
      <c r="M339" s="81">
        <v>15.155385423199517</v>
      </c>
      <c r="N339" s="81">
        <v>22.424546565210989</v>
      </c>
      <c r="O339" s="81">
        <v>19.375339054529363</v>
      </c>
      <c r="P339" s="81">
        <v>13.717124144198163</v>
      </c>
      <c r="Q339" s="81">
        <v>1.0749212626658315</v>
      </c>
      <c r="R339" s="81">
        <v>0</v>
      </c>
      <c r="S339" s="81">
        <v>1.6470313055212269</v>
      </c>
      <c r="T339" s="82"/>
      <c r="U339" s="81">
        <v>7072472</v>
      </c>
      <c r="V339" s="81">
        <v>513</v>
      </c>
      <c r="W339" s="81">
        <v>29</v>
      </c>
      <c r="X339" s="81">
        <v>2806</v>
      </c>
      <c r="Y339" s="81">
        <v>4962</v>
      </c>
      <c r="Z339" s="81">
        <v>10054</v>
      </c>
      <c r="AA339" s="81">
        <v>2772</v>
      </c>
      <c r="AB339" s="81">
        <v>15317</v>
      </c>
      <c r="AC339" s="81">
        <v>0</v>
      </c>
      <c r="AD339" s="81">
        <v>1.6470313055212269</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165.381</v>
      </c>
      <c r="BJ339" s="81">
        <v>0</v>
      </c>
      <c r="BK339" s="81">
        <v>0</v>
      </c>
      <c r="BL339" s="81">
        <v>0</v>
      </c>
      <c r="BM339" s="82"/>
      <c r="BN339" s="81">
        <v>0</v>
      </c>
      <c r="BO339" s="81">
        <v>0</v>
      </c>
      <c r="BP339" s="81">
        <v>5</v>
      </c>
      <c r="BQ339" s="81">
        <v>0</v>
      </c>
      <c r="BR339" s="81">
        <v>0</v>
      </c>
      <c r="BS339" s="81">
        <v>0</v>
      </c>
      <c r="BT339"/>
      <c r="BU339" s="80">
        <v>147.65700000000001</v>
      </c>
      <c r="BV339" s="80">
        <v>0.121</v>
      </c>
      <c r="BW339" s="80">
        <v>3.11</v>
      </c>
      <c r="BX339" s="80">
        <v>0</v>
      </c>
      <c r="BY339" s="80">
        <v>3.0000000000000001E-3</v>
      </c>
      <c r="BZ339" s="80">
        <v>0</v>
      </c>
      <c r="CA339" s="80">
        <v>9.0739999999999998</v>
      </c>
      <c r="CB339" s="80">
        <v>5.4160000000000004</v>
      </c>
      <c r="CC339" s="80">
        <v>0</v>
      </c>
    </row>
    <row r="340" spans="1:81">
      <c r="A340" s="80" t="s">
        <v>2069</v>
      </c>
      <c r="B340" s="80">
        <v>26</v>
      </c>
      <c r="C340" s="80">
        <v>9</v>
      </c>
      <c r="D340" s="80">
        <v>2</v>
      </c>
      <c r="E340" s="80">
        <v>2012</v>
      </c>
      <c r="F340" s="80" t="s">
        <v>88</v>
      </c>
      <c r="G340" s="80" t="s">
        <v>2060</v>
      </c>
      <c r="H340" s="80" t="s">
        <v>2061</v>
      </c>
      <c r="I340" s="177"/>
      <c r="J340" s="81">
        <v>66.920001170648803</v>
      </c>
      <c r="K340" s="81">
        <v>1.3525885844531873</v>
      </c>
      <c r="L340" s="81">
        <v>1.0968768992254914</v>
      </c>
      <c r="M340" s="81">
        <v>14.731337726435893</v>
      </c>
      <c r="N340" s="81">
        <v>22.022668763637252</v>
      </c>
      <c r="O340" s="81">
        <v>19.402595262382466</v>
      </c>
      <c r="P340" s="81">
        <v>13.904654906148584</v>
      </c>
      <c r="Q340" s="81">
        <v>1.1729085653605371</v>
      </c>
      <c r="R340" s="81">
        <v>0</v>
      </c>
      <c r="S340" s="81">
        <v>1.1530810501418387</v>
      </c>
      <c r="T340" s="82"/>
      <c r="U340" s="81">
        <v>6829491</v>
      </c>
      <c r="V340" s="81">
        <v>513</v>
      </c>
      <c r="W340" s="81">
        <v>29</v>
      </c>
      <c r="X340" s="81">
        <v>2806</v>
      </c>
      <c r="Y340" s="81">
        <v>5068</v>
      </c>
      <c r="Z340" s="81">
        <v>10148</v>
      </c>
      <c r="AA340" s="81">
        <v>2794</v>
      </c>
      <c r="AB340" s="81">
        <v>15383</v>
      </c>
      <c r="AC340" s="81">
        <v>0</v>
      </c>
      <c r="AD340" s="81">
        <v>1.1530810501418387</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129.32599999999999</v>
      </c>
      <c r="BJ340" s="81">
        <v>0</v>
      </c>
      <c r="BK340" s="81">
        <v>0</v>
      </c>
      <c r="BL340" s="81">
        <v>0</v>
      </c>
      <c r="BM340" s="82"/>
      <c r="BN340" s="81">
        <v>0</v>
      </c>
      <c r="BO340" s="81">
        <v>0</v>
      </c>
      <c r="BP340" s="81">
        <v>5</v>
      </c>
      <c r="BQ340" s="81">
        <v>0</v>
      </c>
      <c r="BR340" s="81">
        <v>0</v>
      </c>
      <c r="BS340" s="81">
        <v>0</v>
      </c>
      <c r="BT340"/>
      <c r="BU340" s="80">
        <v>124.578</v>
      </c>
      <c r="BV340" s="80">
        <v>0.123</v>
      </c>
      <c r="BW340" s="80">
        <v>4.62</v>
      </c>
      <c r="BX340" s="80">
        <v>0</v>
      </c>
      <c r="BY340" s="80">
        <v>5.0000000000000001E-3</v>
      </c>
      <c r="BZ340" s="80">
        <v>0</v>
      </c>
      <c r="CA340" s="80">
        <v>0</v>
      </c>
      <c r="CB340" s="80">
        <v>0</v>
      </c>
      <c r="CC340" s="80">
        <v>0</v>
      </c>
    </row>
    <row r="341" spans="1:81">
      <c r="A341" s="80" t="s">
        <v>2070</v>
      </c>
      <c r="B341" s="80">
        <v>27</v>
      </c>
      <c r="C341" s="80">
        <v>10</v>
      </c>
      <c r="D341" s="80">
        <v>2</v>
      </c>
      <c r="E341" s="80">
        <v>2013</v>
      </c>
      <c r="F341" s="80" t="s">
        <v>89</v>
      </c>
      <c r="G341" s="80" t="s">
        <v>2060</v>
      </c>
      <c r="H341" s="80" t="s">
        <v>2061</v>
      </c>
      <c r="I341" s="177"/>
      <c r="J341" s="81">
        <v>76.35639064321802</v>
      </c>
      <c r="K341" s="81">
        <v>1.0919947369991754</v>
      </c>
      <c r="L341" s="81">
        <v>1.0633931440184503</v>
      </c>
      <c r="M341" s="81">
        <v>15.016988114098485</v>
      </c>
      <c r="N341" s="81">
        <v>20.650314484543365</v>
      </c>
      <c r="O341" s="81">
        <v>18.761845500798568</v>
      </c>
      <c r="P341" s="81">
        <v>14.016990514568182</v>
      </c>
      <c r="Q341" s="81">
        <v>1.1858707856206567</v>
      </c>
      <c r="R341" s="81">
        <v>0</v>
      </c>
      <c r="S341" s="81">
        <v>1.4578925964360376</v>
      </c>
      <c r="T341" s="82"/>
      <c r="U341" s="81">
        <v>6840844</v>
      </c>
      <c r="V341" s="81">
        <v>513</v>
      </c>
      <c r="W341" s="81">
        <v>29</v>
      </c>
      <c r="X341" s="81">
        <v>2806</v>
      </c>
      <c r="Y341" s="81">
        <v>5076</v>
      </c>
      <c r="Z341" s="81">
        <v>10251</v>
      </c>
      <c r="AA341" s="81">
        <v>2806</v>
      </c>
      <c r="AB341" s="81">
        <v>15330</v>
      </c>
      <c r="AC341" s="81">
        <v>0</v>
      </c>
      <c r="AD341" s="81">
        <v>1.4578925964360376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101.614</v>
      </c>
      <c r="BJ341" s="81">
        <v>0</v>
      </c>
      <c r="BK341" s="81">
        <v>0</v>
      </c>
      <c r="BL341" s="81">
        <v>0</v>
      </c>
      <c r="BM341" s="82"/>
      <c r="BN341" s="81">
        <v>0</v>
      </c>
      <c r="BO341" s="81">
        <v>0</v>
      </c>
      <c r="BP341" s="81">
        <v>5</v>
      </c>
      <c r="BQ341" s="81">
        <v>0</v>
      </c>
      <c r="BR341" s="81">
        <v>0</v>
      </c>
      <c r="BS341" s="81">
        <v>0</v>
      </c>
      <c r="BT341"/>
      <c r="BU341" s="80">
        <v>96.942999999999998</v>
      </c>
      <c r="BV341" s="80">
        <v>4.6710000000000003</v>
      </c>
      <c r="BW341" s="80">
        <v>0</v>
      </c>
      <c r="BX341" s="80">
        <v>0</v>
      </c>
      <c r="BY341" s="80">
        <v>0</v>
      </c>
      <c r="BZ341" s="80">
        <v>0</v>
      </c>
      <c r="CA341" s="80">
        <v>0</v>
      </c>
      <c r="CB341" s="80">
        <v>0</v>
      </c>
      <c r="CC341" s="80">
        <v>0</v>
      </c>
    </row>
    <row r="342" spans="1:81">
      <c r="A342" s="80" t="s">
        <v>2071</v>
      </c>
      <c r="B342" s="80">
        <v>28</v>
      </c>
      <c r="C342" s="80">
        <v>11</v>
      </c>
      <c r="D342" s="80">
        <v>2</v>
      </c>
      <c r="E342" s="80">
        <v>2014</v>
      </c>
      <c r="F342" s="80" t="s">
        <v>90</v>
      </c>
      <c r="G342" s="80" t="s">
        <v>2060</v>
      </c>
      <c r="H342" s="80" t="s">
        <v>2061</v>
      </c>
      <c r="I342" s="177"/>
      <c r="J342" s="81">
        <v>64.041949972891757</v>
      </c>
      <c r="K342" s="81">
        <v>1.0637341748797218</v>
      </c>
      <c r="L342" s="81">
        <v>0.84381201742761891</v>
      </c>
      <c r="M342" s="81">
        <v>10.936470702962113</v>
      </c>
      <c r="N342" s="81">
        <v>20.515153440373368</v>
      </c>
      <c r="O342" s="81">
        <v>17.793090487136322</v>
      </c>
      <c r="P342" s="81">
        <v>13.783592026800795</v>
      </c>
      <c r="Q342" s="81">
        <v>1.131703446640723</v>
      </c>
      <c r="R342" s="81">
        <v>0</v>
      </c>
      <c r="S342" s="81">
        <v>1.3606309915346348</v>
      </c>
      <c r="T342" s="82"/>
      <c r="U342" s="81">
        <v>6956236</v>
      </c>
      <c r="V342" s="81">
        <v>429</v>
      </c>
      <c r="W342" s="81">
        <v>29</v>
      </c>
      <c r="X342" s="81">
        <v>2187</v>
      </c>
      <c r="Y342" s="81">
        <v>5111</v>
      </c>
      <c r="Z342" s="81">
        <v>10239</v>
      </c>
      <c r="AA342" s="81">
        <v>2745</v>
      </c>
      <c r="AB342" s="81">
        <v>15248</v>
      </c>
      <c r="AC342" s="81">
        <v>0</v>
      </c>
      <c r="AD342" s="81">
        <v>1.3606309915346348</v>
      </c>
      <c r="AE342" s="82"/>
      <c r="AF342" s="81">
        <v>70053856.736996025</v>
      </c>
      <c r="AG342" s="81">
        <v>869074.88255655428</v>
      </c>
      <c r="AH342" s="81">
        <v>203962.5276267617</v>
      </c>
      <c r="AI342" s="81">
        <v>14310940.648742391</v>
      </c>
      <c r="AJ342" s="81">
        <v>28149457.63821508</v>
      </c>
      <c r="AK342" s="81">
        <v>0</v>
      </c>
      <c r="AL342" s="81">
        <v>0</v>
      </c>
      <c r="AM342" s="81">
        <v>2093322.5458581753</v>
      </c>
      <c r="AN342" s="81">
        <v>0</v>
      </c>
      <c r="AO342" s="81">
        <v>0</v>
      </c>
      <c r="AP342" s="82"/>
      <c r="AQ342" s="81">
        <v>486</v>
      </c>
      <c r="AR342" s="81">
        <v>91</v>
      </c>
      <c r="AS342" s="81">
        <v>0</v>
      </c>
      <c r="AT342" s="81">
        <v>0</v>
      </c>
      <c r="AU342" s="81">
        <v>0</v>
      </c>
      <c r="AV342" s="81">
        <v>0</v>
      </c>
      <c r="AW342" s="81" t="s">
        <v>564</v>
      </c>
      <c r="AX342" s="82"/>
      <c r="AY342" s="81">
        <v>1998.8</v>
      </c>
      <c r="AZ342" s="81">
        <v>2684.4</v>
      </c>
      <c r="BA342" s="81">
        <v>0</v>
      </c>
      <c r="BB342" s="81">
        <v>0</v>
      </c>
      <c r="BC342" s="81">
        <v>0</v>
      </c>
      <c r="BD342" s="81">
        <v>0</v>
      </c>
      <c r="BE342" s="81" t="s">
        <v>564</v>
      </c>
      <c r="BF342" s="82"/>
      <c r="BG342" s="81">
        <v>0</v>
      </c>
      <c r="BH342" s="81">
        <v>0</v>
      </c>
      <c r="BI342" s="81">
        <v>99.742999999999995</v>
      </c>
      <c r="BJ342" s="81">
        <v>0</v>
      </c>
      <c r="BK342" s="81">
        <v>0</v>
      </c>
      <c r="BL342" s="81">
        <v>0</v>
      </c>
      <c r="BM342" s="82"/>
      <c r="BN342" s="81">
        <v>0</v>
      </c>
      <c r="BO342" s="81">
        <v>0</v>
      </c>
      <c r="BP342" s="81">
        <v>4</v>
      </c>
      <c r="BQ342" s="81">
        <v>0</v>
      </c>
      <c r="BR342" s="81">
        <v>0</v>
      </c>
      <c r="BS342" s="81">
        <v>0</v>
      </c>
      <c r="BT342"/>
      <c r="BU342" s="80">
        <v>94.239000000000004</v>
      </c>
      <c r="BV342" s="80">
        <v>5.4980000000000002</v>
      </c>
      <c r="BW342" s="80">
        <v>0</v>
      </c>
      <c r="BX342" s="80">
        <v>0</v>
      </c>
      <c r="BY342" s="80">
        <v>6.0000000000000001E-3</v>
      </c>
      <c r="BZ342" s="80">
        <v>0</v>
      </c>
      <c r="CA342" s="80">
        <v>0</v>
      </c>
      <c r="CB342" s="80">
        <v>0</v>
      </c>
      <c r="CC342" s="80">
        <v>0</v>
      </c>
    </row>
    <row r="343" spans="1:81">
      <c r="A343" s="80" t="s">
        <v>2072</v>
      </c>
      <c r="B343" s="80">
        <v>29</v>
      </c>
      <c r="C343" s="80">
        <v>12</v>
      </c>
      <c r="D343" s="80">
        <v>2</v>
      </c>
      <c r="E343" s="80">
        <v>2015</v>
      </c>
      <c r="F343" s="80" t="s">
        <v>91</v>
      </c>
      <c r="G343" s="80" t="s">
        <v>2060</v>
      </c>
      <c r="H343" s="80" t="s">
        <v>2061</v>
      </c>
      <c r="I343" s="177"/>
      <c r="J343" s="81">
        <v>47.491804985089871</v>
      </c>
      <c r="K343" s="81">
        <v>1.047597894016616</v>
      </c>
      <c r="L343" s="81">
        <v>0.75295304076064773</v>
      </c>
      <c r="M343" s="81">
        <v>14.2657898068575</v>
      </c>
      <c r="N343" s="81">
        <v>19.690377324556241</v>
      </c>
      <c r="O343" s="81">
        <v>18.041544142281218</v>
      </c>
      <c r="P343" s="81">
        <v>13.844690147114353</v>
      </c>
      <c r="Q343" s="81">
        <v>1.1080994650784566</v>
      </c>
      <c r="R343" s="81">
        <v>0</v>
      </c>
      <c r="S343" s="81">
        <v>1.3125051233747771</v>
      </c>
      <c r="T343" s="82"/>
      <c r="U343" s="81">
        <v>5580218</v>
      </c>
      <c r="V343" s="81">
        <v>429</v>
      </c>
      <c r="W343" s="81">
        <v>29</v>
      </c>
      <c r="X343" s="81">
        <v>2187</v>
      </c>
      <c r="Y343" s="81">
        <v>5161</v>
      </c>
      <c r="Z343" s="81">
        <v>10482</v>
      </c>
      <c r="AA343" s="81">
        <v>2755</v>
      </c>
      <c r="AB343" s="81">
        <v>15251</v>
      </c>
      <c r="AC343" s="81">
        <v>0</v>
      </c>
      <c r="AD343" s="81">
        <v>1.3125051233747771</v>
      </c>
      <c r="AE343" s="82"/>
      <c r="AF343" s="81">
        <v>53481912.428844392</v>
      </c>
      <c r="AG343" s="81">
        <v>804352.34446623642</v>
      </c>
      <c r="AH343" s="81">
        <v>156534.03449584611</v>
      </c>
      <c r="AI343" s="81">
        <v>14071509.683906306</v>
      </c>
      <c r="AJ343" s="81">
        <v>28876632.073386684</v>
      </c>
      <c r="AK343" s="81">
        <v>0</v>
      </c>
      <c r="AL343" s="81">
        <v>0</v>
      </c>
      <c r="AM343" s="81">
        <v>2090085.5744611663</v>
      </c>
      <c r="AN343" s="81">
        <v>0</v>
      </c>
      <c r="AO343" s="81">
        <v>0</v>
      </c>
      <c r="AP343" s="82"/>
      <c r="AQ343" s="81">
        <v>531</v>
      </c>
      <c r="AR343" s="81">
        <v>130</v>
      </c>
      <c r="AS343" s="81">
        <v>0</v>
      </c>
      <c r="AT343" s="81">
        <v>0</v>
      </c>
      <c r="AU343" s="81">
        <v>0</v>
      </c>
      <c r="AV343" s="81">
        <v>0</v>
      </c>
      <c r="AW343" s="81" t="s">
        <v>564</v>
      </c>
      <c r="AX343" s="82"/>
      <c r="AY343" s="81">
        <v>2228.6</v>
      </c>
      <c r="AZ343" s="81">
        <v>3479.4</v>
      </c>
      <c r="BA343" s="81">
        <v>0</v>
      </c>
      <c r="BB343" s="81">
        <v>0</v>
      </c>
      <c r="BC343" s="81">
        <v>0</v>
      </c>
      <c r="BD343" s="81">
        <v>0</v>
      </c>
      <c r="BE343" s="81" t="s">
        <v>564</v>
      </c>
      <c r="BF343" s="82"/>
      <c r="BG343" s="81">
        <v>0</v>
      </c>
      <c r="BH343" s="81">
        <v>0</v>
      </c>
      <c r="BI343" s="81">
        <v>87.572999999999993</v>
      </c>
      <c r="BJ343" s="81">
        <v>0</v>
      </c>
      <c r="BK343" s="81">
        <v>0</v>
      </c>
      <c r="BL343" s="81">
        <v>0</v>
      </c>
      <c r="BM343" s="82"/>
      <c r="BN343" s="81">
        <v>0</v>
      </c>
      <c r="BO343" s="81">
        <v>0</v>
      </c>
      <c r="BP343" s="81">
        <v>4</v>
      </c>
      <c r="BQ343" s="81">
        <v>0</v>
      </c>
      <c r="BR343" s="81">
        <v>0</v>
      </c>
      <c r="BS343" s="81">
        <v>0</v>
      </c>
      <c r="BT343"/>
      <c r="BU343" s="80">
        <v>81.771000000000001</v>
      </c>
      <c r="BV343" s="80">
        <v>5.7960000000000003</v>
      </c>
      <c r="BW343" s="80">
        <v>0</v>
      </c>
      <c r="BX343" s="80">
        <v>0</v>
      </c>
      <c r="BY343" s="80">
        <v>6.0000000000000001E-3</v>
      </c>
      <c r="BZ343" s="80">
        <v>0</v>
      </c>
      <c r="CA343" s="80">
        <v>0</v>
      </c>
      <c r="CB343" s="80">
        <v>0</v>
      </c>
      <c r="CC343" s="80">
        <v>0</v>
      </c>
    </row>
    <row r="344" spans="1:81">
      <c r="A344" s="80" t="s">
        <v>2073</v>
      </c>
      <c r="B344" s="80">
        <v>30</v>
      </c>
      <c r="C344" s="80">
        <v>13</v>
      </c>
      <c r="D344" s="80">
        <v>2</v>
      </c>
      <c r="E344" s="80">
        <v>2016</v>
      </c>
      <c r="F344" s="80" t="s">
        <v>92</v>
      </c>
      <c r="G344" s="80" t="s">
        <v>2060</v>
      </c>
      <c r="H344" s="80" t="s">
        <v>2061</v>
      </c>
      <c r="I344" s="177"/>
      <c r="J344" s="81">
        <v>54.522632759354593</v>
      </c>
      <c r="K344" s="81">
        <v>1.0415035730195104</v>
      </c>
      <c r="L344" s="81">
        <v>0.71570570350391494</v>
      </c>
      <c r="M344" s="81">
        <v>9.4926100428691882</v>
      </c>
      <c r="N344" s="81">
        <v>19.530998974201811</v>
      </c>
      <c r="O344" s="81">
        <v>18.024792323552841</v>
      </c>
      <c r="P344" s="81">
        <v>13.453801035414131</v>
      </c>
      <c r="Q344" s="81">
        <v>1.0743837756462169</v>
      </c>
      <c r="R344" s="81">
        <v>0</v>
      </c>
      <c r="S344" s="81">
        <v>1.5565748707697888</v>
      </c>
      <c r="T344" s="82"/>
      <c r="U344" s="81">
        <v>6304023</v>
      </c>
      <c r="V344" s="81">
        <v>429</v>
      </c>
      <c r="W344" s="81">
        <v>29</v>
      </c>
      <c r="X344" s="81">
        <v>2187</v>
      </c>
      <c r="Y344" s="81">
        <v>5215</v>
      </c>
      <c r="Z344" s="81">
        <v>10601</v>
      </c>
      <c r="AA344" s="81">
        <v>2769</v>
      </c>
      <c r="AB344" s="81">
        <v>15211</v>
      </c>
      <c r="AC344" s="81">
        <v>0</v>
      </c>
      <c r="AD344" s="81">
        <v>1.5565748707697891</v>
      </c>
      <c r="AE344" s="82"/>
      <c r="AF344" s="81">
        <v>62902274.749370903</v>
      </c>
      <c r="AG344" s="81">
        <v>770852.07288048835</v>
      </c>
      <c r="AH344" s="81">
        <v>114228.0744261426</v>
      </c>
      <c r="AI344" s="81">
        <v>13982079.9732196</v>
      </c>
      <c r="AJ344" s="81">
        <v>29168874.137841571</v>
      </c>
      <c r="AK344" s="81">
        <v>0</v>
      </c>
      <c r="AL344" s="81">
        <v>0</v>
      </c>
      <c r="AM344" s="81">
        <v>2086223.274823101</v>
      </c>
      <c r="AN344" s="81">
        <v>0</v>
      </c>
      <c r="AO344" s="81">
        <v>0</v>
      </c>
      <c r="AP344" s="82"/>
      <c r="AQ344" s="81">
        <v>561</v>
      </c>
      <c r="AR344" s="81">
        <v>153</v>
      </c>
      <c r="AS344" s="81">
        <v>0</v>
      </c>
      <c r="AT344" s="81">
        <v>0</v>
      </c>
      <c r="AU344" s="81">
        <v>0</v>
      </c>
      <c r="AV344" s="81">
        <v>0</v>
      </c>
      <c r="AW344" s="81" t="s">
        <v>564</v>
      </c>
      <c r="AX344" s="82"/>
      <c r="AY344" s="81">
        <v>2369.3000000000002</v>
      </c>
      <c r="AZ344" s="81">
        <v>5751</v>
      </c>
      <c r="BA344" s="81">
        <v>0</v>
      </c>
      <c r="BB344" s="81">
        <v>0</v>
      </c>
      <c r="BC344" s="81">
        <v>0</v>
      </c>
      <c r="BD344" s="81">
        <v>0</v>
      </c>
      <c r="BE344" s="81" t="s">
        <v>564</v>
      </c>
      <c r="BF344" s="82"/>
      <c r="BG344" s="81">
        <v>0</v>
      </c>
      <c r="BH344" s="81">
        <v>0</v>
      </c>
      <c r="BI344" s="81">
        <v>55.188000000000002</v>
      </c>
      <c r="BJ344" s="81">
        <v>0</v>
      </c>
      <c r="BK344" s="81">
        <v>0</v>
      </c>
      <c r="BL344" s="81">
        <v>0</v>
      </c>
      <c r="BM344" s="82"/>
      <c r="BN344" s="81">
        <v>0</v>
      </c>
      <c r="BO344" s="81">
        <v>0</v>
      </c>
      <c r="BP344" s="81">
        <v>4</v>
      </c>
      <c r="BQ344" s="81">
        <v>0</v>
      </c>
      <c r="BR344" s="81">
        <v>0</v>
      </c>
      <c r="BS344" s="81">
        <v>0</v>
      </c>
      <c r="BT344"/>
      <c r="BU344" s="80">
        <v>49.372999999999998</v>
      </c>
      <c r="BV344" s="80">
        <v>5.8079999999999998</v>
      </c>
      <c r="BW344" s="80">
        <v>0</v>
      </c>
      <c r="BX344" s="80">
        <v>0</v>
      </c>
      <c r="BY344" s="80">
        <v>7.0000000000000001E-3</v>
      </c>
      <c r="BZ344" s="80">
        <v>0</v>
      </c>
      <c r="CA344" s="80">
        <v>0</v>
      </c>
      <c r="CB344" s="80">
        <v>0</v>
      </c>
      <c r="CC344" s="80">
        <v>0</v>
      </c>
    </row>
    <row r="345" spans="1:81">
      <c r="A345" s="80" t="s">
        <v>2074</v>
      </c>
      <c r="B345" s="80">
        <v>31</v>
      </c>
      <c r="C345" s="80">
        <v>14</v>
      </c>
      <c r="D345" s="80">
        <v>2</v>
      </c>
      <c r="E345" s="80">
        <v>2017</v>
      </c>
      <c r="F345" s="80" t="s">
        <v>71</v>
      </c>
      <c r="G345" s="80" t="s">
        <v>2060</v>
      </c>
      <c r="H345" s="80" t="s">
        <v>2061</v>
      </c>
      <c r="I345" s="177"/>
      <c r="J345" s="81">
        <v>54.85630953878767</v>
      </c>
      <c r="K345" s="81">
        <v>1.0367773814357151</v>
      </c>
      <c r="L345" s="81">
        <v>0.76832549711595521</v>
      </c>
      <c r="M345" s="81">
        <v>8.4055985253686671</v>
      </c>
      <c r="N345" s="81">
        <v>18.995424416176064</v>
      </c>
      <c r="O345" s="81">
        <v>17.819315651866535</v>
      </c>
      <c r="P345" s="81">
        <v>13.233393587396845</v>
      </c>
      <c r="Q345" s="81">
        <v>1.0323644587512721</v>
      </c>
      <c r="R345" s="81">
        <v>0</v>
      </c>
      <c r="S345" s="81">
        <v>1.6066876042791789</v>
      </c>
      <c r="T345" s="82"/>
      <c r="U345" s="81">
        <v>6452374</v>
      </c>
      <c r="V345" s="81">
        <v>429</v>
      </c>
      <c r="W345" s="81">
        <v>29</v>
      </c>
      <c r="X345" s="81">
        <v>2187</v>
      </c>
      <c r="Y345" s="81">
        <v>5249</v>
      </c>
      <c r="Z345" s="81">
        <v>10654</v>
      </c>
      <c r="AA345" s="81">
        <v>2741</v>
      </c>
      <c r="AB345" s="81">
        <v>15115</v>
      </c>
      <c r="AC345" s="81">
        <v>0</v>
      </c>
      <c r="AD345" s="81">
        <v>1.6066876042791789</v>
      </c>
      <c r="AE345" s="82"/>
      <c r="AF345" s="81">
        <v>64142876.849321529</v>
      </c>
      <c r="AG345" s="81">
        <v>775821.96554945502</v>
      </c>
      <c r="AH345" s="81">
        <v>157410.17701216441</v>
      </c>
      <c r="AI345" s="81">
        <v>13202190.71379528</v>
      </c>
      <c r="AJ345" s="81">
        <v>27016454.652902111</v>
      </c>
      <c r="AK345" s="81">
        <v>0</v>
      </c>
      <c r="AL345" s="81">
        <v>0</v>
      </c>
      <c r="AM345" s="81">
        <v>2076300.424081611</v>
      </c>
      <c r="AN345" s="81">
        <v>0</v>
      </c>
      <c r="AO345" s="81">
        <v>0</v>
      </c>
      <c r="AP345" s="82"/>
      <c r="AQ345" s="81">
        <v>584</v>
      </c>
      <c r="AR345" s="81">
        <v>172</v>
      </c>
      <c r="AS345" s="81">
        <v>0</v>
      </c>
      <c r="AT345" s="81">
        <v>0</v>
      </c>
      <c r="AU345" s="81">
        <v>0</v>
      </c>
      <c r="AV345" s="81">
        <v>0</v>
      </c>
      <c r="AW345" s="81" t="s">
        <v>564</v>
      </c>
      <c r="AX345" s="82"/>
      <c r="AY345" s="81">
        <v>2503.1</v>
      </c>
      <c r="AZ345" s="81">
        <v>6871</v>
      </c>
      <c r="BA345" s="81">
        <v>0</v>
      </c>
      <c r="BB345" s="81">
        <v>0</v>
      </c>
      <c r="BC345" s="81">
        <v>0</v>
      </c>
      <c r="BD345" s="81">
        <v>0</v>
      </c>
      <c r="BE345" s="81" t="s">
        <v>564</v>
      </c>
      <c r="BF345" s="82"/>
      <c r="BG345" s="81">
        <v>0</v>
      </c>
      <c r="BH345" s="81">
        <v>0</v>
      </c>
      <c r="BI345" s="81">
        <v>29.202000000000002</v>
      </c>
      <c r="BJ345" s="81">
        <v>0</v>
      </c>
      <c r="BK345" s="81">
        <v>0</v>
      </c>
      <c r="BL345" s="81">
        <v>0</v>
      </c>
      <c r="BM345" s="82"/>
      <c r="BN345" s="81">
        <v>0</v>
      </c>
      <c r="BO345" s="81">
        <v>0</v>
      </c>
      <c r="BP345" s="81">
        <v>4</v>
      </c>
      <c r="BQ345" s="81">
        <v>0</v>
      </c>
      <c r="BR345" s="81">
        <v>0</v>
      </c>
      <c r="BS345" s="81">
        <v>0</v>
      </c>
      <c r="BT345"/>
      <c r="BU345" s="80">
        <v>22.516999999999999</v>
      </c>
      <c r="BV345" s="80">
        <v>6.6849999999999996</v>
      </c>
      <c r="BW345" s="80">
        <v>0</v>
      </c>
      <c r="BX345" s="80">
        <v>0</v>
      </c>
      <c r="BY345" s="80">
        <v>0</v>
      </c>
      <c r="BZ345" s="80">
        <v>0</v>
      </c>
      <c r="CA345" s="80">
        <v>0</v>
      </c>
      <c r="CB345" s="80">
        <v>0</v>
      </c>
      <c r="CC345" s="80">
        <v>0</v>
      </c>
    </row>
    <row r="346" spans="1:81">
      <c r="A346" s="80" t="s">
        <v>2075</v>
      </c>
      <c r="B346" s="80">
        <v>32</v>
      </c>
      <c r="C346" s="80">
        <v>15</v>
      </c>
      <c r="D346" s="80">
        <v>2</v>
      </c>
      <c r="E346" s="80">
        <v>2018</v>
      </c>
      <c r="F346" s="80" t="s">
        <v>93</v>
      </c>
      <c r="G346" s="80" t="s">
        <v>2060</v>
      </c>
      <c r="H346" s="80" t="s">
        <v>2061</v>
      </c>
      <c r="I346" s="177"/>
      <c r="J346" s="81">
        <v>51.707715100356985</v>
      </c>
      <c r="K346" s="81">
        <v>0.97663845463856558</v>
      </c>
      <c r="L346" s="81">
        <v>0.68066564680393049</v>
      </c>
      <c r="M346" s="81">
        <v>8.6912168123527067</v>
      </c>
      <c r="N346" s="81">
        <v>17.237835881478411</v>
      </c>
      <c r="O346" s="81">
        <v>17.5731502685625</v>
      </c>
      <c r="P346" s="81">
        <v>12.958268691538585</v>
      </c>
      <c r="Q346" s="81">
        <v>0.95551031552121157</v>
      </c>
      <c r="R346" s="81">
        <v>0</v>
      </c>
      <c r="S346" s="81">
        <v>1.623467406286579</v>
      </c>
      <c r="T346" s="82"/>
      <c r="U346" s="81">
        <v>6486155</v>
      </c>
      <c r="V346" s="81">
        <v>429</v>
      </c>
      <c r="W346" s="81">
        <v>29</v>
      </c>
      <c r="X346" s="81">
        <v>2187</v>
      </c>
      <c r="Y346" s="81">
        <v>5306</v>
      </c>
      <c r="Z346" s="81">
        <v>10708</v>
      </c>
      <c r="AA346" s="81">
        <v>2711</v>
      </c>
      <c r="AB346" s="81">
        <v>15076</v>
      </c>
      <c r="AC346" s="81">
        <v>0</v>
      </c>
      <c r="AD346" s="81">
        <v>1.623467406286579</v>
      </c>
      <c r="AE346" s="82"/>
      <c r="AF346" s="81">
        <v>61403550.973776542</v>
      </c>
      <c r="AG346" s="81">
        <v>692275.07319496677</v>
      </c>
      <c r="AH346" s="81">
        <v>148326.90718098471</v>
      </c>
      <c r="AI346" s="81">
        <v>13445406.873672171</v>
      </c>
      <c r="AJ346" s="81">
        <v>25168218.740225911</v>
      </c>
      <c r="AK346" s="81">
        <v>0</v>
      </c>
      <c r="AL346" s="81">
        <v>0</v>
      </c>
      <c r="AM346" s="81">
        <v>2075228.1450888179</v>
      </c>
      <c r="AN346" s="81">
        <v>0</v>
      </c>
      <c r="AO346" s="81">
        <v>0</v>
      </c>
      <c r="AP346" s="82"/>
      <c r="AQ346" s="81">
        <v>607</v>
      </c>
      <c r="AR346" s="81">
        <v>184</v>
      </c>
      <c r="AS346" s="81">
        <v>0</v>
      </c>
      <c r="AT346" s="81">
        <v>0</v>
      </c>
      <c r="AU346" s="81">
        <v>0</v>
      </c>
      <c r="AV346" s="81">
        <v>0</v>
      </c>
      <c r="AW346" s="81" t="s">
        <v>564</v>
      </c>
      <c r="AX346" s="82"/>
      <c r="AY346" s="81">
        <v>2616.4</v>
      </c>
      <c r="AZ346" s="81">
        <v>7113</v>
      </c>
      <c r="BA346" s="81">
        <v>0</v>
      </c>
      <c r="BB346" s="81">
        <v>0</v>
      </c>
      <c r="BC346" s="81">
        <v>0</v>
      </c>
      <c r="BD346" s="81">
        <v>0</v>
      </c>
      <c r="BE346" s="81" t="s">
        <v>564</v>
      </c>
      <c r="BF346" s="82"/>
      <c r="BG346" s="81">
        <v>0</v>
      </c>
      <c r="BH346" s="81">
        <v>0</v>
      </c>
      <c r="BI346" s="81">
        <v>25.59</v>
      </c>
      <c r="BJ346" s="81">
        <v>0</v>
      </c>
      <c r="BK346" s="81">
        <v>0</v>
      </c>
      <c r="BL346" s="81">
        <v>0</v>
      </c>
      <c r="BM346" s="82"/>
      <c r="BN346" s="81">
        <v>0</v>
      </c>
      <c r="BO346" s="81">
        <v>0</v>
      </c>
      <c r="BP346" s="81">
        <v>3</v>
      </c>
      <c r="BQ346" s="81">
        <v>0</v>
      </c>
      <c r="BR346" s="81">
        <v>0</v>
      </c>
      <c r="BS346" s="81">
        <v>0</v>
      </c>
      <c r="BT346"/>
      <c r="BU346" s="80">
        <v>19.609000000000002</v>
      </c>
      <c r="BV346" s="80">
        <v>0</v>
      </c>
      <c r="BW346" s="80">
        <v>5.9809999999999999</v>
      </c>
      <c r="BX346" s="80">
        <v>0</v>
      </c>
      <c r="BY346" s="80">
        <v>0</v>
      </c>
      <c r="BZ346" s="80">
        <v>0</v>
      </c>
      <c r="CA346" s="80">
        <v>0</v>
      </c>
      <c r="CB346" s="80">
        <v>0</v>
      </c>
      <c r="CC346" s="80">
        <v>0</v>
      </c>
    </row>
    <row r="347" spans="1:81">
      <c r="A347" s="80" t="s">
        <v>2076</v>
      </c>
      <c r="B347" s="80">
        <v>33</v>
      </c>
      <c r="C347" s="80">
        <v>16</v>
      </c>
      <c r="D347" s="80">
        <v>2</v>
      </c>
      <c r="E347" s="80">
        <v>2019</v>
      </c>
      <c r="F347" s="80" t="s">
        <v>73</v>
      </c>
      <c r="G347" s="80" t="s">
        <v>2060</v>
      </c>
      <c r="H347" s="80" t="s">
        <v>2061</v>
      </c>
      <c r="I347" s="177"/>
      <c r="J347" s="81">
        <v>51.374978931448616</v>
      </c>
      <c r="K347" s="81">
        <v>0.88795783697964081</v>
      </c>
      <c r="L347" s="81">
        <v>0.68376611553685629</v>
      </c>
      <c r="M347" s="81">
        <v>8.9239169135164627</v>
      </c>
      <c r="N347" s="81">
        <v>16.663046047994989</v>
      </c>
      <c r="O347" s="81">
        <v>17.100364609963592</v>
      </c>
      <c r="P347" s="81">
        <v>13.200463433905943</v>
      </c>
      <c r="Q347" s="81">
        <v>0.92384229390417183</v>
      </c>
      <c r="R347" s="81">
        <v>0</v>
      </c>
      <c r="S347" s="81">
        <v>1.6130637866585404</v>
      </c>
      <c r="T347" s="82"/>
      <c r="U347" s="81">
        <v>6773813</v>
      </c>
      <c r="V347" s="81">
        <v>429</v>
      </c>
      <c r="W347" s="81">
        <v>29</v>
      </c>
      <c r="X347" s="81">
        <v>2187</v>
      </c>
      <c r="Y347" s="81">
        <v>5399</v>
      </c>
      <c r="Z347" s="81">
        <v>10706</v>
      </c>
      <c r="AA347" s="81">
        <v>2741</v>
      </c>
      <c r="AB347" s="81">
        <v>14971</v>
      </c>
      <c r="AC347" s="81">
        <v>0</v>
      </c>
      <c r="AD347" s="81">
        <v>1.61306378665854</v>
      </c>
      <c r="AE347" s="82"/>
      <c r="AF347" s="81">
        <v>64510068.612006351</v>
      </c>
      <c r="AG347" s="81">
        <v>671879.88828455133</v>
      </c>
      <c r="AH347" s="81">
        <v>156350.96598915459</v>
      </c>
      <c r="AI347" s="81">
        <v>14926590.396496849</v>
      </c>
      <c r="AJ347" s="81">
        <v>25156050.158346742</v>
      </c>
      <c r="AK347" s="81">
        <v>0</v>
      </c>
      <c r="AL347" s="81">
        <v>0</v>
      </c>
      <c r="AM347" s="81">
        <v>2038937.4983723401</v>
      </c>
      <c r="AN347" s="81">
        <v>0</v>
      </c>
      <c r="AO347" s="81">
        <v>0</v>
      </c>
      <c r="AP347" s="82"/>
      <c r="AQ347" s="81">
        <v>628</v>
      </c>
      <c r="AR347" s="81">
        <v>194</v>
      </c>
      <c r="AS347" s="81">
        <v>0</v>
      </c>
      <c r="AT347" s="81">
        <v>0</v>
      </c>
      <c r="AU347" s="81">
        <v>0</v>
      </c>
      <c r="AV347" s="81">
        <v>0</v>
      </c>
      <c r="AW347" s="81" t="s">
        <v>564</v>
      </c>
      <c r="AX347" s="82"/>
      <c r="AY347" s="81">
        <v>2720.7</v>
      </c>
      <c r="AZ347" s="81">
        <v>7807.3</v>
      </c>
      <c r="BA347" s="81">
        <v>0</v>
      </c>
      <c r="BB347" s="81">
        <v>0</v>
      </c>
      <c r="BC347" s="81">
        <v>0</v>
      </c>
      <c r="BD347" s="81">
        <v>0</v>
      </c>
      <c r="BE347" s="81" t="s">
        <v>564</v>
      </c>
      <c r="BF347" s="82"/>
      <c r="BG347" s="81">
        <v>0</v>
      </c>
      <c r="BH347" s="81">
        <v>0</v>
      </c>
      <c r="BI347" s="81">
        <v>15.695</v>
      </c>
      <c r="BJ347" s="81">
        <v>0</v>
      </c>
      <c r="BK347" s="81">
        <v>0</v>
      </c>
      <c r="BL347" s="81">
        <v>0</v>
      </c>
      <c r="BM347" s="82"/>
      <c r="BN347" s="81">
        <v>0</v>
      </c>
      <c r="BO347" s="81">
        <v>0</v>
      </c>
      <c r="BP347" s="81">
        <v>2</v>
      </c>
      <c r="BQ347" s="81">
        <v>0</v>
      </c>
      <c r="BR347" s="81">
        <v>0</v>
      </c>
      <c r="BS347" s="81">
        <v>0</v>
      </c>
      <c r="BT347"/>
      <c r="BU347" s="80">
        <v>9.6509999999999998</v>
      </c>
      <c r="BV347" s="80">
        <v>0.14899999999999999</v>
      </c>
      <c r="BW347" s="80">
        <v>5.8360000000000003</v>
      </c>
      <c r="BX347" s="80">
        <v>0</v>
      </c>
      <c r="BY347" s="80">
        <v>7.0000000000000001E-3</v>
      </c>
      <c r="BZ347" s="80">
        <v>5.1999999999999998E-2</v>
      </c>
      <c r="CA347" s="80">
        <v>0</v>
      </c>
      <c r="CB347" s="80">
        <v>0</v>
      </c>
      <c r="CC347" s="80">
        <v>0</v>
      </c>
    </row>
    <row r="348" spans="1:81">
      <c r="A348" s="80" t="s">
        <v>2077</v>
      </c>
      <c r="B348" s="80">
        <v>34</v>
      </c>
      <c r="C348" s="80">
        <v>17</v>
      </c>
      <c r="D348" s="80">
        <v>2</v>
      </c>
      <c r="E348" s="80">
        <v>2020</v>
      </c>
      <c r="F348" s="80" t="s">
        <v>218</v>
      </c>
      <c r="G348" s="80" t="s">
        <v>2060</v>
      </c>
      <c r="H348" s="80" t="s">
        <v>2061</v>
      </c>
      <c r="I348" s="177"/>
      <c r="J348" s="81">
        <v>58.734382877933463</v>
      </c>
      <c r="K348" s="81">
        <v>1.1409292050303179</v>
      </c>
      <c r="L348" s="81">
        <v>0.57953320740515235</v>
      </c>
      <c r="M348" s="81">
        <v>10.391617152664967</v>
      </c>
      <c r="N348" s="81">
        <v>16.310533798362197</v>
      </c>
      <c r="O348" s="81">
        <v>14.971143654786278</v>
      </c>
      <c r="P348" s="81">
        <v>12.615139833575027</v>
      </c>
      <c r="Q348" s="81">
        <v>0.87112188912517396</v>
      </c>
      <c r="R348" s="81">
        <v>0</v>
      </c>
      <c r="S348" s="81">
        <v>1.888491605587115</v>
      </c>
      <c r="T348" s="82"/>
      <c r="U348" s="81">
        <v>7434524</v>
      </c>
      <c r="V348" s="81">
        <v>500</v>
      </c>
      <c r="W348" s="81">
        <v>29</v>
      </c>
      <c r="X348" s="81">
        <v>2898</v>
      </c>
      <c r="Y348" s="81">
        <v>5446</v>
      </c>
      <c r="Z348" s="81">
        <v>10698</v>
      </c>
      <c r="AA348" s="81">
        <v>2846</v>
      </c>
      <c r="AB348" s="81">
        <v>14774</v>
      </c>
      <c r="AC348" s="81">
        <v>0</v>
      </c>
      <c r="AD348" s="81">
        <v>1.888491605587115</v>
      </c>
      <c r="AE348" s="82"/>
      <c r="AF348" s="81">
        <v>73744556.871691316</v>
      </c>
      <c r="AG348" s="81">
        <v>841900.98037457617</v>
      </c>
      <c r="AH348" s="81">
        <v>140673.86294329568</v>
      </c>
      <c r="AI348" s="81">
        <v>18345610.589136153</v>
      </c>
      <c r="AJ348" s="81">
        <v>27652543.958621763</v>
      </c>
      <c r="AK348" s="81"/>
      <c r="AL348" s="81"/>
      <c r="AM348" s="81">
        <v>1928171.1425635291</v>
      </c>
      <c r="AN348" s="81"/>
      <c r="AO348" s="81"/>
      <c r="AP348" s="82"/>
      <c r="AQ348" s="81">
        <v>649</v>
      </c>
      <c r="AR348" s="81">
        <v>203</v>
      </c>
      <c r="AS348" s="81">
        <v>0</v>
      </c>
      <c r="AT348" s="81">
        <v>0</v>
      </c>
      <c r="AU348" s="81">
        <v>0</v>
      </c>
      <c r="AV348" s="81">
        <v>0</v>
      </c>
      <c r="AW348" s="81">
        <v>0</v>
      </c>
      <c r="AX348" s="82"/>
      <c r="AY348" s="81">
        <v>2849.7</v>
      </c>
      <c r="AZ348" s="81">
        <v>8303.2999999999956</v>
      </c>
      <c r="BA348" s="81">
        <v>0</v>
      </c>
      <c r="BB348" s="81">
        <v>0</v>
      </c>
      <c r="BC348" s="81">
        <v>0</v>
      </c>
      <c r="BD348" s="81">
        <v>0</v>
      </c>
      <c r="BE348" s="81">
        <v>0</v>
      </c>
      <c r="BF348" s="82"/>
      <c r="BG348" s="81">
        <v>0</v>
      </c>
      <c r="BH348" s="81">
        <v>0</v>
      </c>
      <c r="BI348" s="81">
        <v>24.631</v>
      </c>
      <c r="BJ348" s="81">
        <v>0</v>
      </c>
      <c r="BK348" s="81">
        <v>0</v>
      </c>
      <c r="BL348" s="81">
        <v>0</v>
      </c>
      <c r="BM348" s="82"/>
      <c r="BN348" s="81">
        <v>0</v>
      </c>
      <c r="BO348" s="81">
        <v>0</v>
      </c>
      <c r="BP348" s="81">
        <v>3</v>
      </c>
      <c r="BQ348" s="81">
        <v>0</v>
      </c>
      <c r="BR348" s="81">
        <v>0</v>
      </c>
      <c r="BS348" s="81">
        <v>0</v>
      </c>
      <c r="BT348"/>
      <c r="BU348" s="80">
        <v>17.794</v>
      </c>
      <c r="BV348" s="80">
        <v>8.6999999999999994E-2</v>
      </c>
      <c r="BW348" s="80">
        <v>6.7069999999999999</v>
      </c>
      <c r="BX348" s="80">
        <v>0</v>
      </c>
      <c r="BY348" s="80">
        <v>8.0000000000000002E-3</v>
      </c>
      <c r="BZ348" s="80">
        <v>3.5000000000000003E-2</v>
      </c>
      <c r="CA348" s="80">
        <v>0</v>
      </c>
      <c r="CB348" s="80">
        <v>0</v>
      </c>
      <c r="CC348" s="80">
        <v>0</v>
      </c>
    </row>
    <row r="349" spans="1:81">
      <c r="A349" s="80" t="s">
        <v>2078</v>
      </c>
      <c r="B349" s="80">
        <v>34</v>
      </c>
      <c r="C349" s="80">
        <v>18</v>
      </c>
      <c r="D349" s="80">
        <v>2</v>
      </c>
      <c r="E349" s="80">
        <v>2021</v>
      </c>
      <c r="F349" s="80" t="s">
        <v>75</v>
      </c>
      <c r="G349" s="174" t="s">
        <v>2060</v>
      </c>
      <c r="H349" s="80" t="s">
        <v>2061</v>
      </c>
      <c r="I349" s="177"/>
      <c r="J349" s="81">
        <v>41.176539877641027</v>
      </c>
      <c r="K349" s="81">
        <v>1.2439344604157159</v>
      </c>
      <c r="L349" s="81">
        <v>0.65255560329078799</v>
      </c>
      <c r="M349" s="81">
        <v>11.809954676428672</v>
      </c>
      <c r="N349" s="81">
        <v>16.19068982013879</v>
      </c>
      <c r="O349" s="81">
        <v>14.55176509092556</v>
      </c>
      <c r="P349" s="81">
        <v>13.399520555929255</v>
      </c>
      <c r="Q349" s="81">
        <v>0.87256577087082254</v>
      </c>
      <c r="R349" s="81">
        <v>0</v>
      </c>
      <c r="S349" s="81">
        <v>1.7349195242784989</v>
      </c>
      <c r="T349" s="82"/>
      <c r="U349" s="81">
        <v>5597580</v>
      </c>
      <c r="V349" s="81">
        <v>500</v>
      </c>
      <c r="W349" s="81">
        <v>29</v>
      </c>
      <c r="X349" s="81">
        <v>2898</v>
      </c>
      <c r="Y349" s="81">
        <v>5493</v>
      </c>
      <c r="Z349" s="81">
        <v>10707</v>
      </c>
      <c r="AA349" s="81">
        <v>2948</v>
      </c>
      <c r="AB349" s="81">
        <v>14623</v>
      </c>
      <c r="AC349" s="81">
        <v>0</v>
      </c>
      <c r="AD349" s="81">
        <v>1.7349195242784989</v>
      </c>
      <c r="AE349" s="82"/>
      <c r="AF349" s="81">
        <v>50204263.495800063</v>
      </c>
      <c r="AG349" s="81">
        <v>858335.53041006648</v>
      </c>
      <c r="AH349" s="81">
        <v>151353.98418314022</v>
      </c>
      <c r="AI349" s="81">
        <v>18120051.322412331</v>
      </c>
      <c r="AJ349" s="81">
        <v>26782069.451498307</v>
      </c>
      <c r="AK349" s="81">
        <v>0</v>
      </c>
      <c r="AL349" s="81">
        <v>0</v>
      </c>
      <c r="AM349" s="81">
        <v>1919471.8314135021</v>
      </c>
      <c r="AN349" s="81">
        <v>0</v>
      </c>
      <c r="AO349" s="81">
        <v>0</v>
      </c>
      <c r="AP349" s="82"/>
      <c r="AQ349" s="81">
        <v>682</v>
      </c>
      <c r="AR349" s="81">
        <v>206</v>
      </c>
      <c r="AS349" s="81">
        <v>0</v>
      </c>
      <c r="AT349" s="81">
        <v>0</v>
      </c>
      <c r="AU349" s="81">
        <v>0</v>
      </c>
      <c r="AV349" s="81">
        <v>0</v>
      </c>
      <c r="AW349" s="81"/>
      <c r="AX349" s="82"/>
      <c r="AY349" s="81">
        <v>3075.5000000000009</v>
      </c>
      <c r="AZ349" s="81">
        <v>11349.8</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2079</v>
      </c>
      <c r="B350" s="80">
        <v>34</v>
      </c>
      <c r="C350" s="80">
        <v>19</v>
      </c>
      <c r="D350" s="80">
        <v>2</v>
      </c>
      <c r="E350" s="80">
        <v>2022</v>
      </c>
      <c r="F350" s="80" t="s">
        <v>568</v>
      </c>
      <c r="G350" s="174" t="s">
        <v>2060</v>
      </c>
      <c r="H350" s="80" t="s">
        <v>2061</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706</v>
      </c>
      <c r="AR350" s="81">
        <v>207</v>
      </c>
      <c r="AS350" s="81">
        <v>0</v>
      </c>
      <c r="AT350" s="81">
        <v>0</v>
      </c>
      <c r="AU350" s="81">
        <v>0</v>
      </c>
      <c r="AV350" s="81">
        <v>0</v>
      </c>
      <c r="AW350" s="81"/>
      <c r="AX350" s="82"/>
      <c r="AY350" s="81">
        <v>3230.0000000000018</v>
      </c>
      <c r="AZ350" s="81">
        <v>11371.399999999998</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2080</v>
      </c>
      <c r="B351" s="80">
        <v>1</v>
      </c>
      <c r="C351" s="80">
        <v>1</v>
      </c>
      <c r="D351" s="80">
        <v>1</v>
      </c>
      <c r="E351" s="80">
        <v>1990</v>
      </c>
      <c r="F351" s="80" t="s">
        <v>562</v>
      </c>
      <c r="G351" s="80" t="s">
        <v>2081</v>
      </c>
      <c r="H351" s="80" t="s">
        <v>2082</v>
      </c>
      <c r="I351" s="177" t="s">
        <v>563</v>
      </c>
      <c r="J351" s="81">
        <v>19.554391081438222</v>
      </c>
      <c r="K351" s="81">
        <v>2.4445556320641071</v>
      </c>
      <c r="L351" s="81">
        <v>56.553303479306251</v>
      </c>
      <c r="M351" s="81">
        <v>8.125376855325781</v>
      </c>
      <c r="N351" s="81">
        <v>17.415084857169024</v>
      </c>
      <c r="O351" s="81">
        <v>10.962489198834026</v>
      </c>
      <c r="P351" s="81">
        <v>26.020227952167026</v>
      </c>
      <c r="Q351" s="81">
        <v>1.0565633580746749</v>
      </c>
      <c r="R351" s="81">
        <v>0</v>
      </c>
      <c r="S351" s="81">
        <v>1.3266183763126866</v>
      </c>
      <c r="T351" s="82"/>
      <c r="U351" s="81">
        <v>1822683</v>
      </c>
      <c r="V351" s="81">
        <v>657</v>
      </c>
      <c r="W351" s="81">
        <v>537</v>
      </c>
      <c r="X351" s="81">
        <v>2605</v>
      </c>
      <c r="Y351" s="81">
        <v>4334</v>
      </c>
      <c r="Z351" s="81">
        <v>4509</v>
      </c>
      <c r="AA351" s="81">
        <v>6318</v>
      </c>
      <c r="AB351" s="81">
        <v>17155</v>
      </c>
      <c r="AC351" s="81">
        <v>0</v>
      </c>
      <c r="AD351" s="81">
        <v>1.3266183763126866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2083</v>
      </c>
      <c r="B352" s="80">
        <v>2</v>
      </c>
      <c r="C352" s="80">
        <v>2</v>
      </c>
      <c r="D352" s="80">
        <v>1</v>
      </c>
      <c r="E352" s="80">
        <v>2005</v>
      </c>
      <c r="F352" s="80" t="s">
        <v>565</v>
      </c>
      <c r="G352" s="80" t="s">
        <v>2081</v>
      </c>
      <c r="H352" s="80" t="s">
        <v>2082</v>
      </c>
      <c r="I352" s="177"/>
      <c r="J352" s="81">
        <v>10.710472139621444</v>
      </c>
      <c r="K352" s="81">
        <v>2.2877903739748349</v>
      </c>
      <c r="L352" s="81">
        <v>8.4987809285311524</v>
      </c>
      <c r="M352" s="81">
        <v>17.932037712243073</v>
      </c>
      <c r="N352" s="81">
        <v>29.562060877879198</v>
      </c>
      <c r="O352" s="81">
        <v>18.236594641877787</v>
      </c>
      <c r="P352" s="81">
        <v>27.577190678059665</v>
      </c>
      <c r="Q352" s="81">
        <v>0.98163844581258808</v>
      </c>
      <c r="R352" s="81">
        <v>0</v>
      </c>
      <c r="S352" s="81">
        <v>0.82550315642582306</v>
      </c>
      <c r="T352" s="82"/>
      <c r="U352" s="81">
        <v>1035916</v>
      </c>
      <c r="V352" s="81">
        <v>808</v>
      </c>
      <c r="W352" s="81">
        <v>75</v>
      </c>
      <c r="X352" s="81">
        <v>2481</v>
      </c>
      <c r="Y352" s="81">
        <v>5031</v>
      </c>
      <c r="Z352" s="81">
        <v>8680</v>
      </c>
      <c r="AA352" s="81">
        <v>5484</v>
      </c>
      <c r="AB352" s="81">
        <v>16662</v>
      </c>
      <c r="AC352" s="81">
        <v>0</v>
      </c>
      <c r="AD352" s="81">
        <v>0.82550315642582306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2084</v>
      </c>
      <c r="B353" s="80">
        <v>3</v>
      </c>
      <c r="C353" s="80">
        <v>3</v>
      </c>
      <c r="D353" s="80">
        <v>1</v>
      </c>
      <c r="E353" s="80">
        <v>2006</v>
      </c>
      <c r="F353" s="80" t="s">
        <v>566</v>
      </c>
      <c r="G353" s="80" t="s">
        <v>2081</v>
      </c>
      <c r="H353" s="80" t="s">
        <v>2082</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2085</v>
      </c>
      <c r="B354" s="80">
        <v>4</v>
      </c>
      <c r="C354" s="80">
        <v>4</v>
      </c>
      <c r="D354" s="80">
        <v>1</v>
      </c>
      <c r="E354" s="80">
        <v>2007</v>
      </c>
      <c r="F354" s="80" t="s">
        <v>567</v>
      </c>
      <c r="G354" s="80" t="s">
        <v>2081</v>
      </c>
      <c r="H354" s="80" t="s">
        <v>2082</v>
      </c>
      <c r="I354" s="177"/>
      <c r="J354" s="81">
        <v>11.735678131186559</v>
      </c>
      <c r="K354" s="81">
        <v>2.0416517318487184</v>
      </c>
      <c r="L354" s="81">
        <v>12.155246432880881</v>
      </c>
      <c r="M354" s="81">
        <v>21.991937399924787</v>
      </c>
      <c r="N354" s="81">
        <v>26.96707415423996</v>
      </c>
      <c r="O354" s="81">
        <v>17.661992752456239</v>
      </c>
      <c r="P354" s="81">
        <v>27.084883480696806</v>
      </c>
      <c r="Q354" s="81">
        <v>1.0204649315640291</v>
      </c>
      <c r="R354" s="81">
        <v>0</v>
      </c>
      <c r="S354" s="81">
        <v>1.2252742342263705</v>
      </c>
      <c r="T354" s="82"/>
      <c r="U354" s="81">
        <v>1236299</v>
      </c>
      <c r="V354" s="81">
        <v>681</v>
      </c>
      <c r="W354" s="81">
        <v>104</v>
      </c>
      <c r="X354" s="81">
        <v>3362</v>
      </c>
      <c r="Y354" s="81">
        <v>5082</v>
      </c>
      <c r="Z354" s="81">
        <v>8739</v>
      </c>
      <c r="AA354" s="81">
        <v>5304</v>
      </c>
      <c r="AB354" s="81">
        <v>16405</v>
      </c>
      <c r="AC354" s="81">
        <v>0</v>
      </c>
      <c r="AD354" s="81">
        <v>1.2252742342263705</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2086</v>
      </c>
      <c r="B355" s="80">
        <v>5</v>
      </c>
      <c r="C355" s="80">
        <v>5</v>
      </c>
      <c r="D355" s="80">
        <v>1</v>
      </c>
      <c r="E355" s="80">
        <v>2008</v>
      </c>
      <c r="F355" s="80" t="s">
        <v>84</v>
      </c>
      <c r="G355" s="80" t="s">
        <v>2081</v>
      </c>
      <c r="H355" s="80" t="s">
        <v>2082</v>
      </c>
      <c r="I355" s="177"/>
      <c r="J355" s="81">
        <v>13.97977420271472</v>
      </c>
      <c r="K355" s="81">
        <v>1.5207692663556507</v>
      </c>
      <c r="L355" s="81">
        <v>10.510784649363957</v>
      </c>
      <c r="M355" s="81">
        <v>21.992602283455696</v>
      </c>
      <c r="N355" s="81">
        <v>26.088636207992597</v>
      </c>
      <c r="O355" s="81">
        <v>17.176353973500991</v>
      </c>
      <c r="P355" s="81">
        <v>26.503142612855648</v>
      </c>
      <c r="Q355" s="81">
        <v>0.99252338104539073</v>
      </c>
      <c r="R355" s="81">
        <v>0</v>
      </c>
      <c r="S355" s="81">
        <v>1.3875983249051775</v>
      </c>
      <c r="T355" s="82"/>
      <c r="U355" s="81">
        <v>1617668</v>
      </c>
      <c r="V355" s="81">
        <v>681</v>
      </c>
      <c r="W355" s="81">
        <v>104</v>
      </c>
      <c r="X355" s="81">
        <v>3362</v>
      </c>
      <c r="Y355" s="81">
        <v>5090</v>
      </c>
      <c r="Z355" s="81">
        <v>8797</v>
      </c>
      <c r="AA355" s="81">
        <v>5196</v>
      </c>
      <c r="AB355" s="81">
        <v>16218</v>
      </c>
      <c r="AC355" s="81">
        <v>0</v>
      </c>
      <c r="AD355" s="81">
        <v>1.3875983249051775</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2087</v>
      </c>
      <c r="B356" s="80">
        <v>6</v>
      </c>
      <c r="C356" s="80">
        <v>6</v>
      </c>
      <c r="D356" s="80">
        <v>1</v>
      </c>
      <c r="E356" s="80">
        <v>2009</v>
      </c>
      <c r="F356" s="80" t="s">
        <v>85</v>
      </c>
      <c r="G356" s="80" t="s">
        <v>2081</v>
      </c>
      <c r="H356" s="80" t="s">
        <v>2082</v>
      </c>
      <c r="I356" s="177"/>
      <c r="J356" s="81">
        <v>15.427581214516037</v>
      </c>
      <c r="K356" s="81">
        <v>1.4759732662243088</v>
      </c>
      <c r="L356" s="81">
        <v>10.837487125724506</v>
      </c>
      <c r="M356" s="81">
        <v>20.566094903353779</v>
      </c>
      <c r="N356" s="81">
        <v>23.281304237168744</v>
      </c>
      <c r="O356" s="81">
        <v>17.453162655629775</v>
      </c>
      <c r="P356" s="81">
        <v>25.393783105394927</v>
      </c>
      <c r="Q356" s="81">
        <v>0.94489751179671999</v>
      </c>
      <c r="R356" s="81">
        <v>0</v>
      </c>
      <c r="S356" s="81">
        <v>1.3099858936652118</v>
      </c>
      <c r="T356" s="82"/>
      <c r="U356" s="81">
        <v>1471911</v>
      </c>
      <c r="V356" s="81">
        <v>626</v>
      </c>
      <c r="W356" s="81">
        <v>159</v>
      </c>
      <c r="X356" s="81">
        <v>3448</v>
      </c>
      <c r="Y356" s="81">
        <v>5143</v>
      </c>
      <c r="Z356" s="81">
        <v>8823</v>
      </c>
      <c r="AA356" s="81">
        <v>5111</v>
      </c>
      <c r="AB356" s="81">
        <v>16208</v>
      </c>
      <c r="AC356" s="81">
        <v>0</v>
      </c>
      <c r="AD356" s="81">
        <v>1.3099858936652118</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2088</v>
      </c>
      <c r="B357" s="80">
        <v>7</v>
      </c>
      <c r="C357" s="80">
        <v>7</v>
      </c>
      <c r="D357" s="80">
        <v>1</v>
      </c>
      <c r="E357" s="80">
        <v>2010</v>
      </c>
      <c r="F357" s="80" t="s">
        <v>86</v>
      </c>
      <c r="G357" s="80" t="s">
        <v>2081</v>
      </c>
      <c r="H357" s="80" t="s">
        <v>2082</v>
      </c>
      <c r="I357" s="177"/>
      <c r="J357" s="81">
        <v>15.90550307016788</v>
      </c>
      <c r="K357" s="81">
        <v>1.6930051042172667</v>
      </c>
      <c r="L357" s="81">
        <v>9.9116995180336662</v>
      </c>
      <c r="M357" s="81">
        <v>22.844651076765771</v>
      </c>
      <c r="N357" s="81">
        <v>25.582908200345667</v>
      </c>
      <c r="O357" s="81">
        <v>17.526017979058842</v>
      </c>
      <c r="P357" s="81">
        <v>25.825087168018921</v>
      </c>
      <c r="Q357" s="81">
        <v>0.97498140912756026</v>
      </c>
      <c r="R357" s="81">
        <v>0</v>
      </c>
      <c r="S357" s="81">
        <v>1.2431485713761106</v>
      </c>
      <c r="T357" s="82"/>
      <c r="U357" s="81">
        <v>1493078</v>
      </c>
      <c r="V357" s="81">
        <v>626</v>
      </c>
      <c r="W357" s="81">
        <v>159</v>
      </c>
      <c r="X357" s="81">
        <v>3448</v>
      </c>
      <c r="Y357" s="81">
        <v>5157</v>
      </c>
      <c r="Z357" s="81">
        <v>8901</v>
      </c>
      <c r="AA357" s="81">
        <v>5068</v>
      </c>
      <c r="AB357" s="81">
        <v>16025</v>
      </c>
      <c r="AC357" s="81">
        <v>0</v>
      </c>
      <c r="AD357" s="81">
        <v>1.2431485713761106</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2089</v>
      </c>
      <c r="B358" s="80">
        <v>8</v>
      </c>
      <c r="C358" s="80">
        <v>8</v>
      </c>
      <c r="D358" s="80">
        <v>1</v>
      </c>
      <c r="E358" s="80">
        <v>2011</v>
      </c>
      <c r="F358" s="80" t="s">
        <v>87</v>
      </c>
      <c r="G358" s="80" t="s">
        <v>2081</v>
      </c>
      <c r="H358" s="80" t="s">
        <v>2082</v>
      </c>
      <c r="I358" s="177"/>
      <c r="J358" s="81">
        <v>8.7466093005205394</v>
      </c>
      <c r="K358" s="81">
        <v>1.7852510508229074</v>
      </c>
      <c r="L358" s="81">
        <v>9.8983494244994628</v>
      </c>
      <c r="M358" s="81">
        <v>20.498197348343425</v>
      </c>
      <c r="N358" s="81">
        <v>26.559935941428563</v>
      </c>
      <c r="O358" s="81">
        <v>17.274770169564473</v>
      </c>
      <c r="P358" s="81">
        <v>24.806617364670057</v>
      </c>
      <c r="Q358" s="81">
        <v>1.1116245218141132</v>
      </c>
      <c r="R358" s="81">
        <v>0</v>
      </c>
      <c r="S358" s="81">
        <v>1.9569126178888174</v>
      </c>
      <c r="T358" s="82"/>
      <c r="U358" s="81">
        <v>818415</v>
      </c>
      <c r="V358" s="81">
        <v>626</v>
      </c>
      <c r="W358" s="81">
        <v>159</v>
      </c>
      <c r="X358" s="81">
        <v>3448</v>
      </c>
      <c r="Y358" s="81">
        <v>5177</v>
      </c>
      <c r="Z358" s="81">
        <v>8964</v>
      </c>
      <c r="AA358" s="81">
        <v>5013</v>
      </c>
      <c r="AB358" s="81">
        <v>15840</v>
      </c>
      <c r="AC358" s="81">
        <v>0</v>
      </c>
      <c r="AD358" s="81">
        <v>1.9569126178888174</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2090</v>
      </c>
      <c r="B359" s="80">
        <v>9</v>
      </c>
      <c r="C359" s="80">
        <v>9</v>
      </c>
      <c r="D359" s="80">
        <v>1</v>
      </c>
      <c r="E359" s="80">
        <v>2012</v>
      </c>
      <c r="F359" s="80" t="s">
        <v>88</v>
      </c>
      <c r="G359" s="80" t="s">
        <v>2081</v>
      </c>
      <c r="H359" s="80" t="s">
        <v>2082</v>
      </c>
      <c r="I359" s="177"/>
      <c r="J359" s="81">
        <v>13.467654346160582</v>
      </c>
      <c r="K359" s="81">
        <v>1.678778006794527</v>
      </c>
      <c r="L359" s="81">
        <v>9.5957080305526361</v>
      </c>
      <c r="M359" s="81">
        <v>21.676822980566289</v>
      </c>
      <c r="N359" s="81">
        <v>27.782217788852581</v>
      </c>
      <c r="O359" s="81">
        <v>17.261197283089171</v>
      </c>
      <c r="P359" s="81">
        <v>24.594418234139695</v>
      </c>
      <c r="Q359" s="81">
        <v>1.2012724726812238</v>
      </c>
      <c r="R359" s="81">
        <v>0</v>
      </c>
      <c r="S359" s="81">
        <v>1.1357695751065422</v>
      </c>
      <c r="T359" s="82"/>
      <c r="U359" s="81">
        <v>1098314</v>
      </c>
      <c r="V359" s="81">
        <v>626</v>
      </c>
      <c r="W359" s="81">
        <v>159</v>
      </c>
      <c r="X359" s="81">
        <v>3448</v>
      </c>
      <c r="Y359" s="81">
        <v>5227</v>
      </c>
      <c r="Z359" s="81">
        <v>9028</v>
      </c>
      <c r="AA359" s="81">
        <v>4942</v>
      </c>
      <c r="AB359" s="81">
        <v>15755</v>
      </c>
      <c r="AC359" s="81">
        <v>0</v>
      </c>
      <c r="AD359" s="81">
        <v>1.1357695751065422</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2091</v>
      </c>
      <c r="B360" s="80">
        <v>10</v>
      </c>
      <c r="C360" s="80">
        <v>10</v>
      </c>
      <c r="D360" s="80">
        <v>1</v>
      </c>
      <c r="E360" s="80">
        <v>2013</v>
      </c>
      <c r="F360" s="80" t="s">
        <v>89</v>
      </c>
      <c r="G360" s="80" t="s">
        <v>2081</v>
      </c>
      <c r="H360" s="80" t="s">
        <v>2082</v>
      </c>
      <c r="I360" s="177"/>
      <c r="J360" s="81">
        <v>10.649082618018186</v>
      </c>
      <c r="K360" s="81">
        <v>1.3970767652320131</v>
      </c>
      <c r="L360" s="81">
        <v>8.4490005184805508</v>
      </c>
      <c r="M360" s="81">
        <v>20.970484017981263</v>
      </c>
      <c r="N360" s="81">
        <v>25.584082992305738</v>
      </c>
      <c r="O360" s="81">
        <v>16.852899558223903</v>
      </c>
      <c r="P360" s="81">
        <v>24.652119810903052</v>
      </c>
      <c r="Q360" s="81">
        <v>1.2158849972854195</v>
      </c>
      <c r="R360" s="81">
        <v>0</v>
      </c>
      <c r="S360" s="81">
        <v>1.3430655830916711</v>
      </c>
      <c r="T360" s="82"/>
      <c r="U360" s="81">
        <v>828787</v>
      </c>
      <c r="V360" s="81">
        <v>626</v>
      </c>
      <c r="W360" s="81">
        <v>159</v>
      </c>
      <c r="X360" s="81">
        <v>3448</v>
      </c>
      <c r="Y360" s="81">
        <v>5227</v>
      </c>
      <c r="Z360" s="81">
        <v>9208</v>
      </c>
      <c r="AA360" s="81">
        <v>4935</v>
      </c>
      <c r="AB360" s="81">
        <v>15718</v>
      </c>
      <c r="AC360" s="81">
        <v>0</v>
      </c>
      <c r="AD360" s="81">
        <v>1.3430655830916711</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2092</v>
      </c>
      <c r="B361" s="80">
        <v>11</v>
      </c>
      <c r="C361" s="80">
        <v>11</v>
      </c>
      <c r="D361" s="80">
        <v>1</v>
      </c>
      <c r="E361" s="80">
        <v>2014</v>
      </c>
      <c r="F361" s="80" t="s">
        <v>90</v>
      </c>
      <c r="G361" s="80" t="s">
        <v>2081</v>
      </c>
      <c r="H361" s="80" t="s">
        <v>2082</v>
      </c>
      <c r="I361" s="177"/>
      <c r="J361" s="81">
        <v>9.5494146963025877</v>
      </c>
      <c r="K361" s="81">
        <v>1.4817545372378649</v>
      </c>
      <c r="L361" s="81">
        <v>7.3737235395586094</v>
      </c>
      <c r="M361" s="81">
        <v>19.891737907999548</v>
      </c>
      <c r="N361" s="81">
        <v>28.634914661575202</v>
      </c>
      <c r="O361" s="81">
        <v>16.149154204215044</v>
      </c>
      <c r="P361" s="81">
        <v>24.177776178158769</v>
      </c>
      <c r="Q361" s="81">
        <v>1.1625788817012255</v>
      </c>
      <c r="R361" s="81">
        <v>0</v>
      </c>
      <c r="S361" s="81">
        <v>1.5519758142917695</v>
      </c>
      <c r="T361" s="82"/>
      <c r="U361" s="81">
        <v>795365</v>
      </c>
      <c r="V361" s="81">
        <v>584</v>
      </c>
      <c r="W361" s="81">
        <v>122</v>
      </c>
      <c r="X361" s="81">
        <v>3361</v>
      </c>
      <c r="Y361" s="81">
        <v>5274</v>
      </c>
      <c r="Z361" s="81">
        <v>9293</v>
      </c>
      <c r="AA361" s="81">
        <v>4815</v>
      </c>
      <c r="AB361" s="81">
        <v>15664</v>
      </c>
      <c r="AC361" s="81">
        <v>0</v>
      </c>
      <c r="AD361" s="81">
        <v>1.5519758142917695</v>
      </c>
      <c r="AE361" s="82"/>
      <c r="AF361" s="81">
        <v>9331233.7215854358</v>
      </c>
      <c r="AG361" s="81">
        <v>1059556.6027716007</v>
      </c>
      <c r="AH361" s="81">
        <v>1000123.0613939253</v>
      </c>
      <c r="AI361" s="81">
        <v>21046269.665303282</v>
      </c>
      <c r="AJ361" s="81">
        <v>32641381.200468156</v>
      </c>
      <c r="AK361" s="81">
        <v>0</v>
      </c>
      <c r="AL361" s="81">
        <v>0</v>
      </c>
      <c r="AM361" s="81">
        <v>2150433.1294807484</v>
      </c>
      <c r="AN361" s="81">
        <v>0</v>
      </c>
      <c r="AO361" s="81">
        <v>0</v>
      </c>
      <c r="AP361" s="82"/>
      <c r="AQ361" s="81">
        <v>126</v>
      </c>
      <c r="AR361" s="81">
        <v>45</v>
      </c>
      <c r="AS361" s="81">
        <v>1</v>
      </c>
      <c r="AT361" s="81">
        <v>0</v>
      </c>
      <c r="AU361" s="81">
        <v>0</v>
      </c>
      <c r="AV361" s="81">
        <v>0</v>
      </c>
      <c r="AW361" s="81" t="s">
        <v>564</v>
      </c>
      <c r="AX361" s="82"/>
      <c r="AY361" s="81">
        <v>645.70000000000005</v>
      </c>
      <c r="AZ361" s="81">
        <v>3669.1</v>
      </c>
      <c r="BA361" s="81">
        <v>13500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2093</v>
      </c>
      <c r="B362" s="80">
        <v>12</v>
      </c>
      <c r="C362" s="80">
        <v>12</v>
      </c>
      <c r="D362" s="80">
        <v>1</v>
      </c>
      <c r="E362" s="80">
        <v>2015</v>
      </c>
      <c r="F362" s="80" t="s">
        <v>91</v>
      </c>
      <c r="G362" s="80" t="s">
        <v>2081</v>
      </c>
      <c r="H362" s="80" t="s">
        <v>2082</v>
      </c>
      <c r="I362" s="177"/>
      <c r="J362" s="81">
        <v>7.9058328459564668</v>
      </c>
      <c r="K362" s="81">
        <v>1.4196042289597688</v>
      </c>
      <c r="L362" s="81">
        <v>7.3022322982671479</v>
      </c>
      <c r="M362" s="81">
        <v>18.99970588494411</v>
      </c>
      <c r="N362" s="81">
        <v>23.937532860247437</v>
      </c>
      <c r="O362" s="81">
        <v>16.067335867982749</v>
      </c>
      <c r="P362" s="81">
        <v>23.784725396113334</v>
      </c>
      <c r="Q362" s="81">
        <v>1.1285888788317924</v>
      </c>
      <c r="R362" s="81">
        <v>0</v>
      </c>
      <c r="S362" s="81">
        <v>1.6164420092684322</v>
      </c>
      <c r="T362" s="82"/>
      <c r="U362" s="81">
        <v>643736</v>
      </c>
      <c r="V362" s="81">
        <v>584</v>
      </c>
      <c r="W362" s="81">
        <v>122</v>
      </c>
      <c r="X362" s="81">
        <v>3361</v>
      </c>
      <c r="Y362" s="81">
        <v>5306</v>
      </c>
      <c r="Z362" s="81">
        <v>9335</v>
      </c>
      <c r="AA362" s="81">
        <v>4733</v>
      </c>
      <c r="AB362" s="81">
        <v>15533</v>
      </c>
      <c r="AC362" s="81">
        <v>0</v>
      </c>
      <c r="AD362" s="81">
        <v>1.6164420092684322</v>
      </c>
      <c r="AE362" s="82"/>
      <c r="AF362" s="81">
        <v>7651891.540899599</v>
      </c>
      <c r="AG362" s="81">
        <v>943024.96602520195</v>
      </c>
      <c r="AH362" s="81">
        <v>857512.34121719457</v>
      </c>
      <c r="AI362" s="81">
        <v>21236504.855701279</v>
      </c>
      <c r="AJ362" s="81">
        <v>28039835.278621525</v>
      </c>
      <c r="AK362" s="81">
        <v>0</v>
      </c>
      <c r="AL362" s="81">
        <v>0</v>
      </c>
      <c r="AM362" s="81">
        <v>2128732.4915156579</v>
      </c>
      <c r="AN362" s="81">
        <v>0</v>
      </c>
      <c r="AO362" s="81">
        <v>0</v>
      </c>
      <c r="AP362" s="82"/>
      <c r="AQ362" s="81">
        <v>153</v>
      </c>
      <c r="AR362" s="81">
        <v>78</v>
      </c>
      <c r="AS362" s="81">
        <v>1</v>
      </c>
      <c r="AT362" s="81">
        <v>0</v>
      </c>
      <c r="AU362" s="81">
        <v>0</v>
      </c>
      <c r="AV362" s="81">
        <v>0</v>
      </c>
      <c r="AW362" s="81" t="s">
        <v>564</v>
      </c>
      <c r="AX362" s="82"/>
      <c r="AY362" s="81">
        <v>774.80000000000007</v>
      </c>
      <c r="AZ362" s="81">
        <v>6085.7</v>
      </c>
      <c r="BA362" s="81">
        <v>13500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2094</v>
      </c>
      <c r="B363" s="80">
        <v>13</v>
      </c>
      <c r="C363" s="80">
        <v>13</v>
      </c>
      <c r="D363" s="80">
        <v>1</v>
      </c>
      <c r="E363" s="80">
        <v>2016</v>
      </c>
      <c r="F363" s="80" t="s">
        <v>92</v>
      </c>
      <c r="G363" s="80" t="s">
        <v>2081</v>
      </c>
      <c r="H363" s="80" t="s">
        <v>2082</v>
      </c>
      <c r="I363" s="177"/>
      <c r="J363" s="81">
        <v>7.9881547575679095</v>
      </c>
      <c r="K363" s="81">
        <v>1.407522077427656</v>
      </c>
      <c r="L363" s="81">
        <v>7.6752141428001579</v>
      </c>
      <c r="M363" s="81">
        <v>19.162147989590068</v>
      </c>
      <c r="N363" s="81">
        <v>22.873642167508837</v>
      </c>
      <c r="O363" s="81">
        <v>15.930032947775356</v>
      </c>
      <c r="P363" s="81">
        <v>23.399604834436417</v>
      </c>
      <c r="Q363" s="81">
        <v>1.0878744929658162</v>
      </c>
      <c r="R363" s="81">
        <v>0</v>
      </c>
      <c r="S363" s="81">
        <v>1.6575277442189611</v>
      </c>
      <c r="T363" s="82"/>
      <c r="U363" s="81">
        <v>755816</v>
      </c>
      <c r="V363" s="81">
        <v>584</v>
      </c>
      <c r="W363" s="81">
        <v>122</v>
      </c>
      <c r="X363" s="81">
        <v>3361</v>
      </c>
      <c r="Y363" s="81">
        <v>5313</v>
      </c>
      <c r="Z363" s="81">
        <v>9369</v>
      </c>
      <c r="AA363" s="81">
        <v>4816</v>
      </c>
      <c r="AB363" s="81">
        <v>15402</v>
      </c>
      <c r="AC363" s="81">
        <v>0</v>
      </c>
      <c r="AD363" s="81">
        <v>1.6575277442189611</v>
      </c>
      <c r="AE363" s="82"/>
      <c r="AF363" s="81">
        <v>7980869.2293018699</v>
      </c>
      <c r="AG363" s="81">
        <v>899770.32084121951</v>
      </c>
      <c r="AH363" s="81">
        <v>661479.20228384051</v>
      </c>
      <c r="AI363" s="81">
        <v>22389966.75173676</v>
      </c>
      <c r="AJ363" s="81">
        <v>25568391.924174499</v>
      </c>
      <c r="AK363" s="81">
        <v>0</v>
      </c>
      <c r="AL363" s="81">
        <v>0</v>
      </c>
      <c r="AM363" s="81">
        <v>2112419.3595966999</v>
      </c>
      <c r="AN363" s="81">
        <v>0</v>
      </c>
      <c r="AO363" s="81">
        <v>0</v>
      </c>
      <c r="AP363" s="82"/>
      <c r="AQ363" s="81">
        <v>175</v>
      </c>
      <c r="AR363" s="81">
        <v>104</v>
      </c>
      <c r="AS363" s="81">
        <v>1</v>
      </c>
      <c r="AT363" s="81">
        <v>0</v>
      </c>
      <c r="AU363" s="81">
        <v>0</v>
      </c>
      <c r="AV363" s="81">
        <v>0</v>
      </c>
      <c r="AW363" s="81" t="s">
        <v>564</v>
      </c>
      <c r="AX363" s="82"/>
      <c r="AY363" s="81">
        <v>895.154</v>
      </c>
      <c r="AZ363" s="81">
        <v>8972.7999999999993</v>
      </c>
      <c r="BA363" s="81">
        <v>13500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2095</v>
      </c>
      <c r="B364" s="80">
        <v>14</v>
      </c>
      <c r="C364" s="80">
        <v>14</v>
      </c>
      <c r="D364" s="80">
        <v>1</v>
      </c>
      <c r="E364" s="80">
        <v>2017</v>
      </c>
      <c r="F364" s="80" t="s">
        <v>71</v>
      </c>
      <c r="G364" s="80" t="s">
        <v>2081</v>
      </c>
      <c r="H364" s="80" t="s">
        <v>2082</v>
      </c>
      <c r="I364" s="177"/>
      <c r="J364" s="81">
        <v>7.8720988935753917</v>
      </c>
      <c r="K364" s="81">
        <v>1.4075142612174245</v>
      </c>
      <c r="L364" s="81">
        <v>7.6065485621617146</v>
      </c>
      <c r="M364" s="81">
        <v>16.64485762150813</v>
      </c>
      <c r="N364" s="81">
        <v>26.02194833962071</v>
      </c>
      <c r="O364" s="81">
        <v>15.713578989045065</v>
      </c>
      <c r="P364" s="81">
        <v>23.15964576386088</v>
      </c>
      <c r="Q364" s="81">
        <v>1.0429510608754169</v>
      </c>
      <c r="R364" s="81">
        <v>0</v>
      </c>
      <c r="S364" s="81">
        <v>0.83315316571158859</v>
      </c>
      <c r="T364" s="82"/>
      <c r="U364" s="81">
        <v>862811</v>
      </c>
      <c r="V364" s="81">
        <v>584</v>
      </c>
      <c r="W364" s="81">
        <v>122</v>
      </c>
      <c r="X364" s="81">
        <v>3361</v>
      </c>
      <c r="Y364" s="81">
        <v>5326</v>
      </c>
      <c r="Z364" s="81">
        <v>9395</v>
      </c>
      <c r="AA364" s="81">
        <v>4797</v>
      </c>
      <c r="AB364" s="81">
        <v>15270</v>
      </c>
      <c r="AC364" s="81">
        <v>0</v>
      </c>
      <c r="AD364" s="81">
        <v>0.83315316571158859</v>
      </c>
      <c r="AE364" s="82"/>
      <c r="AF364" s="81">
        <v>8205198.8794235326</v>
      </c>
      <c r="AG364" s="81">
        <v>903016.0838558285</v>
      </c>
      <c r="AH364" s="81">
        <v>948371.99348744552</v>
      </c>
      <c r="AI364" s="81">
        <v>20328335.049386751</v>
      </c>
      <c r="AJ364" s="81">
        <v>31317163.59537565</v>
      </c>
      <c r="AK364" s="81">
        <v>0</v>
      </c>
      <c r="AL364" s="81">
        <v>0</v>
      </c>
      <c r="AM364" s="81">
        <v>2097592.2908188021</v>
      </c>
      <c r="AN364" s="81">
        <v>0</v>
      </c>
      <c r="AO364" s="81">
        <v>0</v>
      </c>
      <c r="AP364" s="82"/>
      <c r="AQ364" s="81">
        <v>191</v>
      </c>
      <c r="AR364" s="81">
        <v>122</v>
      </c>
      <c r="AS364" s="81">
        <v>1</v>
      </c>
      <c r="AT364" s="81">
        <v>0</v>
      </c>
      <c r="AU364" s="81">
        <v>0</v>
      </c>
      <c r="AV364" s="81">
        <v>0</v>
      </c>
      <c r="AW364" s="81" t="s">
        <v>564</v>
      </c>
      <c r="AX364" s="82"/>
      <c r="AY364" s="81">
        <v>968.25399999999991</v>
      </c>
      <c r="AZ364" s="81">
        <v>9776.4000000000015</v>
      </c>
      <c r="BA364" s="81">
        <v>13500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2096</v>
      </c>
      <c r="B365" s="80">
        <v>15</v>
      </c>
      <c r="C365" s="80">
        <v>15</v>
      </c>
      <c r="D365" s="80">
        <v>1</v>
      </c>
      <c r="E365" s="80">
        <v>2018</v>
      </c>
      <c r="F365" s="80" t="s">
        <v>93</v>
      </c>
      <c r="G365" s="80" t="s">
        <v>2081</v>
      </c>
      <c r="H365" s="80" t="s">
        <v>2082</v>
      </c>
      <c r="I365" s="177"/>
      <c r="J365" s="81">
        <v>7.504404375302026</v>
      </c>
      <c r="K365" s="81">
        <v>1.2772216525873983</v>
      </c>
      <c r="L365" s="81">
        <v>6.9012855179914547</v>
      </c>
      <c r="M365" s="81">
        <v>15.392060409229884</v>
      </c>
      <c r="N365" s="81">
        <v>22.05870549226012</v>
      </c>
      <c r="O365" s="81">
        <v>15.416714010354511</v>
      </c>
      <c r="P365" s="81">
        <v>22.914769497320538</v>
      </c>
      <c r="Q365" s="81">
        <v>0.95823563679790369</v>
      </c>
      <c r="R365" s="81">
        <v>0</v>
      </c>
      <c r="S365" s="81">
        <v>1.0727206197450216</v>
      </c>
      <c r="T365" s="82"/>
      <c r="U365" s="81">
        <v>847666</v>
      </c>
      <c r="V365" s="81">
        <v>584</v>
      </c>
      <c r="W365" s="81">
        <v>122</v>
      </c>
      <c r="X365" s="81">
        <v>3361</v>
      </c>
      <c r="Y365" s="81">
        <v>5359</v>
      </c>
      <c r="Z365" s="81">
        <v>9394</v>
      </c>
      <c r="AA365" s="81">
        <v>4794</v>
      </c>
      <c r="AB365" s="81">
        <v>15119</v>
      </c>
      <c r="AC365" s="81">
        <v>0</v>
      </c>
      <c r="AD365" s="81">
        <v>1.0727206197450221</v>
      </c>
      <c r="AE365" s="82"/>
      <c r="AF365" s="81">
        <v>8669996.8752534818</v>
      </c>
      <c r="AG365" s="81">
        <v>795430.69563377253</v>
      </c>
      <c r="AH365" s="81">
        <v>884469.21400967473</v>
      </c>
      <c r="AI365" s="81">
        <v>19436489.941416211</v>
      </c>
      <c r="AJ365" s="81">
        <v>28252861.644755092</v>
      </c>
      <c r="AK365" s="81">
        <v>0</v>
      </c>
      <c r="AL365" s="81">
        <v>0</v>
      </c>
      <c r="AM365" s="81">
        <v>2081147.142849419</v>
      </c>
      <c r="AN365" s="81">
        <v>0</v>
      </c>
      <c r="AO365" s="81">
        <v>0</v>
      </c>
      <c r="AP365" s="82"/>
      <c r="AQ365" s="81">
        <v>212</v>
      </c>
      <c r="AR365" s="81">
        <v>144</v>
      </c>
      <c r="AS365" s="81">
        <v>1</v>
      </c>
      <c r="AT365" s="81">
        <v>0</v>
      </c>
      <c r="AU365" s="81">
        <v>0</v>
      </c>
      <c r="AV365" s="81">
        <v>0</v>
      </c>
      <c r="AW365" s="81" t="s">
        <v>564</v>
      </c>
      <c r="AX365" s="82"/>
      <c r="AY365" s="81">
        <v>1074.454</v>
      </c>
      <c r="AZ365" s="81">
        <v>10678</v>
      </c>
      <c r="BA365" s="81">
        <v>13500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2097</v>
      </c>
      <c r="B366" s="80">
        <v>16</v>
      </c>
      <c r="C366" s="80">
        <v>16</v>
      </c>
      <c r="D366" s="80">
        <v>1</v>
      </c>
      <c r="E366" s="80">
        <v>2019</v>
      </c>
      <c r="F366" s="80" t="s">
        <v>73</v>
      </c>
      <c r="G366" s="80" t="s">
        <v>2081</v>
      </c>
      <c r="H366" s="80" t="s">
        <v>2082</v>
      </c>
      <c r="I366" s="177"/>
      <c r="J366" s="81">
        <v>7.74837085514429</v>
      </c>
      <c r="K366" s="81">
        <v>1.1530159869967054</v>
      </c>
      <c r="L366" s="81">
        <v>6.924701511628558</v>
      </c>
      <c r="M366" s="81">
        <v>15.680394879489487</v>
      </c>
      <c r="N366" s="81">
        <v>19.389778037270997</v>
      </c>
      <c r="O366" s="81">
        <v>14.958426543275642</v>
      </c>
      <c r="P366" s="81">
        <v>22.61560608742149</v>
      </c>
      <c r="Q366" s="81">
        <v>0.92217615657631036</v>
      </c>
      <c r="R366" s="81">
        <v>0</v>
      </c>
      <c r="S366" s="81">
        <v>1.3290369593511757</v>
      </c>
      <c r="T366" s="82"/>
      <c r="U366" s="81">
        <v>950584</v>
      </c>
      <c r="V366" s="81">
        <v>584</v>
      </c>
      <c r="W366" s="81">
        <v>122</v>
      </c>
      <c r="X366" s="81">
        <v>3361</v>
      </c>
      <c r="Y366" s="81">
        <v>5379</v>
      </c>
      <c r="Z366" s="81">
        <v>9365</v>
      </c>
      <c r="AA366" s="81">
        <v>4696</v>
      </c>
      <c r="AB366" s="81">
        <v>14944</v>
      </c>
      <c r="AC366" s="81">
        <v>0</v>
      </c>
      <c r="AD366" s="81">
        <v>1.3290369593511759</v>
      </c>
      <c r="AE366" s="82"/>
      <c r="AF366" s="81">
        <v>9725683.0881077647</v>
      </c>
      <c r="AG366" s="81">
        <v>773012.19059372856</v>
      </c>
      <c r="AH366" s="81">
        <v>962442.21989372768</v>
      </c>
      <c r="AI366" s="81">
        <v>21847650.34182287</v>
      </c>
      <c r="AJ366" s="81">
        <v>28303529.686853006</v>
      </c>
      <c r="AK366" s="81">
        <v>0</v>
      </c>
      <c r="AL366" s="81">
        <v>0</v>
      </c>
      <c r="AM366" s="81">
        <v>2035260.3016282313</v>
      </c>
      <c r="AN366" s="81">
        <v>0</v>
      </c>
      <c r="AO366" s="81">
        <v>0</v>
      </c>
      <c r="AP366" s="82"/>
      <c r="AQ366" s="81">
        <v>239</v>
      </c>
      <c r="AR366" s="81">
        <v>153</v>
      </c>
      <c r="AS366" s="81">
        <v>1</v>
      </c>
      <c r="AT366" s="81">
        <v>0</v>
      </c>
      <c r="AU366" s="81">
        <v>0</v>
      </c>
      <c r="AV366" s="81">
        <v>0</v>
      </c>
      <c r="AW366" s="81" t="s">
        <v>564</v>
      </c>
      <c r="AX366" s="82"/>
      <c r="AY366" s="81">
        <v>1215.3539999999989</v>
      </c>
      <c r="AZ366" s="81">
        <v>11057.7</v>
      </c>
      <c r="BA366" s="81">
        <v>13500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2098</v>
      </c>
      <c r="B367" s="80">
        <v>17</v>
      </c>
      <c r="C367" s="80">
        <v>17</v>
      </c>
      <c r="D367" s="80">
        <v>1</v>
      </c>
      <c r="E367" s="80">
        <v>2020</v>
      </c>
      <c r="F367" s="80" t="s">
        <v>218</v>
      </c>
      <c r="G367" s="80" t="s">
        <v>2081</v>
      </c>
      <c r="H367" s="80" t="s">
        <v>2082</v>
      </c>
      <c r="I367" s="177"/>
      <c r="J367" s="81">
        <v>5.8281959261761189</v>
      </c>
      <c r="K367" s="81">
        <v>0.94392563921808093</v>
      </c>
      <c r="L367" s="81">
        <v>12.464935842269607</v>
      </c>
      <c r="M367" s="81">
        <v>12.892477425730927</v>
      </c>
      <c r="N367" s="81">
        <v>17.195152835410678</v>
      </c>
      <c r="O367" s="81">
        <v>13.193862626409144</v>
      </c>
      <c r="P367" s="81">
        <v>21.240952242618246</v>
      </c>
      <c r="Q367" s="81">
        <v>0.8685864727699294</v>
      </c>
      <c r="R367" s="81">
        <v>0</v>
      </c>
      <c r="S367" s="81">
        <v>2.1767028988716581</v>
      </c>
      <c r="T367" s="82"/>
      <c r="U367" s="81">
        <v>661835</v>
      </c>
      <c r="V367" s="81">
        <v>434</v>
      </c>
      <c r="W367" s="81">
        <v>196</v>
      </c>
      <c r="X367" s="81">
        <v>3471</v>
      </c>
      <c r="Y367" s="81">
        <v>5391</v>
      </c>
      <c r="Z367" s="81">
        <v>9428</v>
      </c>
      <c r="AA367" s="81">
        <v>4792</v>
      </c>
      <c r="AB367" s="81">
        <v>14731</v>
      </c>
      <c r="AC367" s="81">
        <v>0</v>
      </c>
      <c r="AD367" s="81">
        <v>2.1767028988716581</v>
      </c>
      <c r="AE367" s="82"/>
      <c r="AF367" s="81">
        <v>6670556.7899586037</v>
      </c>
      <c r="AG367" s="81">
        <v>604684.38473705924</v>
      </c>
      <c r="AH367" s="81">
        <v>1773799.7536124897</v>
      </c>
      <c r="AI367" s="81">
        <v>18799407.237829778</v>
      </c>
      <c r="AJ367" s="81">
        <v>25204651.49389787</v>
      </c>
      <c r="AK367" s="81"/>
      <c r="AL367" s="81"/>
      <c r="AM367" s="81">
        <v>1922559.1648235647</v>
      </c>
      <c r="AN367" s="81"/>
      <c r="AO367" s="81"/>
      <c r="AP367" s="82"/>
      <c r="AQ367" s="81">
        <v>269</v>
      </c>
      <c r="AR367" s="81">
        <v>158</v>
      </c>
      <c r="AS367" s="81">
        <v>1</v>
      </c>
      <c r="AT367" s="81">
        <v>0</v>
      </c>
      <c r="AU367" s="81">
        <v>0</v>
      </c>
      <c r="AV367" s="81">
        <v>0</v>
      </c>
      <c r="AW367" s="81">
        <v>1</v>
      </c>
      <c r="AX367" s="82"/>
      <c r="AY367" s="81">
        <v>1350.854</v>
      </c>
      <c r="AZ367" s="81">
        <v>11300.099999999989</v>
      </c>
      <c r="BA367" s="81">
        <v>13500</v>
      </c>
      <c r="BB367" s="81">
        <v>0</v>
      </c>
      <c r="BC367" s="81">
        <v>0</v>
      </c>
      <c r="BD367" s="81">
        <v>0</v>
      </c>
      <c r="BE367" s="81">
        <v>13500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2099</v>
      </c>
      <c r="B368" s="80">
        <v>17</v>
      </c>
      <c r="C368" s="80">
        <v>18</v>
      </c>
      <c r="D368" s="80">
        <v>1</v>
      </c>
      <c r="E368" s="80">
        <v>2021</v>
      </c>
      <c r="F368" s="80" t="s">
        <v>75</v>
      </c>
      <c r="G368" s="174" t="s">
        <v>2081</v>
      </c>
      <c r="H368" s="80" t="s">
        <v>2082</v>
      </c>
      <c r="I368" s="177"/>
      <c r="J368" s="81">
        <v>5.4837731811220642</v>
      </c>
      <c r="K368" s="81">
        <v>0.99906565860446883</v>
      </c>
      <c r="L368" s="81">
        <v>9.9125306588854531</v>
      </c>
      <c r="M368" s="81">
        <v>15.655711177488866</v>
      </c>
      <c r="N368" s="81">
        <v>18.874155206375573</v>
      </c>
      <c r="O368" s="81">
        <v>12.793104025486345</v>
      </c>
      <c r="P368" s="81">
        <v>21.849218219929419</v>
      </c>
      <c r="Q368" s="81">
        <v>0.87668305447815942</v>
      </c>
      <c r="R368" s="81">
        <v>0</v>
      </c>
      <c r="S368" s="81">
        <v>1.8720597092194651</v>
      </c>
      <c r="T368" s="82"/>
      <c r="U368" s="81">
        <v>705153</v>
      </c>
      <c r="V368" s="81">
        <v>434</v>
      </c>
      <c r="W368" s="81">
        <v>196</v>
      </c>
      <c r="X368" s="81">
        <v>3471</v>
      </c>
      <c r="Y368" s="81">
        <v>5459</v>
      </c>
      <c r="Z368" s="81">
        <v>9413</v>
      </c>
      <c r="AA368" s="81">
        <v>4807</v>
      </c>
      <c r="AB368" s="81">
        <v>14692</v>
      </c>
      <c r="AC368" s="81">
        <v>0</v>
      </c>
      <c r="AD368" s="81">
        <v>1.8720597092194651</v>
      </c>
      <c r="AE368" s="82"/>
      <c r="AF368" s="81">
        <v>6154390.8003270887</v>
      </c>
      <c r="AG368" s="81">
        <v>639411.27259075129</v>
      </c>
      <c r="AH368" s="81">
        <v>1571523.2489619798</v>
      </c>
      <c r="AI368" s="81">
        <v>23081339.355950005</v>
      </c>
      <c r="AJ368" s="81">
        <v>26591177.18072613</v>
      </c>
      <c r="AK368" s="81">
        <v>0</v>
      </c>
      <c r="AL368" s="81">
        <v>0</v>
      </c>
      <c r="AM368" s="81">
        <v>1928529.0396722406</v>
      </c>
      <c r="AN368" s="81">
        <v>0</v>
      </c>
      <c r="AO368" s="81">
        <v>0</v>
      </c>
      <c r="AP368" s="82"/>
      <c r="AQ368" s="81">
        <v>298</v>
      </c>
      <c r="AR368" s="81">
        <v>161</v>
      </c>
      <c r="AS368" s="81">
        <v>1</v>
      </c>
      <c r="AT368" s="81">
        <v>0</v>
      </c>
      <c r="AU368" s="81">
        <v>0</v>
      </c>
      <c r="AV368" s="81">
        <v>0</v>
      </c>
      <c r="AW368" s="81"/>
      <c r="AX368" s="82"/>
      <c r="AY368" s="81">
        <v>1489.5540000000001</v>
      </c>
      <c r="AZ368" s="81">
        <v>11448.599999999989</v>
      </c>
      <c r="BA368" s="81">
        <v>13500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2100</v>
      </c>
      <c r="B369" s="80">
        <v>17</v>
      </c>
      <c r="C369" s="80">
        <v>19</v>
      </c>
      <c r="D369" s="80">
        <v>1</v>
      </c>
      <c r="E369" s="80">
        <v>2022</v>
      </c>
      <c r="F369" s="80" t="s">
        <v>568</v>
      </c>
      <c r="G369" s="174" t="s">
        <v>2081</v>
      </c>
      <c r="H369" s="80" t="s">
        <v>2082</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331</v>
      </c>
      <c r="AR369" s="81">
        <v>163</v>
      </c>
      <c r="AS369" s="81">
        <v>1</v>
      </c>
      <c r="AT369" s="81">
        <v>0</v>
      </c>
      <c r="AU369" s="81">
        <v>0</v>
      </c>
      <c r="AV369" s="81">
        <v>0</v>
      </c>
      <c r="AW369" s="81"/>
      <c r="AX369" s="82"/>
      <c r="AY369" s="81">
        <v>1664.8540000000003</v>
      </c>
      <c r="AZ369" s="81">
        <v>11547.199999999993</v>
      </c>
      <c r="BA369" s="81">
        <v>13500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2101</v>
      </c>
      <c r="B370" s="80">
        <v>120</v>
      </c>
      <c r="C370" s="80">
        <v>1</v>
      </c>
      <c r="D370" s="80">
        <v>8</v>
      </c>
      <c r="E370" s="80">
        <v>1990</v>
      </c>
      <c r="F370" s="80" t="s">
        <v>562</v>
      </c>
      <c r="G370" s="80" t="s">
        <v>2102</v>
      </c>
      <c r="H370" s="80" t="s">
        <v>2103</v>
      </c>
      <c r="I370" s="177"/>
      <c r="J370" s="81">
        <v>24.552227556702999</v>
      </c>
      <c r="K370" s="81">
        <v>2.3198501143448595</v>
      </c>
      <c r="L370" s="81">
        <v>28.82084847471867</v>
      </c>
      <c r="M370" s="81">
        <v>10.975204913122164</v>
      </c>
      <c r="N370" s="81">
        <v>25.825832549914974</v>
      </c>
      <c r="O370" s="81">
        <v>11.913106470234359</v>
      </c>
      <c r="P370" s="81">
        <v>17.157370947883482</v>
      </c>
      <c r="Q370" s="81">
        <v>1.4119332546698877</v>
      </c>
      <c r="R370" s="81">
        <v>0</v>
      </c>
      <c r="S370" s="81">
        <v>1.2886274704854446</v>
      </c>
      <c r="T370" s="82"/>
      <c r="U370" s="81">
        <v>1827745</v>
      </c>
      <c r="V370" s="81">
        <v>677</v>
      </c>
      <c r="W370" s="81">
        <v>311</v>
      </c>
      <c r="X370" s="81">
        <v>4128</v>
      </c>
      <c r="Y370" s="81">
        <v>6701</v>
      </c>
      <c r="Z370" s="81">
        <v>4900</v>
      </c>
      <c r="AA370" s="81">
        <v>4166</v>
      </c>
      <c r="AB370" s="81">
        <v>22925</v>
      </c>
      <c r="AC370" s="81">
        <v>0</v>
      </c>
      <c r="AD370" s="81">
        <v>1.2886274704854446</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2104</v>
      </c>
      <c r="B371" s="80">
        <v>121</v>
      </c>
      <c r="C371" s="80">
        <v>2</v>
      </c>
      <c r="D371" s="80">
        <v>8</v>
      </c>
      <c r="E371" s="80">
        <v>2005</v>
      </c>
      <c r="F371" s="80" t="s">
        <v>565</v>
      </c>
      <c r="G371" s="80" t="s">
        <v>2102</v>
      </c>
      <c r="H371" s="80" t="s">
        <v>2103</v>
      </c>
      <c r="I371" s="177"/>
      <c r="J371" s="81">
        <v>21.66886812603402</v>
      </c>
      <c r="K371" s="81">
        <v>2.0842976188136992</v>
      </c>
      <c r="L371" s="81">
        <v>11.935089067274102</v>
      </c>
      <c r="M371" s="81">
        <v>18.505529946063529</v>
      </c>
      <c r="N371" s="81">
        <v>41.796464480712856</v>
      </c>
      <c r="O371" s="81">
        <v>17.427713427923528</v>
      </c>
      <c r="P371" s="81">
        <v>18.505481709565931</v>
      </c>
      <c r="Q371" s="81">
        <v>1.2170619981752757</v>
      </c>
      <c r="R371" s="81">
        <v>0</v>
      </c>
      <c r="S371" s="81">
        <v>3.6298415871750942</v>
      </c>
      <c r="T371" s="82"/>
      <c r="U371" s="81">
        <v>1749882</v>
      </c>
      <c r="V371" s="81">
        <v>647</v>
      </c>
      <c r="W371" s="81">
        <v>119</v>
      </c>
      <c r="X371" s="81">
        <v>2929</v>
      </c>
      <c r="Y371" s="81">
        <v>7258</v>
      </c>
      <c r="Z371" s="81">
        <v>8295</v>
      </c>
      <c r="AA371" s="81">
        <v>3680</v>
      </c>
      <c r="AB371" s="81">
        <v>20658</v>
      </c>
      <c r="AC371" s="81">
        <v>0</v>
      </c>
      <c r="AD371" s="81">
        <v>3.6298415871750942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2105</v>
      </c>
      <c r="B372" s="80">
        <v>122</v>
      </c>
      <c r="C372" s="80">
        <v>3</v>
      </c>
      <c r="D372" s="80">
        <v>8</v>
      </c>
      <c r="E372" s="80">
        <v>2006</v>
      </c>
      <c r="F372" s="80" t="s">
        <v>566</v>
      </c>
      <c r="G372" s="80" t="s">
        <v>2102</v>
      </c>
      <c r="H372" s="80" t="s">
        <v>2103</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2106</v>
      </c>
      <c r="B373" s="80">
        <v>123</v>
      </c>
      <c r="C373" s="80">
        <v>4</v>
      </c>
      <c r="D373" s="80">
        <v>8</v>
      </c>
      <c r="E373" s="80">
        <v>2007</v>
      </c>
      <c r="F373" s="80" t="s">
        <v>567</v>
      </c>
      <c r="G373" s="80" t="s">
        <v>2102</v>
      </c>
      <c r="H373" s="80" t="s">
        <v>2103</v>
      </c>
      <c r="I373" s="177"/>
      <c r="J373" s="81">
        <v>17.694020872590212</v>
      </c>
      <c r="K373" s="81">
        <v>1.6917049003775315</v>
      </c>
      <c r="L373" s="81">
        <v>8.4060676772967859</v>
      </c>
      <c r="M373" s="81">
        <v>17.025609796826291</v>
      </c>
      <c r="N373" s="81">
        <v>41.452118539373949</v>
      </c>
      <c r="O373" s="81">
        <v>16.552433990458471</v>
      </c>
      <c r="P373" s="81">
        <v>18.332340063292147</v>
      </c>
      <c r="Q373" s="81">
        <v>1.2417885662183914</v>
      </c>
      <c r="R373" s="81">
        <v>0</v>
      </c>
      <c r="S373" s="81">
        <v>3.8306504274445889</v>
      </c>
      <c r="T373" s="82"/>
      <c r="U373" s="81">
        <v>1604167</v>
      </c>
      <c r="V373" s="81">
        <v>559</v>
      </c>
      <c r="W373" s="81">
        <v>110</v>
      </c>
      <c r="X373" s="81">
        <v>3618</v>
      </c>
      <c r="Y373" s="81">
        <v>7222</v>
      </c>
      <c r="Z373" s="81">
        <v>8190</v>
      </c>
      <c r="AA373" s="81">
        <v>3590</v>
      </c>
      <c r="AB373" s="81">
        <v>19963</v>
      </c>
      <c r="AC373" s="81">
        <v>0</v>
      </c>
      <c r="AD373" s="81">
        <v>3.8306504274445889</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2107</v>
      </c>
      <c r="B374" s="80">
        <v>124</v>
      </c>
      <c r="C374" s="80">
        <v>5</v>
      </c>
      <c r="D374" s="80">
        <v>8</v>
      </c>
      <c r="E374" s="80">
        <v>2008</v>
      </c>
      <c r="F374" s="80" t="s">
        <v>84</v>
      </c>
      <c r="G374" s="80" t="s">
        <v>2102</v>
      </c>
      <c r="H374" s="80" t="s">
        <v>2103</v>
      </c>
      <c r="I374" s="177"/>
      <c r="J374" s="81">
        <v>16.931456048423673</v>
      </c>
      <c r="K374" s="81">
        <v>1.2296036132625208</v>
      </c>
      <c r="L374" s="81">
        <v>7.4035621134337299</v>
      </c>
      <c r="M374" s="81">
        <v>17.856378511400059</v>
      </c>
      <c r="N374" s="81">
        <v>34.029487549520063</v>
      </c>
      <c r="O374" s="81">
        <v>16.094655655742713</v>
      </c>
      <c r="P374" s="81">
        <v>17.990104695061948</v>
      </c>
      <c r="Q374" s="81">
        <v>1.2046386874150619</v>
      </c>
      <c r="R374" s="81">
        <v>0</v>
      </c>
      <c r="S374" s="81">
        <v>2.9015360345472381</v>
      </c>
      <c r="T374" s="82"/>
      <c r="U374" s="81">
        <v>1657193</v>
      </c>
      <c r="V374" s="81">
        <v>559</v>
      </c>
      <c r="W374" s="81">
        <v>110</v>
      </c>
      <c r="X374" s="81">
        <v>3618</v>
      </c>
      <c r="Y374" s="81">
        <v>7201</v>
      </c>
      <c r="Z374" s="81">
        <v>8243</v>
      </c>
      <c r="AA374" s="81">
        <v>3527</v>
      </c>
      <c r="AB374" s="81">
        <v>19684</v>
      </c>
      <c r="AC374" s="81">
        <v>0</v>
      </c>
      <c r="AD374" s="81">
        <v>2.9015360345472381</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2108</v>
      </c>
      <c r="B375" s="80">
        <v>125</v>
      </c>
      <c r="C375" s="80">
        <v>6</v>
      </c>
      <c r="D375" s="80">
        <v>8</v>
      </c>
      <c r="E375" s="80">
        <v>2009</v>
      </c>
      <c r="F375" s="80" t="s">
        <v>85</v>
      </c>
      <c r="G375" s="80" t="s">
        <v>2102</v>
      </c>
      <c r="H375" s="80" t="s">
        <v>2103</v>
      </c>
      <c r="I375" s="177"/>
      <c r="J375" s="81">
        <v>17.971875258143207</v>
      </c>
      <c r="K375" s="81">
        <v>1.2472221842291102</v>
      </c>
      <c r="L375" s="81">
        <v>7.3725303866188341</v>
      </c>
      <c r="M375" s="81">
        <v>18.40745199854813</v>
      </c>
      <c r="N375" s="81">
        <v>32.454933766552713</v>
      </c>
      <c r="O375" s="81">
        <v>16.311773689031295</v>
      </c>
      <c r="P375" s="81">
        <v>17.310103764272341</v>
      </c>
      <c r="Q375" s="81">
        <v>1.1345416138373623</v>
      </c>
      <c r="R375" s="81">
        <v>0</v>
      </c>
      <c r="S375" s="81">
        <v>2.1638419674907206</v>
      </c>
      <c r="T375" s="82"/>
      <c r="U375" s="81">
        <v>1343566</v>
      </c>
      <c r="V375" s="81">
        <v>459</v>
      </c>
      <c r="W375" s="81">
        <v>150</v>
      </c>
      <c r="X375" s="81">
        <v>3746</v>
      </c>
      <c r="Y375" s="81">
        <v>7210</v>
      </c>
      <c r="Z375" s="81">
        <v>8246</v>
      </c>
      <c r="AA375" s="81">
        <v>3484</v>
      </c>
      <c r="AB375" s="81">
        <v>19461</v>
      </c>
      <c r="AC375" s="81">
        <v>0</v>
      </c>
      <c r="AD375" s="81">
        <v>2.1638419674907206</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3.7989999999999999</v>
      </c>
      <c r="BJ375" s="81">
        <v>0</v>
      </c>
      <c r="BK375" s="81">
        <v>0</v>
      </c>
      <c r="BL375" s="81">
        <v>0</v>
      </c>
      <c r="BM375" s="82"/>
      <c r="BN375" s="81">
        <v>0</v>
      </c>
      <c r="BO375" s="81">
        <v>0</v>
      </c>
      <c r="BP375" s="81">
        <v>1</v>
      </c>
      <c r="BQ375" s="81">
        <v>0</v>
      </c>
      <c r="BR375" s="81">
        <v>0</v>
      </c>
      <c r="BS375" s="81">
        <v>0</v>
      </c>
      <c r="BT375"/>
      <c r="BU375" s="80"/>
      <c r="BV375" s="80"/>
      <c r="BW375" s="80"/>
      <c r="BX375" s="80"/>
      <c r="BY375" s="80"/>
      <c r="BZ375" s="80"/>
      <c r="CA375" s="80"/>
      <c r="CB375" s="80"/>
      <c r="CC375" s="80"/>
    </row>
    <row r="376" spans="1:81">
      <c r="A376" s="80" t="s">
        <v>2109</v>
      </c>
      <c r="B376" s="80">
        <v>126</v>
      </c>
      <c r="C376" s="80">
        <v>7</v>
      </c>
      <c r="D376" s="80">
        <v>8</v>
      </c>
      <c r="E376" s="80">
        <v>2010</v>
      </c>
      <c r="F376" s="80" t="s">
        <v>86</v>
      </c>
      <c r="G376" s="80" t="s">
        <v>2102</v>
      </c>
      <c r="H376" s="80" t="s">
        <v>2103</v>
      </c>
      <c r="I376" s="177"/>
      <c r="J376" s="81">
        <v>13.631782257319031</v>
      </c>
      <c r="K376" s="81">
        <v>1.189279892445233</v>
      </c>
      <c r="L376" s="81">
        <v>6.8379156040581242</v>
      </c>
      <c r="M376" s="81">
        <v>17.578803844409258</v>
      </c>
      <c r="N376" s="81">
        <v>33.20414884993037</v>
      </c>
      <c r="O376" s="81">
        <v>16.135908025883293</v>
      </c>
      <c r="P376" s="81">
        <v>17.055360448176664</v>
      </c>
      <c r="Q376" s="81">
        <v>1.1444243560492608</v>
      </c>
      <c r="R376" s="81">
        <v>0</v>
      </c>
      <c r="S376" s="81">
        <v>2.3762002637597828</v>
      </c>
      <c r="T376" s="82"/>
      <c r="U376" s="81">
        <v>1197671</v>
      </c>
      <c r="V376" s="81">
        <v>459</v>
      </c>
      <c r="W376" s="81">
        <v>150</v>
      </c>
      <c r="X376" s="81">
        <v>3746</v>
      </c>
      <c r="Y376" s="81">
        <v>7098</v>
      </c>
      <c r="Z376" s="81">
        <v>8195</v>
      </c>
      <c r="AA376" s="81">
        <v>3347</v>
      </c>
      <c r="AB376" s="81">
        <v>18810</v>
      </c>
      <c r="AC376" s="81">
        <v>0</v>
      </c>
      <c r="AD376" s="81">
        <v>2.3762002637597828</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4.4690000000000003</v>
      </c>
      <c r="BJ376" s="81">
        <v>0</v>
      </c>
      <c r="BK376" s="81">
        <v>0</v>
      </c>
      <c r="BL376" s="81">
        <v>0</v>
      </c>
      <c r="BM376" s="82"/>
      <c r="BN376" s="81">
        <v>0</v>
      </c>
      <c r="BO376" s="81">
        <v>0</v>
      </c>
      <c r="BP376" s="81">
        <v>1</v>
      </c>
      <c r="BQ376" s="81">
        <v>0</v>
      </c>
      <c r="BR376" s="81">
        <v>0</v>
      </c>
      <c r="BS376" s="81">
        <v>0</v>
      </c>
      <c r="BT376"/>
      <c r="BU376" s="80">
        <v>4.4690000000000003</v>
      </c>
      <c r="BV376" s="80">
        <v>0</v>
      </c>
      <c r="BW376" s="80">
        <v>0</v>
      </c>
      <c r="BX376" s="80">
        <v>0</v>
      </c>
      <c r="BY376" s="80">
        <v>0</v>
      </c>
      <c r="BZ376" s="80">
        <v>0</v>
      </c>
      <c r="CA376" s="80">
        <v>0</v>
      </c>
      <c r="CB376" s="80">
        <v>0</v>
      </c>
      <c r="CC376" s="80">
        <v>0</v>
      </c>
    </row>
    <row r="377" spans="1:81">
      <c r="A377" s="80" t="s">
        <v>2110</v>
      </c>
      <c r="B377" s="80">
        <v>127</v>
      </c>
      <c r="C377" s="80">
        <v>8</v>
      </c>
      <c r="D377" s="80">
        <v>8</v>
      </c>
      <c r="E377" s="80">
        <v>2011</v>
      </c>
      <c r="F377" s="80" t="s">
        <v>87</v>
      </c>
      <c r="G377" s="80" t="s">
        <v>2102</v>
      </c>
      <c r="H377" s="80" t="s">
        <v>2103</v>
      </c>
      <c r="I377" s="177"/>
      <c r="J377" s="81">
        <v>8.729535782033361</v>
      </c>
      <c r="K377" s="81">
        <v>1.4513765011917352</v>
      </c>
      <c r="L377" s="81">
        <v>7.4896640760900572</v>
      </c>
      <c r="M377" s="81">
        <v>21.65147164829235</v>
      </c>
      <c r="N377" s="81">
        <v>38.382360440177997</v>
      </c>
      <c r="O377" s="81">
        <v>15.896874066124202</v>
      </c>
      <c r="P377" s="81">
        <v>16.097332193750589</v>
      </c>
      <c r="Q377" s="81">
        <v>1.2222255474693557</v>
      </c>
      <c r="R377" s="81">
        <v>0</v>
      </c>
      <c r="S377" s="81">
        <v>3.2513485136003366</v>
      </c>
      <c r="T377" s="82"/>
      <c r="U377" s="81">
        <v>849383</v>
      </c>
      <c r="V377" s="81">
        <v>459</v>
      </c>
      <c r="W377" s="81">
        <v>150</v>
      </c>
      <c r="X377" s="81">
        <v>3746</v>
      </c>
      <c r="Y377" s="81">
        <v>6749</v>
      </c>
      <c r="Z377" s="81">
        <v>8249</v>
      </c>
      <c r="AA377" s="81">
        <v>3253</v>
      </c>
      <c r="AB377" s="81">
        <v>17416</v>
      </c>
      <c r="AC377" s="81">
        <v>0</v>
      </c>
      <c r="AD377" s="81">
        <v>3.2513485136003366</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4.4130000000000003</v>
      </c>
      <c r="BJ377" s="81">
        <v>0</v>
      </c>
      <c r="BK377" s="81">
        <v>0</v>
      </c>
      <c r="BL377" s="81">
        <v>0</v>
      </c>
      <c r="BM377" s="82"/>
      <c r="BN377" s="81">
        <v>0</v>
      </c>
      <c r="BO377" s="81">
        <v>0</v>
      </c>
      <c r="BP377" s="81">
        <v>1</v>
      </c>
      <c r="BQ377" s="81">
        <v>0</v>
      </c>
      <c r="BR377" s="81">
        <v>0</v>
      </c>
      <c r="BS377" s="81">
        <v>0</v>
      </c>
      <c r="BT377"/>
      <c r="BU377" s="80">
        <v>4.4130000000000003</v>
      </c>
      <c r="BV377" s="80">
        <v>0</v>
      </c>
      <c r="BW377" s="80">
        <v>0</v>
      </c>
      <c r="BX377" s="80">
        <v>0</v>
      </c>
      <c r="BY377" s="80">
        <v>0</v>
      </c>
      <c r="BZ377" s="80">
        <v>0</v>
      </c>
      <c r="CA377" s="80">
        <v>0</v>
      </c>
      <c r="CB377" s="80">
        <v>0</v>
      </c>
      <c r="CC377" s="80">
        <v>0</v>
      </c>
    </row>
    <row r="378" spans="1:81">
      <c r="A378" s="80" t="s">
        <v>2111</v>
      </c>
      <c r="B378" s="80">
        <v>128</v>
      </c>
      <c r="C378" s="80">
        <v>9</v>
      </c>
      <c r="D378" s="80">
        <v>8</v>
      </c>
      <c r="E378" s="80">
        <v>2012</v>
      </c>
      <c r="F378" s="80" t="s">
        <v>88</v>
      </c>
      <c r="G378" s="80" t="s">
        <v>2102</v>
      </c>
      <c r="H378" s="80" t="s">
        <v>2103</v>
      </c>
      <c r="I378" s="177"/>
      <c r="J378" s="81">
        <v>13.474803724014887</v>
      </c>
      <c r="K378" s="81">
        <v>1.3879691713467674</v>
      </c>
      <c r="L378" s="81">
        <v>7.3240754472899194</v>
      </c>
      <c r="M378" s="81">
        <v>21.587348814582807</v>
      </c>
      <c r="N378" s="81">
        <v>40.946072531659446</v>
      </c>
      <c r="O378" s="81">
        <v>16.270800717666024</v>
      </c>
      <c r="P378" s="81">
        <v>16.601978799896806</v>
      </c>
      <c r="Q378" s="81">
        <v>1.3037485249366072</v>
      </c>
      <c r="R378" s="81">
        <v>0</v>
      </c>
      <c r="S378" s="81">
        <v>3.6308485889327846</v>
      </c>
      <c r="T378" s="82"/>
      <c r="U378" s="81">
        <v>1143967</v>
      </c>
      <c r="V378" s="81">
        <v>459</v>
      </c>
      <c r="W378" s="81">
        <v>150</v>
      </c>
      <c r="X378" s="81">
        <v>3746</v>
      </c>
      <c r="Y378" s="81">
        <v>6728</v>
      </c>
      <c r="Z378" s="81">
        <v>8510</v>
      </c>
      <c r="AA378" s="81">
        <v>3336</v>
      </c>
      <c r="AB378" s="81">
        <v>17099</v>
      </c>
      <c r="AC378" s="81">
        <v>0</v>
      </c>
      <c r="AD378" s="81">
        <v>3.6308485889327846</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5.3940000000000001</v>
      </c>
      <c r="BJ378" s="81">
        <v>0</v>
      </c>
      <c r="BK378" s="81">
        <v>0</v>
      </c>
      <c r="BL378" s="81">
        <v>0</v>
      </c>
      <c r="BM378" s="82"/>
      <c r="BN378" s="81">
        <v>0</v>
      </c>
      <c r="BO378" s="81">
        <v>0</v>
      </c>
      <c r="BP378" s="81">
        <v>1</v>
      </c>
      <c r="BQ378" s="81">
        <v>0</v>
      </c>
      <c r="BR378" s="81">
        <v>0</v>
      </c>
      <c r="BS378" s="81">
        <v>0</v>
      </c>
      <c r="BT378"/>
      <c r="BU378" s="80">
        <v>5.3940000000000001</v>
      </c>
      <c r="BV378" s="80">
        <v>0</v>
      </c>
      <c r="BW378" s="80">
        <v>0</v>
      </c>
      <c r="BX378" s="80">
        <v>0</v>
      </c>
      <c r="BY378" s="80">
        <v>0</v>
      </c>
      <c r="BZ378" s="80">
        <v>0</v>
      </c>
      <c r="CA378" s="80">
        <v>0</v>
      </c>
      <c r="CB378" s="80">
        <v>0</v>
      </c>
      <c r="CC378" s="80">
        <v>0</v>
      </c>
    </row>
    <row r="379" spans="1:81">
      <c r="A379" s="80" t="s">
        <v>2112</v>
      </c>
      <c r="B379" s="80">
        <v>129</v>
      </c>
      <c r="C379" s="80">
        <v>10</v>
      </c>
      <c r="D379" s="80">
        <v>8</v>
      </c>
      <c r="E379" s="80">
        <v>2013</v>
      </c>
      <c r="F379" s="80" t="s">
        <v>89</v>
      </c>
      <c r="G379" s="80" t="s">
        <v>2102</v>
      </c>
      <c r="H379" s="80" t="s">
        <v>2103</v>
      </c>
      <c r="I379" s="177"/>
      <c r="J379" s="81">
        <v>17.174837284669515</v>
      </c>
      <c r="K379" s="81">
        <v>1.3489789960210867</v>
      </c>
      <c r="L379" s="81">
        <v>5.9536507648646442</v>
      </c>
      <c r="M379" s="81">
        <v>20.711516927591777</v>
      </c>
      <c r="N379" s="81">
        <v>35.211727832498411</v>
      </c>
      <c r="O379" s="81">
        <v>15.996344715342843</v>
      </c>
      <c r="P379" s="81">
        <v>17.009213364969586</v>
      </c>
      <c r="Q379" s="81">
        <v>1.3121934857458057</v>
      </c>
      <c r="R379" s="81">
        <v>0</v>
      </c>
      <c r="S379" s="81">
        <v>1.9138474486521604</v>
      </c>
      <c r="T379" s="82"/>
      <c r="U379" s="81">
        <v>1366991</v>
      </c>
      <c r="V379" s="81">
        <v>459</v>
      </c>
      <c r="W379" s="81">
        <v>150</v>
      </c>
      <c r="X379" s="81">
        <v>3746</v>
      </c>
      <c r="Y379" s="81">
        <v>6714</v>
      </c>
      <c r="Z379" s="81">
        <v>8740</v>
      </c>
      <c r="AA379" s="81">
        <v>3405</v>
      </c>
      <c r="AB379" s="81">
        <v>16963</v>
      </c>
      <c r="AC379" s="81">
        <v>0</v>
      </c>
      <c r="AD379" s="81">
        <v>1.9138474486521604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5.7140000000000004</v>
      </c>
      <c r="BJ379" s="81">
        <v>0</v>
      </c>
      <c r="BK379" s="81">
        <v>0</v>
      </c>
      <c r="BL379" s="81">
        <v>0</v>
      </c>
      <c r="BM379" s="82"/>
      <c r="BN379" s="81">
        <v>0</v>
      </c>
      <c r="BO379" s="81">
        <v>0</v>
      </c>
      <c r="BP379" s="81">
        <v>1</v>
      </c>
      <c r="BQ379" s="81">
        <v>0</v>
      </c>
      <c r="BR379" s="81">
        <v>0</v>
      </c>
      <c r="BS379" s="81">
        <v>0</v>
      </c>
      <c r="BT379"/>
      <c r="BU379" s="80">
        <v>5.7140000000000004</v>
      </c>
      <c r="BV379" s="80">
        <v>0</v>
      </c>
      <c r="BW379" s="80">
        <v>0</v>
      </c>
      <c r="BX379" s="80">
        <v>0</v>
      </c>
      <c r="BY379" s="80">
        <v>0</v>
      </c>
      <c r="BZ379" s="80">
        <v>0</v>
      </c>
      <c r="CA379" s="80">
        <v>0</v>
      </c>
      <c r="CB379" s="80">
        <v>0</v>
      </c>
      <c r="CC379" s="80">
        <v>0</v>
      </c>
    </row>
    <row r="380" spans="1:81">
      <c r="A380" s="80" t="s">
        <v>2113</v>
      </c>
      <c r="B380" s="80">
        <v>130</v>
      </c>
      <c r="C380" s="80">
        <v>11</v>
      </c>
      <c r="D380" s="80">
        <v>8</v>
      </c>
      <c r="E380" s="80">
        <v>2014</v>
      </c>
      <c r="F380" s="80" t="s">
        <v>90</v>
      </c>
      <c r="G380" s="80" t="s">
        <v>2102</v>
      </c>
      <c r="H380" s="80" t="s">
        <v>2103</v>
      </c>
      <c r="I380" s="177"/>
      <c r="J380" s="81">
        <v>17.463827050777279</v>
      </c>
      <c r="K380" s="81">
        <v>1.9053375152139154</v>
      </c>
      <c r="L380" s="81">
        <v>3.9291915396775505</v>
      </c>
      <c r="M380" s="81">
        <v>18.97989430075371</v>
      </c>
      <c r="N380" s="81">
        <v>31.008993406523661</v>
      </c>
      <c r="O380" s="81">
        <v>15.374106020089368</v>
      </c>
      <c r="P380" s="81">
        <v>17.383896392271165</v>
      </c>
      <c r="Q380" s="81">
        <v>1.2414745246563073</v>
      </c>
      <c r="R380" s="81">
        <v>0</v>
      </c>
      <c r="S380" s="81">
        <v>2.103880301376797</v>
      </c>
      <c r="T380" s="82"/>
      <c r="U380" s="81">
        <v>1386178</v>
      </c>
      <c r="V380" s="81">
        <v>659</v>
      </c>
      <c r="W380" s="81">
        <v>85</v>
      </c>
      <c r="X380" s="81">
        <v>3510</v>
      </c>
      <c r="Y380" s="81">
        <v>6733</v>
      </c>
      <c r="Z380" s="81">
        <v>8847</v>
      </c>
      <c r="AA380" s="81">
        <v>3462</v>
      </c>
      <c r="AB380" s="81">
        <v>16727</v>
      </c>
      <c r="AC380" s="81">
        <v>0</v>
      </c>
      <c r="AD380" s="81">
        <v>2.103880301376797</v>
      </c>
      <c r="AE380" s="82"/>
      <c r="AF380" s="81">
        <v>15641109.118363036</v>
      </c>
      <c r="AG380" s="81">
        <v>1357347.7990608541</v>
      </c>
      <c r="AH380" s="81">
        <v>741688.70743121149</v>
      </c>
      <c r="AI380" s="81">
        <v>22264506.079052188</v>
      </c>
      <c r="AJ380" s="81">
        <v>34952612.988842204</v>
      </c>
      <c r="AK380" s="81">
        <v>0</v>
      </c>
      <c r="AL380" s="81">
        <v>0</v>
      </c>
      <c r="AM380" s="81">
        <v>2296367.1448432379</v>
      </c>
      <c r="AN380" s="81">
        <v>0</v>
      </c>
      <c r="AO380" s="81">
        <v>0</v>
      </c>
      <c r="AP380" s="82"/>
      <c r="AQ380" s="81">
        <v>295</v>
      </c>
      <c r="AR380" s="81">
        <v>22</v>
      </c>
      <c r="AS380" s="81">
        <v>0</v>
      </c>
      <c r="AT380" s="81">
        <v>0</v>
      </c>
      <c r="AU380" s="81">
        <v>0</v>
      </c>
      <c r="AV380" s="81">
        <v>0</v>
      </c>
      <c r="AW380" s="81" t="s">
        <v>564</v>
      </c>
      <c r="AX380" s="82"/>
      <c r="AY380" s="81">
        <v>1260.4000000000001</v>
      </c>
      <c r="AZ380" s="81">
        <v>667.6</v>
      </c>
      <c r="BA380" s="81">
        <v>0</v>
      </c>
      <c r="BB380" s="81">
        <v>0</v>
      </c>
      <c r="BC380" s="81">
        <v>0</v>
      </c>
      <c r="BD380" s="81">
        <v>0</v>
      </c>
      <c r="BE380" s="81" t="s">
        <v>564</v>
      </c>
      <c r="BF380" s="82"/>
      <c r="BG380" s="81">
        <v>0</v>
      </c>
      <c r="BH380" s="81">
        <v>0</v>
      </c>
      <c r="BI380" s="81">
        <v>5.89</v>
      </c>
      <c r="BJ380" s="81">
        <v>0</v>
      </c>
      <c r="BK380" s="81">
        <v>0</v>
      </c>
      <c r="BL380" s="81">
        <v>0</v>
      </c>
      <c r="BM380" s="82"/>
      <c r="BN380" s="81">
        <v>0</v>
      </c>
      <c r="BO380" s="81">
        <v>0</v>
      </c>
      <c r="BP380" s="81">
        <v>1</v>
      </c>
      <c r="BQ380" s="81">
        <v>0</v>
      </c>
      <c r="BR380" s="81">
        <v>0</v>
      </c>
      <c r="BS380" s="81">
        <v>0</v>
      </c>
      <c r="BT380"/>
      <c r="BU380" s="80">
        <v>5.89</v>
      </c>
      <c r="BV380" s="80">
        <v>0</v>
      </c>
      <c r="BW380" s="80">
        <v>0</v>
      </c>
      <c r="BX380" s="80">
        <v>0</v>
      </c>
      <c r="BY380" s="80">
        <v>0</v>
      </c>
      <c r="BZ380" s="80">
        <v>0</v>
      </c>
      <c r="CA380" s="80">
        <v>0</v>
      </c>
      <c r="CB380" s="80">
        <v>0</v>
      </c>
      <c r="CC380" s="80">
        <v>0</v>
      </c>
    </row>
    <row r="381" spans="1:81">
      <c r="A381" s="80" t="s">
        <v>2114</v>
      </c>
      <c r="B381" s="80">
        <v>131</v>
      </c>
      <c r="C381" s="80">
        <v>12</v>
      </c>
      <c r="D381" s="80">
        <v>8</v>
      </c>
      <c r="E381" s="80">
        <v>2015</v>
      </c>
      <c r="F381" s="80" t="s">
        <v>91</v>
      </c>
      <c r="G381" s="80" t="s">
        <v>2102</v>
      </c>
      <c r="H381" s="80" t="s">
        <v>2103</v>
      </c>
      <c r="I381" s="177"/>
      <c r="J381" s="81">
        <v>17.104665916334362</v>
      </c>
      <c r="K381" s="81">
        <v>1.9611547958775386</v>
      </c>
      <c r="L381" s="81">
        <v>3.4401354786297706</v>
      </c>
      <c r="M381" s="81">
        <v>20.030420008692236</v>
      </c>
      <c r="N381" s="81">
        <v>34.864041076821628</v>
      </c>
      <c r="O381" s="81">
        <v>15.246326847197773</v>
      </c>
      <c r="P381" s="81">
        <v>17.744319749350556</v>
      </c>
      <c r="Q381" s="81">
        <v>1.192236844959176</v>
      </c>
      <c r="R381" s="81">
        <v>0</v>
      </c>
      <c r="S381" s="81">
        <v>2.6763655147449863</v>
      </c>
      <c r="T381" s="82"/>
      <c r="U381" s="81">
        <v>1550293</v>
      </c>
      <c r="V381" s="81">
        <v>659</v>
      </c>
      <c r="W381" s="81">
        <v>85</v>
      </c>
      <c r="X381" s="81">
        <v>3510</v>
      </c>
      <c r="Y381" s="81">
        <v>6716</v>
      </c>
      <c r="Z381" s="81">
        <v>8858</v>
      </c>
      <c r="AA381" s="81">
        <v>3531</v>
      </c>
      <c r="AB381" s="81">
        <v>16409</v>
      </c>
      <c r="AC381" s="81">
        <v>0</v>
      </c>
      <c r="AD381" s="81">
        <v>2.6763655147449863</v>
      </c>
      <c r="AE381" s="82"/>
      <c r="AF381" s="81">
        <v>14636309.08034995</v>
      </c>
      <c r="AG381" s="81">
        <v>1299999.2254690675</v>
      </c>
      <c r="AH381" s="81">
        <v>512364.15308787866</v>
      </c>
      <c r="AI381" s="81">
        <v>23589761.344040535</v>
      </c>
      <c r="AJ381" s="81">
        <v>40002429.996027075</v>
      </c>
      <c r="AK381" s="81">
        <v>0</v>
      </c>
      <c r="AL381" s="81">
        <v>0</v>
      </c>
      <c r="AM381" s="81">
        <v>2248784.6168338652</v>
      </c>
      <c r="AN381" s="81">
        <v>0</v>
      </c>
      <c r="AO381" s="81">
        <v>0</v>
      </c>
      <c r="AP381" s="82"/>
      <c r="AQ381" s="81">
        <v>342</v>
      </c>
      <c r="AR381" s="81">
        <v>30</v>
      </c>
      <c r="AS381" s="81">
        <v>0</v>
      </c>
      <c r="AT381" s="81">
        <v>0</v>
      </c>
      <c r="AU381" s="81">
        <v>0</v>
      </c>
      <c r="AV381" s="81">
        <v>0</v>
      </c>
      <c r="AW381" s="81" t="s">
        <v>564</v>
      </c>
      <c r="AX381" s="82"/>
      <c r="AY381" s="81">
        <v>1448.8</v>
      </c>
      <c r="AZ381" s="81">
        <v>804.6</v>
      </c>
      <c r="BA381" s="81">
        <v>0</v>
      </c>
      <c r="BB381" s="81">
        <v>0</v>
      </c>
      <c r="BC381" s="81">
        <v>0</v>
      </c>
      <c r="BD381" s="81">
        <v>0</v>
      </c>
      <c r="BE381" s="81" t="s">
        <v>564</v>
      </c>
      <c r="BF381" s="82"/>
      <c r="BG381" s="81">
        <v>0</v>
      </c>
      <c r="BH381" s="81">
        <v>0</v>
      </c>
      <c r="BI381" s="81">
        <v>5.7590000000000003</v>
      </c>
      <c r="BJ381" s="81">
        <v>0</v>
      </c>
      <c r="BK381" s="81">
        <v>0</v>
      </c>
      <c r="BL381" s="81">
        <v>0</v>
      </c>
      <c r="BM381" s="82"/>
      <c r="BN381" s="81">
        <v>0</v>
      </c>
      <c r="BO381" s="81">
        <v>0</v>
      </c>
      <c r="BP381" s="81">
        <v>1</v>
      </c>
      <c r="BQ381" s="81">
        <v>0</v>
      </c>
      <c r="BR381" s="81">
        <v>0</v>
      </c>
      <c r="BS381" s="81">
        <v>0</v>
      </c>
      <c r="BT381"/>
      <c r="BU381" s="80">
        <v>5.7590000000000003</v>
      </c>
      <c r="BV381" s="80">
        <v>0</v>
      </c>
      <c r="BW381" s="80">
        <v>0</v>
      </c>
      <c r="BX381" s="80">
        <v>0</v>
      </c>
      <c r="BY381" s="80">
        <v>0</v>
      </c>
      <c r="BZ381" s="80">
        <v>0</v>
      </c>
      <c r="CA381" s="80">
        <v>0</v>
      </c>
      <c r="CB381" s="80">
        <v>0</v>
      </c>
      <c r="CC381" s="80">
        <v>0</v>
      </c>
    </row>
    <row r="382" spans="1:81">
      <c r="A382" s="80" t="s">
        <v>2115</v>
      </c>
      <c r="B382" s="80">
        <v>132</v>
      </c>
      <c r="C382" s="80">
        <v>13</v>
      </c>
      <c r="D382" s="80">
        <v>8</v>
      </c>
      <c r="E382" s="80">
        <v>2016</v>
      </c>
      <c r="F382" s="80" t="s">
        <v>92</v>
      </c>
      <c r="G382" s="80" t="s">
        <v>2102</v>
      </c>
      <c r="H382" s="80" t="s">
        <v>2103</v>
      </c>
      <c r="I382" s="177"/>
      <c r="J382" s="81">
        <v>16.432426093391367</v>
      </c>
      <c r="K382" s="81">
        <v>1.917009601354656</v>
      </c>
      <c r="L382" s="81">
        <v>4.1648018970027882</v>
      </c>
      <c r="M382" s="81">
        <v>15.98989119464121</v>
      </c>
      <c r="N382" s="81">
        <v>31.492391888412392</v>
      </c>
      <c r="O382" s="81">
        <v>15.050982138297305</v>
      </c>
      <c r="P382" s="81">
        <v>17.462246631014224</v>
      </c>
      <c r="Q382" s="81">
        <v>1.1436031629404966</v>
      </c>
      <c r="R382" s="81">
        <v>0</v>
      </c>
      <c r="S382" s="81">
        <v>3.47614636582303</v>
      </c>
      <c r="T382" s="82"/>
      <c r="U382" s="81">
        <v>1502177</v>
      </c>
      <c r="V382" s="81">
        <v>659</v>
      </c>
      <c r="W382" s="81">
        <v>85</v>
      </c>
      <c r="X382" s="81">
        <v>3510</v>
      </c>
      <c r="Y382" s="81">
        <v>6692</v>
      </c>
      <c r="Z382" s="81">
        <v>8852</v>
      </c>
      <c r="AA382" s="81">
        <v>3594</v>
      </c>
      <c r="AB382" s="81">
        <v>16191</v>
      </c>
      <c r="AC382" s="81">
        <v>0</v>
      </c>
      <c r="AD382" s="81">
        <v>3.47614636582303</v>
      </c>
      <c r="AE382" s="82"/>
      <c r="AF382" s="81">
        <v>14035394.020707181</v>
      </c>
      <c r="AG382" s="81">
        <v>1277862.415474118</v>
      </c>
      <c r="AH382" s="81">
        <v>493872.57003151748</v>
      </c>
      <c r="AI382" s="81">
        <v>21664300.432925161</v>
      </c>
      <c r="AJ382" s="81">
        <v>32927913.126147669</v>
      </c>
      <c r="AK382" s="81">
        <v>0</v>
      </c>
      <c r="AL382" s="81">
        <v>0</v>
      </c>
      <c r="AM382" s="81">
        <v>2220632.5055986349</v>
      </c>
      <c r="AN382" s="81">
        <v>0</v>
      </c>
      <c r="AO382" s="81">
        <v>0</v>
      </c>
      <c r="AP382" s="82"/>
      <c r="AQ382" s="81">
        <v>417</v>
      </c>
      <c r="AR382" s="81">
        <v>35</v>
      </c>
      <c r="AS382" s="81">
        <v>0</v>
      </c>
      <c r="AT382" s="81">
        <v>0</v>
      </c>
      <c r="AU382" s="81">
        <v>0</v>
      </c>
      <c r="AV382" s="81">
        <v>0</v>
      </c>
      <c r="AW382" s="81" t="s">
        <v>564</v>
      </c>
      <c r="AX382" s="82"/>
      <c r="AY382" s="81">
        <v>1816.4</v>
      </c>
      <c r="AZ382" s="81">
        <v>857.5</v>
      </c>
      <c r="BA382" s="81">
        <v>0</v>
      </c>
      <c r="BB382" s="81">
        <v>0</v>
      </c>
      <c r="BC382" s="81">
        <v>0</v>
      </c>
      <c r="BD382" s="81">
        <v>0</v>
      </c>
      <c r="BE382" s="81" t="s">
        <v>564</v>
      </c>
      <c r="BF382" s="82"/>
      <c r="BG382" s="81">
        <v>0</v>
      </c>
      <c r="BH382" s="81">
        <v>0</v>
      </c>
      <c r="BI382" s="81">
        <v>5.7009999999999996</v>
      </c>
      <c r="BJ382" s="81">
        <v>0</v>
      </c>
      <c r="BK382" s="81">
        <v>0</v>
      </c>
      <c r="BL382" s="81">
        <v>0</v>
      </c>
      <c r="BM382" s="82"/>
      <c r="BN382" s="81">
        <v>0</v>
      </c>
      <c r="BO382" s="81">
        <v>0</v>
      </c>
      <c r="BP382" s="81">
        <v>1</v>
      </c>
      <c r="BQ382" s="81">
        <v>0</v>
      </c>
      <c r="BR382" s="81">
        <v>0</v>
      </c>
      <c r="BS382" s="81">
        <v>0</v>
      </c>
      <c r="BT382"/>
      <c r="BU382" s="80">
        <v>5.7009999999999996</v>
      </c>
      <c r="BV382" s="80">
        <v>0</v>
      </c>
      <c r="BW382" s="80">
        <v>0</v>
      </c>
      <c r="BX382" s="80">
        <v>0</v>
      </c>
      <c r="BY382" s="80">
        <v>0</v>
      </c>
      <c r="BZ382" s="80">
        <v>0</v>
      </c>
      <c r="CA382" s="80">
        <v>0</v>
      </c>
      <c r="CB382" s="80">
        <v>0</v>
      </c>
      <c r="CC382" s="80">
        <v>0</v>
      </c>
    </row>
    <row r="383" spans="1:81">
      <c r="A383" s="80" t="s">
        <v>2116</v>
      </c>
      <c r="B383" s="80">
        <v>133</v>
      </c>
      <c r="C383" s="80">
        <v>14</v>
      </c>
      <c r="D383" s="80">
        <v>8</v>
      </c>
      <c r="E383" s="80">
        <v>2017</v>
      </c>
      <c r="F383" s="80" t="s">
        <v>71</v>
      </c>
      <c r="G383" s="80" t="s">
        <v>2102</v>
      </c>
      <c r="H383" s="80" t="s">
        <v>2103</v>
      </c>
      <c r="I383" s="177"/>
      <c r="J383" s="81">
        <v>16.21748573415276</v>
      </c>
      <c r="K383" s="81">
        <v>1.9439356816450231</v>
      </c>
      <c r="L383" s="81">
        <v>3.7047242079119744</v>
      </c>
      <c r="M383" s="81">
        <v>14.352269293583094</v>
      </c>
      <c r="N383" s="81">
        <v>31.043857508305098</v>
      </c>
      <c r="O383" s="81">
        <v>14.813748707394584</v>
      </c>
      <c r="P383" s="81">
        <v>17.30335009749372</v>
      </c>
      <c r="Q383" s="81">
        <v>1.0917177313053479</v>
      </c>
      <c r="R383" s="81">
        <v>0</v>
      </c>
      <c r="S383" s="81">
        <v>5.1932046390094557</v>
      </c>
      <c r="T383" s="82"/>
      <c r="U383" s="81">
        <v>1694612</v>
      </c>
      <c r="V383" s="81">
        <v>659</v>
      </c>
      <c r="W383" s="81">
        <v>85</v>
      </c>
      <c r="X383" s="81">
        <v>3510</v>
      </c>
      <c r="Y383" s="81">
        <v>6663</v>
      </c>
      <c r="Z383" s="81">
        <v>8857</v>
      </c>
      <c r="AA383" s="81">
        <v>3584</v>
      </c>
      <c r="AB383" s="81">
        <v>15984</v>
      </c>
      <c r="AC383" s="81">
        <v>0</v>
      </c>
      <c r="AD383" s="81">
        <v>5.1932046390094557</v>
      </c>
      <c r="AE383" s="82"/>
      <c r="AF383" s="81">
        <v>14205520.744081041</v>
      </c>
      <c r="AG383" s="81">
        <v>1299665.839030124</v>
      </c>
      <c r="AH383" s="81">
        <v>587269.27369689592</v>
      </c>
      <c r="AI383" s="81">
        <v>20687253.39596875</v>
      </c>
      <c r="AJ383" s="81">
        <v>37333047.739630193</v>
      </c>
      <c r="AK383" s="81">
        <v>0</v>
      </c>
      <c r="AL383" s="81">
        <v>0</v>
      </c>
      <c r="AM383" s="81">
        <v>2195672.2446920588</v>
      </c>
      <c r="AN383" s="81">
        <v>0</v>
      </c>
      <c r="AO383" s="81">
        <v>0</v>
      </c>
      <c r="AP383" s="82"/>
      <c r="AQ383" s="81">
        <v>470</v>
      </c>
      <c r="AR383" s="81">
        <v>37</v>
      </c>
      <c r="AS383" s="81">
        <v>1</v>
      </c>
      <c r="AT383" s="81">
        <v>0</v>
      </c>
      <c r="AU383" s="81">
        <v>0</v>
      </c>
      <c r="AV383" s="81">
        <v>0</v>
      </c>
      <c r="AW383" s="81" t="s">
        <v>564</v>
      </c>
      <c r="AX383" s="82"/>
      <c r="AY383" s="81">
        <v>2081.6</v>
      </c>
      <c r="AZ383" s="81">
        <v>914.7</v>
      </c>
      <c r="BA383" s="81">
        <v>19.2</v>
      </c>
      <c r="BB383" s="81">
        <v>0</v>
      </c>
      <c r="BC383" s="81">
        <v>0</v>
      </c>
      <c r="BD383" s="81">
        <v>0</v>
      </c>
      <c r="BE383" s="81" t="s">
        <v>564</v>
      </c>
      <c r="BF383" s="82"/>
      <c r="BG383" s="81">
        <v>0</v>
      </c>
      <c r="BH383" s="81">
        <v>0</v>
      </c>
      <c r="BI383" s="81">
        <v>5.4569999999999999</v>
      </c>
      <c r="BJ383" s="81">
        <v>0</v>
      </c>
      <c r="BK383" s="81">
        <v>0</v>
      </c>
      <c r="BL383" s="81">
        <v>0</v>
      </c>
      <c r="BM383" s="82"/>
      <c r="BN383" s="81">
        <v>0</v>
      </c>
      <c r="BO383" s="81">
        <v>0</v>
      </c>
      <c r="BP383" s="81">
        <v>1</v>
      </c>
      <c r="BQ383" s="81">
        <v>0</v>
      </c>
      <c r="BR383" s="81">
        <v>0</v>
      </c>
      <c r="BS383" s="81">
        <v>0</v>
      </c>
      <c r="BT383"/>
      <c r="BU383" s="80">
        <v>5.4569999999999999</v>
      </c>
      <c r="BV383" s="80">
        <v>0</v>
      </c>
      <c r="BW383" s="80">
        <v>0</v>
      </c>
      <c r="BX383" s="80">
        <v>0</v>
      </c>
      <c r="BY383" s="80">
        <v>0</v>
      </c>
      <c r="BZ383" s="80">
        <v>0</v>
      </c>
      <c r="CA383" s="80">
        <v>0</v>
      </c>
      <c r="CB383" s="80">
        <v>0</v>
      </c>
      <c r="CC383" s="80">
        <v>0</v>
      </c>
    </row>
    <row r="384" spans="1:81">
      <c r="A384" s="80" t="s">
        <v>2117</v>
      </c>
      <c r="B384" s="80">
        <v>134</v>
      </c>
      <c r="C384" s="80">
        <v>15</v>
      </c>
      <c r="D384" s="80">
        <v>8</v>
      </c>
      <c r="E384" s="80">
        <v>2018</v>
      </c>
      <c r="F384" s="80" t="s">
        <v>93</v>
      </c>
      <c r="G384" s="80" t="s">
        <v>2102</v>
      </c>
      <c r="H384" s="80" t="s">
        <v>2103</v>
      </c>
      <c r="I384" s="177"/>
      <c r="J384" s="81">
        <v>16.324740681496177</v>
      </c>
      <c r="K384" s="81">
        <v>1.8489441655875776</v>
      </c>
      <c r="L384" s="81">
        <v>3.3924019499139821</v>
      </c>
      <c r="M384" s="81">
        <v>15.348581818165403</v>
      </c>
      <c r="N384" s="81">
        <v>28.459781843594808</v>
      </c>
      <c r="O384" s="81">
        <v>14.497684859215644</v>
      </c>
      <c r="P384" s="81">
        <v>17.169347524900996</v>
      </c>
      <c r="Q384" s="81">
        <v>0.99284087905543783</v>
      </c>
      <c r="R384" s="81">
        <v>0</v>
      </c>
      <c r="S384" s="81">
        <v>4.4938841801835832</v>
      </c>
      <c r="T384" s="82"/>
      <c r="U384" s="81">
        <v>1749079</v>
      </c>
      <c r="V384" s="81">
        <v>659</v>
      </c>
      <c r="W384" s="81">
        <v>85</v>
      </c>
      <c r="X384" s="81">
        <v>3510</v>
      </c>
      <c r="Y384" s="81">
        <v>6615</v>
      </c>
      <c r="Z384" s="81">
        <v>8834</v>
      </c>
      <c r="AA384" s="81">
        <v>3592</v>
      </c>
      <c r="AB384" s="81">
        <v>15665</v>
      </c>
      <c r="AC384" s="81">
        <v>0</v>
      </c>
      <c r="AD384" s="81">
        <v>4.4938841801835832</v>
      </c>
      <c r="AE384" s="82"/>
      <c r="AF384" s="81">
        <v>15157724.87400987</v>
      </c>
      <c r="AG384" s="81">
        <v>1179359.905201993</v>
      </c>
      <c r="AH384" s="81">
        <v>555097.05581276526</v>
      </c>
      <c r="AI384" s="81">
        <v>21233866.991663352</v>
      </c>
      <c r="AJ384" s="81">
        <v>33566563.365933448</v>
      </c>
      <c r="AK384" s="81">
        <v>0</v>
      </c>
      <c r="AL384" s="81">
        <v>0</v>
      </c>
      <c r="AM384" s="81">
        <v>2156304.6492979801</v>
      </c>
      <c r="AN384" s="81">
        <v>0</v>
      </c>
      <c r="AO384" s="81">
        <v>0</v>
      </c>
      <c r="AP384" s="82"/>
      <c r="AQ384" s="81">
        <v>525</v>
      </c>
      <c r="AR384" s="81">
        <v>39</v>
      </c>
      <c r="AS384" s="81">
        <v>1</v>
      </c>
      <c r="AT384" s="81">
        <v>0</v>
      </c>
      <c r="AU384" s="81">
        <v>0</v>
      </c>
      <c r="AV384" s="81">
        <v>0</v>
      </c>
      <c r="AW384" s="81" t="s">
        <v>564</v>
      </c>
      <c r="AX384" s="82"/>
      <c r="AY384" s="81">
        <v>2341</v>
      </c>
      <c r="AZ384" s="81">
        <v>975</v>
      </c>
      <c r="BA384" s="81">
        <v>19</v>
      </c>
      <c r="BB384" s="81">
        <v>0</v>
      </c>
      <c r="BC384" s="81">
        <v>0</v>
      </c>
      <c r="BD384" s="81">
        <v>0</v>
      </c>
      <c r="BE384" s="81" t="s">
        <v>564</v>
      </c>
      <c r="BF384" s="82"/>
      <c r="BG384" s="81">
        <v>0</v>
      </c>
      <c r="BH384" s="81">
        <v>0</v>
      </c>
      <c r="BI384" s="81">
        <v>5.4020000000000001</v>
      </c>
      <c r="BJ384" s="81">
        <v>0</v>
      </c>
      <c r="BK384" s="81">
        <v>0</v>
      </c>
      <c r="BL384" s="81">
        <v>0</v>
      </c>
      <c r="BM384" s="82"/>
      <c r="BN384" s="81">
        <v>0</v>
      </c>
      <c r="BO384" s="81">
        <v>0</v>
      </c>
      <c r="BP384" s="81">
        <v>1</v>
      </c>
      <c r="BQ384" s="81">
        <v>0</v>
      </c>
      <c r="BR384" s="81">
        <v>0</v>
      </c>
      <c r="BS384" s="81">
        <v>0</v>
      </c>
      <c r="BT384"/>
      <c r="BU384" s="80">
        <v>5.4020000000000001</v>
      </c>
      <c r="BV384" s="80">
        <v>0</v>
      </c>
      <c r="BW384" s="80">
        <v>0</v>
      </c>
      <c r="BX384" s="80">
        <v>0</v>
      </c>
      <c r="BY384" s="80">
        <v>0</v>
      </c>
      <c r="BZ384" s="80">
        <v>0</v>
      </c>
      <c r="CA384" s="80">
        <v>0</v>
      </c>
      <c r="CB384" s="80">
        <v>0</v>
      </c>
      <c r="CC384" s="80">
        <v>0</v>
      </c>
    </row>
    <row r="385" spans="1:81">
      <c r="A385" s="80" t="s">
        <v>2118</v>
      </c>
      <c r="B385" s="80">
        <v>135</v>
      </c>
      <c r="C385" s="80">
        <v>16</v>
      </c>
      <c r="D385" s="80">
        <v>8</v>
      </c>
      <c r="E385" s="80">
        <v>2019</v>
      </c>
      <c r="F385" s="80" t="s">
        <v>73</v>
      </c>
      <c r="G385" s="80" t="s">
        <v>2102</v>
      </c>
      <c r="H385" s="80" t="s">
        <v>2103</v>
      </c>
      <c r="I385" s="177"/>
      <c r="J385" s="81">
        <v>13.880170703593722</v>
      </c>
      <c r="K385" s="81">
        <v>1.7385318363347022</v>
      </c>
      <c r="L385" s="81">
        <v>3.4249728544901847</v>
      </c>
      <c r="M385" s="81">
        <v>14.300863482045507</v>
      </c>
      <c r="N385" s="81">
        <v>26.360763057255721</v>
      </c>
      <c r="O385" s="81">
        <v>13.988884107422111</v>
      </c>
      <c r="P385" s="81">
        <v>16.913545268105679</v>
      </c>
      <c r="Q385" s="81">
        <v>0.94599574948573606</v>
      </c>
      <c r="R385" s="81">
        <v>0</v>
      </c>
      <c r="S385" s="81">
        <v>3.4442237481181173</v>
      </c>
      <c r="T385" s="82"/>
      <c r="U385" s="81">
        <v>1579555</v>
      </c>
      <c r="V385" s="81">
        <v>659</v>
      </c>
      <c r="W385" s="81">
        <v>85</v>
      </c>
      <c r="X385" s="81">
        <v>3510</v>
      </c>
      <c r="Y385" s="81">
        <v>6582</v>
      </c>
      <c r="Z385" s="81">
        <v>8758</v>
      </c>
      <c r="AA385" s="81">
        <v>3512</v>
      </c>
      <c r="AB385" s="81">
        <v>15330</v>
      </c>
      <c r="AC385" s="81">
        <v>0</v>
      </c>
      <c r="AD385" s="81">
        <v>3.4442237481181168</v>
      </c>
      <c r="AE385" s="82"/>
      <c r="AF385" s="81">
        <v>13700413.55630077</v>
      </c>
      <c r="AG385" s="81">
        <v>1142881.3868978641</v>
      </c>
      <c r="AH385" s="81">
        <v>591150.77932568837</v>
      </c>
      <c r="AI385" s="81">
        <v>20363692.713027641</v>
      </c>
      <c r="AJ385" s="81">
        <v>30538255.122674275</v>
      </c>
      <c r="AK385" s="81">
        <v>0</v>
      </c>
      <c r="AL385" s="81">
        <v>0</v>
      </c>
      <c r="AM385" s="81">
        <v>2087830.5958217869</v>
      </c>
      <c r="AN385" s="81">
        <v>0</v>
      </c>
      <c r="AO385" s="81">
        <v>0</v>
      </c>
      <c r="AP385" s="82"/>
      <c r="AQ385" s="81">
        <v>570</v>
      </c>
      <c r="AR385" s="81">
        <v>41</v>
      </c>
      <c r="AS385" s="81">
        <v>1</v>
      </c>
      <c r="AT385" s="81">
        <v>0</v>
      </c>
      <c r="AU385" s="81">
        <v>0</v>
      </c>
      <c r="AV385" s="81">
        <v>0</v>
      </c>
      <c r="AW385" s="81" t="s">
        <v>564</v>
      </c>
      <c r="AX385" s="82"/>
      <c r="AY385" s="81">
        <v>2579.200000000003</v>
      </c>
      <c r="AZ385" s="81">
        <v>1071.9000000000001</v>
      </c>
      <c r="BA385" s="81">
        <v>19.2</v>
      </c>
      <c r="BB385" s="81">
        <v>0</v>
      </c>
      <c r="BC385" s="81">
        <v>0</v>
      </c>
      <c r="BD385" s="81">
        <v>0</v>
      </c>
      <c r="BE385" s="81" t="s">
        <v>564</v>
      </c>
      <c r="BF385" s="82"/>
      <c r="BG385" s="81">
        <v>0</v>
      </c>
      <c r="BH385" s="81">
        <v>0</v>
      </c>
      <c r="BI385" s="81">
        <v>4.6779999999999999</v>
      </c>
      <c r="BJ385" s="81">
        <v>0</v>
      </c>
      <c r="BK385" s="81">
        <v>0</v>
      </c>
      <c r="BL385" s="81">
        <v>0</v>
      </c>
      <c r="BM385" s="82"/>
      <c r="BN385" s="81">
        <v>0</v>
      </c>
      <c r="BO385" s="81">
        <v>0</v>
      </c>
      <c r="BP385" s="81">
        <v>1</v>
      </c>
      <c r="BQ385" s="81">
        <v>0</v>
      </c>
      <c r="BR385" s="81">
        <v>0</v>
      </c>
      <c r="BS385" s="81">
        <v>0</v>
      </c>
      <c r="BT385"/>
      <c r="BU385" s="80">
        <v>4.6779999999999999</v>
      </c>
      <c r="BV385" s="80">
        <v>0</v>
      </c>
      <c r="BW385" s="80">
        <v>0</v>
      </c>
      <c r="BX385" s="80">
        <v>0</v>
      </c>
      <c r="BY385" s="80">
        <v>0</v>
      </c>
      <c r="BZ385" s="80">
        <v>0</v>
      </c>
      <c r="CA385" s="80">
        <v>0</v>
      </c>
      <c r="CB385" s="80">
        <v>0</v>
      </c>
      <c r="CC385" s="80">
        <v>0</v>
      </c>
    </row>
    <row r="386" spans="1:81">
      <c r="A386" s="80" t="s">
        <v>2119</v>
      </c>
      <c r="B386" s="80">
        <v>136</v>
      </c>
      <c r="C386" s="80">
        <v>17</v>
      </c>
      <c r="D386" s="80">
        <v>8</v>
      </c>
      <c r="E386" s="80">
        <v>2020</v>
      </c>
      <c r="F386" s="80" t="s">
        <v>218</v>
      </c>
      <c r="G386" s="174" t="s">
        <v>2102</v>
      </c>
      <c r="H386" s="80" t="s">
        <v>2103</v>
      </c>
      <c r="I386" s="177"/>
      <c r="J386" s="81">
        <v>16.014352176880191</v>
      </c>
      <c r="K386" s="81">
        <v>1.8210754887991141</v>
      </c>
      <c r="L386" s="81">
        <v>4.5081450869475681</v>
      </c>
      <c r="M386" s="81">
        <v>11.868330755538741</v>
      </c>
      <c r="N386" s="81">
        <v>25.102334604826186</v>
      </c>
      <c r="O386" s="81">
        <v>12.197465703413462</v>
      </c>
      <c r="P386" s="81">
        <v>15.917416423881914</v>
      </c>
      <c r="Q386" s="81">
        <v>0.88875187726978122</v>
      </c>
      <c r="R386" s="81">
        <v>0</v>
      </c>
      <c r="S386" s="81">
        <v>3.6183768327653718</v>
      </c>
      <c r="T386" s="82"/>
      <c r="U386" s="81">
        <v>1405582</v>
      </c>
      <c r="V386" s="81">
        <v>607</v>
      </c>
      <c r="W386" s="81">
        <v>115</v>
      </c>
      <c r="X386" s="81">
        <v>3231</v>
      </c>
      <c r="Y386" s="81">
        <v>6526</v>
      </c>
      <c r="Z386" s="81">
        <v>8716</v>
      </c>
      <c r="AA386" s="81">
        <v>3591</v>
      </c>
      <c r="AB386" s="81">
        <v>15073</v>
      </c>
      <c r="AC386" s="81">
        <v>0</v>
      </c>
      <c r="AD386" s="81">
        <v>3.6183768327653718</v>
      </c>
      <c r="AE386" s="82"/>
      <c r="AF386" s="81">
        <v>11703083.73635583</v>
      </c>
      <c r="AG386" s="81">
        <v>1189758.9987096796</v>
      </c>
      <c r="AH386" s="81">
        <v>788527.22756060783</v>
      </c>
      <c r="AI386" s="81">
        <v>17910464.211367972</v>
      </c>
      <c r="AJ386" s="81">
        <v>29966540.716320541</v>
      </c>
      <c r="AK386" s="81"/>
      <c r="AL386" s="81"/>
      <c r="AM386" s="81">
        <v>1967193.9645228153</v>
      </c>
      <c r="AN386" s="81"/>
      <c r="AO386" s="81"/>
      <c r="AP386" s="82"/>
      <c r="AQ386" s="81">
        <v>589</v>
      </c>
      <c r="AR386" s="81">
        <v>42</v>
      </c>
      <c r="AS386" s="81">
        <v>1</v>
      </c>
      <c r="AT386" s="81">
        <v>0</v>
      </c>
      <c r="AU386" s="81">
        <v>0</v>
      </c>
      <c r="AV386" s="81">
        <v>0</v>
      </c>
      <c r="AW386" s="81">
        <v>1</v>
      </c>
      <c r="AX386" s="82"/>
      <c r="AY386" s="81">
        <v>2679.3000000000038</v>
      </c>
      <c r="AZ386" s="81">
        <v>1121.4000000000001</v>
      </c>
      <c r="BA386" s="81">
        <v>19.2</v>
      </c>
      <c r="BB386" s="81">
        <v>0</v>
      </c>
      <c r="BC386" s="81">
        <v>0</v>
      </c>
      <c r="BD386" s="81">
        <v>0</v>
      </c>
      <c r="BE386" s="81">
        <v>19.2</v>
      </c>
      <c r="BF386" s="82"/>
      <c r="BG386" s="81">
        <v>0</v>
      </c>
      <c r="BH386" s="81">
        <v>0</v>
      </c>
      <c r="BI386" s="81">
        <v>4.9589999999999996</v>
      </c>
      <c r="BJ386" s="81">
        <v>0</v>
      </c>
      <c r="BK386" s="81">
        <v>0</v>
      </c>
      <c r="BL386" s="81">
        <v>0</v>
      </c>
      <c r="BM386" s="82"/>
      <c r="BN386" s="81">
        <v>0</v>
      </c>
      <c r="BO386" s="81">
        <v>0</v>
      </c>
      <c r="BP386" s="81">
        <v>1</v>
      </c>
      <c r="BQ386" s="81">
        <v>0</v>
      </c>
      <c r="BR386" s="81">
        <v>0</v>
      </c>
      <c r="BS386" s="81">
        <v>0</v>
      </c>
      <c r="BT386"/>
      <c r="BU386" s="80">
        <v>4.9589999999999996</v>
      </c>
      <c r="BV386" s="80">
        <v>0</v>
      </c>
      <c r="BW386" s="80">
        <v>0</v>
      </c>
      <c r="BX386" s="80">
        <v>0</v>
      </c>
      <c r="BY386" s="80">
        <v>0</v>
      </c>
      <c r="BZ386" s="80">
        <v>0</v>
      </c>
      <c r="CA386" s="80">
        <v>0</v>
      </c>
      <c r="CB386" s="80">
        <v>0</v>
      </c>
      <c r="CC386" s="80">
        <v>0</v>
      </c>
    </row>
    <row r="387" spans="1:81">
      <c r="A387" s="80" t="s">
        <v>2120</v>
      </c>
      <c r="B387" s="80">
        <v>136</v>
      </c>
      <c r="C387" s="80">
        <v>18</v>
      </c>
      <c r="D387" s="80">
        <v>8</v>
      </c>
      <c r="E387" s="80">
        <v>2021</v>
      </c>
      <c r="F387" s="80" t="s">
        <v>75</v>
      </c>
      <c r="G387" s="174" t="s">
        <v>2102</v>
      </c>
      <c r="H387" s="80" t="s">
        <v>2103</v>
      </c>
      <c r="I387" s="177"/>
      <c r="J387" s="81">
        <v>16.653434191355821</v>
      </c>
      <c r="K387" s="81">
        <v>1.9863534182013303</v>
      </c>
      <c r="L387" s="81">
        <v>4.1053525082727971</v>
      </c>
      <c r="M387" s="81">
        <v>13.277316862358187</v>
      </c>
      <c r="N387" s="81">
        <v>25.070949949633025</v>
      </c>
      <c r="O387" s="81">
        <v>11.796891845450068</v>
      </c>
      <c r="P387" s="81">
        <v>15.844887604467225</v>
      </c>
      <c r="Q387" s="81">
        <v>0.88360486460063881</v>
      </c>
      <c r="R387" s="81">
        <v>0</v>
      </c>
      <c r="S387" s="81">
        <v>3.30572423906538</v>
      </c>
      <c r="T387" s="82"/>
      <c r="U387" s="81">
        <v>1577224</v>
      </c>
      <c r="V387" s="81">
        <v>607</v>
      </c>
      <c r="W387" s="81">
        <v>115</v>
      </c>
      <c r="X387" s="81">
        <v>3231</v>
      </c>
      <c r="Y387" s="81">
        <v>6495</v>
      </c>
      <c r="Z387" s="81">
        <v>8680</v>
      </c>
      <c r="AA387" s="81">
        <v>3486</v>
      </c>
      <c r="AB387" s="81">
        <v>14808</v>
      </c>
      <c r="AC387" s="81">
        <v>0</v>
      </c>
      <c r="AD387" s="81">
        <v>3.30572423906538</v>
      </c>
      <c r="AE387" s="82"/>
      <c r="AF387" s="81">
        <v>12014934.858228821</v>
      </c>
      <c r="AG387" s="81">
        <v>1250790.0224130256</v>
      </c>
      <c r="AH387" s="81">
        <v>721311.19626254658</v>
      </c>
      <c r="AI387" s="81">
        <v>19566820.669219099</v>
      </c>
      <c r="AJ387" s="81">
        <v>29225098.260060605</v>
      </c>
      <c r="AK387" s="81">
        <v>0</v>
      </c>
      <c r="AL387" s="81">
        <v>0</v>
      </c>
      <c r="AM387" s="81">
        <v>1943755.6506579455</v>
      </c>
      <c r="AN387" s="81">
        <v>0</v>
      </c>
      <c r="AO387" s="81">
        <v>0</v>
      </c>
      <c r="AP387" s="82"/>
      <c r="AQ387" s="81">
        <v>607</v>
      </c>
      <c r="AR387" s="81">
        <v>46</v>
      </c>
      <c r="AS387" s="81">
        <v>1</v>
      </c>
      <c r="AT387" s="81">
        <v>0</v>
      </c>
      <c r="AU387" s="81">
        <v>0</v>
      </c>
      <c r="AV387" s="81">
        <v>0</v>
      </c>
      <c r="AW387" s="81"/>
      <c r="AX387" s="82"/>
      <c r="AY387" s="81">
        <v>2779.7000000000039</v>
      </c>
      <c r="AZ387" s="81">
        <v>21269.9</v>
      </c>
      <c r="BA387" s="81">
        <v>19.2</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2121</v>
      </c>
      <c r="B388" s="80">
        <v>136</v>
      </c>
      <c r="C388" s="80">
        <v>19</v>
      </c>
      <c r="D388" s="80">
        <v>8</v>
      </c>
      <c r="E388" s="80">
        <v>2022</v>
      </c>
      <c r="F388" s="80" t="s">
        <v>568</v>
      </c>
      <c r="G388" s="80" t="s">
        <v>2102</v>
      </c>
      <c r="H388" s="80" t="s">
        <v>2103</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623</v>
      </c>
      <c r="AR388" s="81">
        <v>47</v>
      </c>
      <c r="AS388" s="81">
        <v>1</v>
      </c>
      <c r="AT388" s="81">
        <v>0</v>
      </c>
      <c r="AU388" s="81">
        <v>0</v>
      </c>
      <c r="AV388" s="81">
        <v>0</v>
      </c>
      <c r="AW388" s="81"/>
      <c r="AX388" s="82"/>
      <c r="AY388" s="81">
        <v>2863.7000000000044</v>
      </c>
      <c r="AZ388" s="81">
        <v>21279.899999999998</v>
      </c>
      <c r="BA388" s="81">
        <v>19.2</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2122</v>
      </c>
      <c r="B389" s="80">
        <v>341</v>
      </c>
      <c r="C389" s="80">
        <v>1</v>
      </c>
      <c r="D389" s="80">
        <v>21</v>
      </c>
      <c r="E389" s="80">
        <v>1990</v>
      </c>
      <c r="F389" s="80" t="s">
        <v>562</v>
      </c>
      <c r="G389" s="80" t="s">
        <v>2123</v>
      </c>
      <c r="H389" s="80" t="s">
        <v>2124</v>
      </c>
      <c r="I389" s="177"/>
      <c r="J389" s="81">
        <v>45.242736366338555</v>
      </c>
      <c r="K389" s="81">
        <v>5.0096526129152146</v>
      </c>
      <c r="L389" s="81">
        <v>28.509334303553228</v>
      </c>
      <c r="M389" s="81">
        <v>18.394169478095151</v>
      </c>
      <c r="N389" s="81">
        <v>27.893810243152505</v>
      </c>
      <c r="O389" s="81">
        <v>16.615136656649309</v>
      </c>
      <c r="P389" s="81">
        <v>23.755092565384523</v>
      </c>
      <c r="Q389" s="81">
        <v>1.4573861114614415</v>
      </c>
      <c r="R389" s="81">
        <v>2.1062656405239468</v>
      </c>
      <c r="S389" s="81">
        <v>1.5583692472471622</v>
      </c>
      <c r="T389" s="82"/>
      <c r="U389" s="81">
        <v>2721275</v>
      </c>
      <c r="V389" s="81">
        <v>1342</v>
      </c>
      <c r="W389" s="81">
        <v>279</v>
      </c>
      <c r="X389" s="81">
        <v>5621</v>
      </c>
      <c r="Y389" s="81">
        <v>8203</v>
      </c>
      <c r="Z389" s="81">
        <v>6834</v>
      </c>
      <c r="AA389" s="81">
        <v>5768</v>
      </c>
      <c r="AB389" s="81">
        <v>23663</v>
      </c>
      <c r="AC389" s="81">
        <v>364809</v>
      </c>
      <c r="AD389" s="81">
        <v>1.5583692472471622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2125</v>
      </c>
      <c r="B390" s="80">
        <v>342</v>
      </c>
      <c r="C390" s="80">
        <v>2</v>
      </c>
      <c r="D390" s="80">
        <v>21</v>
      </c>
      <c r="E390" s="80">
        <v>2005</v>
      </c>
      <c r="F390" s="80" t="s">
        <v>565</v>
      </c>
      <c r="G390" s="80" t="s">
        <v>2123</v>
      </c>
      <c r="H390" s="80" t="s">
        <v>2124</v>
      </c>
      <c r="I390" s="177"/>
      <c r="J390" s="81">
        <v>18.449465114103635</v>
      </c>
      <c r="K390" s="81">
        <v>2.7096796479744643</v>
      </c>
      <c r="L390" s="81">
        <v>5.5103255851539901</v>
      </c>
      <c r="M390" s="81">
        <v>25.120773328878705</v>
      </c>
      <c r="N390" s="81">
        <v>36.454188849073986</v>
      </c>
      <c r="O390" s="81">
        <v>22.014174960552467</v>
      </c>
      <c r="P390" s="81">
        <v>23.38831397586716</v>
      </c>
      <c r="Q390" s="81">
        <v>1.2144697468479588</v>
      </c>
      <c r="R390" s="81">
        <v>1.1452570741410553</v>
      </c>
      <c r="S390" s="81">
        <v>0</v>
      </c>
      <c r="T390" s="82"/>
      <c r="U390" s="81">
        <v>1398174</v>
      </c>
      <c r="V390" s="81">
        <v>933</v>
      </c>
      <c r="W390" s="81">
        <v>61</v>
      </c>
      <c r="X390" s="81">
        <v>4256</v>
      </c>
      <c r="Y390" s="81">
        <v>8788</v>
      </c>
      <c r="Z390" s="81">
        <v>10478</v>
      </c>
      <c r="AA390" s="81">
        <v>4651</v>
      </c>
      <c r="AB390" s="81">
        <v>20614</v>
      </c>
      <c r="AC390" s="81">
        <v>202515</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2126</v>
      </c>
      <c r="B391" s="80">
        <v>343</v>
      </c>
      <c r="C391" s="80">
        <v>3</v>
      </c>
      <c r="D391" s="80">
        <v>21</v>
      </c>
      <c r="E391" s="80">
        <v>2006</v>
      </c>
      <c r="F391" s="80" t="s">
        <v>566</v>
      </c>
      <c r="G391" s="80" t="s">
        <v>2123</v>
      </c>
      <c r="H391" s="80" t="s">
        <v>2124</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2127</v>
      </c>
      <c r="B392" s="80">
        <v>344</v>
      </c>
      <c r="C392" s="80">
        <v>4</v>
      </c>
      <c r="D392" s="80">
        <v>21</v>
      </c>
      <c r="E392" s="80">
        <v>2007</v>
      </c>
      <c r="F392" s="80" t="s">
        <v>567</v>
      </c>
      <c r="G392" s="80" t="s">
        <v>2123</v>
      </c>
      <c r="H392" s="80" t="s">
        <v>2124</v>
      </c>
      <c r="I392" s="177"/>
      <c r="J392" s="81">
        <v>17.967559078223324</v>
      </c>
      <c r="K392" s="81">
        <v>2.3937569737600168</v>
      </c>
      <c r="L392" s="81">
        <v>7.8205562238209394</v>
      </c>
      <c r="M392" s="81">
        <v>25.002945276208386</v>
      </c>
      <c r="N392" s="81">
        <v>35.745744153492993</v>
      </c>
      <c r="O392" s="81">
        <v>21.012900634773718</v>
      </c>
      <c r="P392" s="81">
        <v>22.902658825589214</v>
      </c>
      <c r="Q392" s="81">
        <v>1.232209072194566</v>
      </c>
      <c r="R392" s="81">
        <v>0.98942853257713359</v>
      </c>
      <c r="S392" s="81">
        <v>0</v>
      </c>
      <c r="T392" s="82"/>
      <c r="U392" s="81">
        <v>1606644</v>
      </c>
      <c r="V392" s="81">
        <v>894</v>
      </c>
      <c r="W392" s="81">
        <v>101</v>
      </c>
      <c r="X392" s="81">
        <v>5218</v>
      </c>
      <c r="Y392" s="81">
        <v>8703</v>
      </c>
      <c r="Z392" s="81">
        <v>10397</v>
      </c>
      <c r="AA392" s="81">
        <v>4485</v>
      </c>
      <c r="AB392" s="81">
        <v>19809</v>
      </c>
      <c r="AC392" s="81">
        <v>179980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2128</v>
      </c>
      <c r="B393" s="80">
        <v>345</v>
      </c>
      <c r="C393" s="80">
        <v>5</v>
      </c>
      <c r="D393" s="80">
        <v>21</v>
      </c>
      <c r="E393" s="80">
        <v>2008</v>
      </c>
      <c r="F393" s="80" t="s">
        <v>84</v>
      </c>
      <c r="G393" s="80" t="s">
        <v>2123</v>
      </c>
      <c r="H393" s="80" t="s">
        <v>2124</v>
      </c>
      <c r="I393" s="177"/>
      <c r="J393" s="81">
        <v>17.261210710133849</v>
      </c>
      <c r="K393" s="81">
        <v>1.8051424023699567</v>
      </c>
      <c r="L393" s="81">
        <v>6.6880569110544039</v>
      </c>
      <c r="M393" s="81">
        <v>26.394984473648783</v>
      </c>
      <c r="N393" s="81">
        <v>31.160272781190823</v>
      </c>
      <c r="O393" s="81">
        <v>20.261341955555274</v>
      </c>
      <c r="P393" s="81">
        <v>22.228771267672229</v>
      </c>
      <c r="Q393" s="81">
        <v>1.1928885031037586</v>
      </c>
      <c r="R393" s="81">
        <v>0.92833654332668847</v>
      </c>
      <c r="S393" s="81">
        <v>0</v>
      </c>
      <c r="T393" s="82"/>
      <c r="U393" s="81">
        <v>1642809</v>
      </c>
      <c r="V393" s="81">
        <v>894</v>
      </c>
      <c r="W393" s="81">
        <v>101</v>
      </c>
      <c r="X393" s="81">
        <v>5218</v>
      </c>
      <c r="Y393" s="81">
        <v>8742</v>
      </c>
      <c r="Z393" s="81">
        <v>10377</v>
      </c>
      <c r="AA393" s="81">
        <v>4358</v>
      </c>
      <c r="AB393" s="81">
        <v>19492</v>
      </c>
      <c r="AC393" s="81">
        <v>175350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2129</v>
      </c>
      <c r="B394" s="80">
        <v>346</v>
      </c>
      <c r="C394" s="80">
        <v>6</v>
      </c>
      <c r="D394" s="80">
        <v>21</v>
      </c>
      <c r="E394" s="80">
        <v>2009</v>
      </c>
      <c r="F394" s="80" t="s">
        <v>85</v>
      </c>
      <c r="G394" s="80" t="s">
        <v>2123</v>
      </c>
      <c r="H394" s="80" t="s">
        <v>2124</v>
      </c>
      <c r="I394" s="177"/>
      <c r="J394" s="81">
        <v>17.756488915087964</v>
      </c>
      <c r="K394" s="81">
        <v>1.69884379956233</v>
      </c>
      <c r="L394" s="81">
        <v>9.0408766064893591</v>
      </c>
      <c r="M394" s="81">
        <v>24.536164456779808</v>
      </c>
      <c r="N394" s="81">
        <v>32.067102187356227</v>
      </c>
      <c r="O394" s="81">
        <v>20.527198104666233</v>
      </c>
      <c r="P394" s="81">
        <v>21.28486926697552</v>
      </c>
      <c r="Q394" s="81">
        <v>1.1209581291231079</v>
      </c>
      <c r="R394" s="81">
        <v>1.008651978386127</v>
      </c>
      <c r="S394" s="81">
        <v>0</v>
      </c>
      <c r="T394" s="82"/>
      <c r="U394" s="81">
        <v>1442665</v>
      </c>
      <c r="V394" s="81">
        <v>816</v>
      </c>
      <c r="W394" s="81">
        <v>170</v>
      </c>
      <c r="X394" s="81">
        <v>5082</v>
      </c>
      <c r="Y394" s="81">
        <v>8710</v>
      </c>
      <c r="Z394" s="81">
        <v>10377</v>
      </c>
      <c r="AA394" s="81">
        <v>4284</v>
      </c>
      <c r="AB394" s="81">
        <v>19228</v>
      </c>
      <c r="AC394" s="81">
        <v>185868</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8.7940000000000005</v>
      </c>
      <c r="BJ394" s="81">
        <v>0</v>
      </c>
      <c r="BK394" s="81">
        <v>0</v>
      </c>
      <c r="BL394" s="81">
        <v>0</v>
      </c>
      <c r="BM394" s="82"/>
      <c r="BN394" s="81">
        <v>0</v>
      </c>
      <c r="BO394" s="81">
        <v>0</v>
      </c>
      <c r="BP394" s="81">
        <v>2</v>
      </c>
      <c r="BQ394" s="81">
        <v>0</v>
      </c>
      <c r="BR394" s="81">
        <v>0</v>
      </c>
      <c r="BS394" s="81">
        <v>0</v>
      </c>
      <c r="BT394"/>
      <c r="BU394" s="80"/>
      <c r="BV394" s="80"/>
      <c r="BW394" s="80"/>
      <c r="BX394" s="80"/>
      <c r="BY394" s="80"/>
      <c r="BZ394" s="80"/>
      <c r="CA394" s="80"/>
      <c r="CB394" s="80"/>
      <c r="CC394" s="80"/>
    </row>
    <row r="395" spans="1:81">
      <c r="A395" s="80" t="s">
        <v>2130</v>
      </c>
      <c r="B395" s="80">
        <v>347</v>
      </c>
      <c r="C395" s="80">
        <v>7</v>
      </c>
      <c r="D395" s="80">
        <v>21</v>
      </c>
      <c r="E395" s="80">
        <v>2010</v>
      </c>
      <c r="F395" s="80" t="s">
        <v>86</v>
      </c>
      <c r="G395" s="80" t="s">
        <v>2123</v>
      </c>
      <c r="H395" s="80" t="s">
        <v>2124</v>
      </c>
      <c r="I395" s="177"/>
      <c r="J395" s="81">
        <v>14.094444402589632</v>
      </c>
      <c r="K395" s="81">
        <v>1.7762167842463936</v>
      </c>
      <c r="L395" s="81">
        <v>8.3924624606856355</v>
      </c>
      <c r="M395" s="81">
        <v>25.327295184054041</v>
      </c>
      <c r="N395" s="81">
        <v>36.235037148342769</v>
      </c>
      <c r="O395" s="81">
        <v>20.406656593075589</v>
      </c>
      <c r="P395" s="81">
        <v>21.437675950247755</v>
      </c>
      <c r="Q395" s="81">
        <v>1.1501434357658282</v>
      </c>
      <c r="R395" s="81">
        <v>1.2347407132288117</v>
      </c>
      <c r="S395" s="81">
        <v>0</v>
      </c>
      <c r="T395" s="82"/>
      <c r="U395" s="81">
        <v>1148855</v>
      </c>
      <c r="V395" s="81">
        <v>816</v>
      </c>
      <c r="W395" s="81">
        <v>170</v>
      </c>
      <c r="X395" s="81">
        <v>5082</v>
      </c>
      <c r="Y395" s="81">
        <v>8664</v>
      </c>
      <c r="Z395" s="81">
        <v>10364</v>
      </c>
      <c r="AA395" s="81">
        <v>4207</v>
      </c>
      <c r="AB395" s="81">
        <v>18904</v>
      </c>
      <c r="AC395" s="81">
        <v>215621</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9.6720000000000006</v>
      </c>
      <c r="BJ395" s="81">
        <v>0</v>
      </c>
      <c r="BK395" s="81">
        <v>0</v>
      </c>
      <c r="BL395" s="81">
        <v>0</v>
      </c>
      <c r="BM395" s="82"/>
      <c r="BN395" s="81">
        <v>0</v>
      </c>
      <c r="BO395" s="81">
        <v>0</v>
      </c>
      <c r="BP395" s="81">
        <v>2</v>
      </c>
      <c r="BQ395" s="81">
        <v>0</v>
      </c>
      <c r="BR395" s="81">
        <v>0</v>
      </c>
      <c r="BS395" s="81">
        <v>0</v>
      </c>
      <c r="BT395"/>
      <c r="BU395" s="80">
        <v>9.6720000000000006</v>
      </c>
      <c r="BV395" s="80">
        <v>0</v>
      </c>
      <c r="BW395" s="80">
        <v>0</v>
      </c>
      <c r="BX395" s="80">
        <v>0</v>
      </c>
      <c r="BY395" s="80">
        <v>0</v>
      </c>
      <c r="BZ395" s="80">
        <v>0</v>
      </c>
      <c r="CA395" s="80">
        <v>0</v>
      </c>
      <c r="CB395" s="80">
        <v>0</v>
      </c>
      <c r="CC395" s="80">
        <v>0</v>
      </c>
    </row>
    <row r="396" spans="1:81">
      <c r="A396" s="80" t="s">
        <v>2131</v>
      </c>
      <c r="B396" s="80">
        <v>348</v>
      </c>
      <c r="C396" s="80">
        <v>8</v>
      </c>
      <c r="D396" s="80">
        <v>21</v>
      </c>
      <c r="E396" s="80">
        <v>2011</v>
      </c>
      <c r="F396" s="80" t="s">
        <v>87</v>
      </c>
      <c r="G396" s="80" t="s">
        <v>2123</v>
      </c>
      <c r="H396" s="80" t="s">
        <v>2124</v>
      </c>
      <c r="I396" s="177"/>
      <c r="J396" s="81">
        <v>14.484720760942245</v>
      </c>
      <c r="K396" s="81">
        <v>2.4519717917800978</v>
      </c>
      <c r="L396" s="81">
        <v>8.3469295602652753</v>
      </c>
      <c r="M396" s="81">
        <v>29.497317057546692</v>
      </c>
      <c r="N396" s="81">
        <v>37.012874720005684</v>
      </c>
      <c r="O396" s="81">
        <v>20.036343758697214</v>
      </c>
      <c r="P396" s="81">
        <v>20.169912702652137</v>
      </c>
      <c r="Q396" s="81">
        <v>1.3003340129225822</v>
      </c>
      <c r="R396" s="81">
        <v>1.1797710947666804</v>
      </c>
      <c r="S396" s="81">
        <v>0</v>
      </c>
      <c r="T396" s="82"/>
      <c r="U396" s="81">
        <v>1094983</v>
      </c>
      <c r="V396" s="81">
        <v>816</v>
      </c>
      <c r="W396" s="81">
        <v>170</v>
      </c>
      <c r="X396" s="81">
        <v>5082</v>
      </c>
      <c r="Y396" s="81">
        <v>8583</v>
      </c>
      <c r="Z396" s="81">
        <v>10397</v>
      </c>
      <c r="AA396" s="81">
        <v>4076</v>
      </c>
      <c r="AB396" s="81">
        <v>18529</v>
      </c>
      <c r="AC396" s="81">
        <v>205681</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9.8949999999999996</v>
      </c>
      <c r="BJ396" s="81">
        <v>0</v>
      </c>
      <c r="BK396" s="81">
        <v>0</v>
      </c>
      <c r="BL396" s="81">
        <v>0</v>
      </c>
      <c r="BM396" s="82"/>
      <c r="BN396" s="81">
        <v>0</v>
      </c>
      <c r="BO396" s="81">
        <v>0</v>
      </c>
      <c r="BP396" s="81">
        <v>2</v>
      </c>
      <c r="BQ396" s="81">
        <v>0</v>
      </c>
      <c r="BR396" s="81">
        <v>0</v>
      </c>
      <c r="BS396" s="81">
        <v>0</v>
      </c>
      <c r="BT396"/>
      <c r="BU396" s="80">
        <v>9.8949999999999996</v>
      </c>
      <c r="BV396" s="80">
        <v>0</v>
      </c>
      <c r="BW396" s="80">
        <v>0</v>
      </c>
      <c r="BX396" s="80">
        <v>0</v>
      </c>
      <c r="BY396" s="80">
        <v>0</v>
      </c>
      <c r="BZ396" s="80">
        <v>0</v>
      </c>
      <c r="CA396" s="80">
        <v>0</v>
      </c>
      <c r="CB396" s="80">
        <v>0</v>
      </c>
      <c r="CC396" s="80">
        <v>0</v>
      </c>
    </row>
    <row r="397" spans="1:81">
      <c r="A397" s="80" t="s">
        <v>2132</v>
      </c>
      <c r="B397" s="80">
        <v>349</v>
      </c>
      <c r="C397" s="80">
        <v>9</v>
      </c>
      <c r="D397" s="80">
        <v>21</v>
      </c>
      <c r="E397" s="80">
        <v>2012</v>
      </c>
      <c r="F397" s="80" t="s">
        <v>88</v>
      </c>
      <c r="G397" s="80" t="s">
        <v>2123</v>
      </c>
      <c r="H397" s="80" t="s">
        <v>2124</v>
      </c>
      <c r="I397" s="177"/>
      <c r="J397" s="81">
        <v>14.838134139049858</v>
      </c>
      <c r="K397" s="81">
        <v>2.2895600843862756</v>
      </c>
      <c r="L397" s="81">
        <v>8.469897852241143</v>
      </c>
      <c r="M397" s="81">
        <v>27.854849939685263</v>
      </c>
      <c r="N397" s="81">
        <v>35.180981777306826</v>
      </c>
      <c r="O397" s="81">
        <v>19.884409807723458</v>
      </c>
      <c r="P397" s="81">
        <v>19.981098585607217</v>
      </c>
      <c r="Q397" s="81">
        <v>1.4009635298663792</v>
      </c>
      <c r="R397" s="81">
        <v>1.3855209346195305</v>
      </c>
      <c r="S397" s="81">
        <v>0</v>
      </c>
      <c r="T397" s="82"/>
      <c r="U397" s="81">
        <v>1179721</v>
      </c>
      <c r="V397" s="81">
        <v>816</v>
      </c>
      <c r="W397" s="81">
        <v>170</v>
      </c>
      <c r="X397" s="81">
        <v>5082</v>
      </c>
      <c r="Y397" s="81">
        <v>8689</v>
      </c>
      <c r="Z397" s="81">
        <v>10400</v>
      </c>
      <c r="AA397" s="81">
        <v>4015</v>
      </c>
      <c r="AB397" s="81">
        <v>18374</v>
      </c>
      <c r="AC397" s="81">
        <v>235295</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10.544</v>
      </c>
      <c r="BJ397" s="81">
        <v>0</v>
      </c>
      <c r="BK397" s="81">
        <v>0</v>
      </c>
      <c r="BL397" s="81">
        <v>0</v>
      </c>
      <c r="BM397" s="82"/>
      <c r="BN397" s="81">
        <v>0</v>
      </c>
      <c r="BO397" s="81">
        <v>0</v>
      </c>
      <c r="BP397" s="81">
        <v>2</v>
      </c>
      <c r="BQ397" s="81">
        <v>0</v>
      </c>
      <c r="BR397" s="81">
        <v>0</v>
      </c>
      <c r="BS397" s="81">
        <v>0</v>
      </c>
      <c r="BT397"/>
      <c r="BU397" s="80">
        <v>10.544</v>
      </c>
      <c r="BV397" s="80">
        <v>0</v>
      </c>
      <c r="BW397" s="80">
        <v>0</v>
      </c>
      <c r="BX397" s="80">
        <v>0</v>
      </c>
      <c r="BY397" s="80">
        <v>0</v>
      </c>
      <c r="BZ397" s="80">
        <v>0</v>
      </c>
      <c r="CA397" s="80">
        <v>0</v>
      </c>
      <c r="CB397" s="80">
        <v>0</v>
      </c>
      <c r="CC397" s="80">
        <v>0</v>
      </c>
    </row>
    <row r="398" spans="1:81">
      <c r="A398" s="80" t="s">
        <v>2133</v>
      </c>
      <c r="B398" s="80">
        <v>350</v>
      </c>
      <c r="C398" s="80">
        <v>10</v>
      </c>
      <c r="D398" s="80">
        <v>21</v>
      </c>
      <c r="E398" s="80">
        <v>2013</v>
      </c>
      <c r="F398" s="80" t="s">
        <v>89</v>
      </c>
      <c r="G398" s="80" t="s">
        <v>2123</v>
      </c>
      <c r="H398" s="80" t="s">
        <v>2124</v>
      </c>
      <c r="I398" s="177"/>
      <c r="J398" s="81">
        <v>13.747717886038908</v>
      </c>
      <c r="K398" s="81">
        <v>2.0034454812770282</v>
      </c>
      <c r="L398" s="81">
        <v>8.0345813361393308</v>
      </c>
      <c r="M398" s="81">
        <v>28.04737022587096</v>
      </c>
      <c r="N398" s="81">
        <v>35.716044907350508</v>
      </c>
      <c r="O398" s="81">
        <v>19.09495016191898</v>
      </c>
      <c r="P398" s="81">
        <v>19.721695848722444</v>
      </c>
      <c r="Q398" s="81">
        <v>1.3975173915866135</v>
      </c>
      <c r="R398" s="81">
        <v>1.4188178339040198</v>
      </c>
      <c r="S398" s="81">
        <v>0</v>
      </c>
      <c r="T398" s="82"/>
      <c r="U398" s="81">
        <v>1096874</v>
      </c>
      <c r="V398" s="81">
        <v>816</v>
      </c>
      <c r="W398" s="81">
        <v>170</v>
      </c>
      <c r="X398" s="81">
        <v>5082</v>
      </c>
      <c r="Y398" s="81">
        <v>8615</v>
      </c>
      <c r="Z398" s="81">
        <v>10433</v>
      </c>
      <c r="AA398" s="81">
        <v>3948</v>
      </c>
      <c r="AB398" s="81">
        <v>18066</v>
      </c>
      <c r="AC398" s="81">
        <v>235200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10.256</v>
      </c>
      <c r="BJ398" s="81">
        <v>0</v>
      </c>
      <c r="BK398" s="81">
        <v>0</v>
      </c>
      <c r="BL398" s="81">
        <v>0</v>
      </c>
      <c r="BM398" s="82"/>
      <c r="BN398" s="81">
        <v>0</v>
      </c>
      <c r="BO398" s="81">
        <v>0</v>
      </c>
      <c r="BP398" s="81">
        <v>2</v>
      </c>
      <c r="BQ398" s="81">
        <v>0</v>
      </c>
      <c r="BR398" s="81">
        <v>0</v>
      </c>
      <c r="BS398" s="81">
        <v>0</v>
      </c>
      <c r="BT398"/>
      <c r="BU398" s="80">
        <v>10.256</v>
      </c>
      <c r="BV398" s="80">
        <v>0</v>
      </c>
      <c r="BW398" s="80">
        <v>0</v>
      </c>
      <c r="BX398" s="80">
        <v>0</v>
      </c>
      <c r="BY398" s="80">
        <v>0</v>
      </c>
      <c r="BZ398" s="80">
        <v>0</v>
      </c>
      <c r="CA398" s="80">
        <v>0</v>
      </c>
      <c r="CB398" s="80">
        <v>0</v>
      </c>
      <c r="CC398" s="80">
        <v>0</v>
      </c>
    </row>
    <row r="399" spans="1:81">
      <c r="A399" s="80" t="s">
        <v>2134</v>
      </c>
      <c r="B399" s="80">
        <v>351</v>
      </c>
      <c r="C399" s="80">
        <v>11</v>
      </c>
      <c r="D399" s="80">
        <v>21</v>
      </c>
      <c r="E399" s="80">
        <v>2014</v>
      </c>
      <c r="F399" s="80" t="s">
        <v>90</v>
      </c>
      <c r="G399" s="80" t="s">
        <v>2123</v>
      </c>
      <c r="H399" s="80" t="s">
        <v>2124</v>
      </c>
      <c r="I399" s="177"/>
      <c r="J399" s="81">
        <v>13.956454330675674</v>
      </c>
      <c r="K399" s="81">
        <v>1.7557377695000296</v>
      </c>
      <c r="L399" s="81">
        <v>9.820779555545105</v>
      </c>
      <c r="M399" s="81">
        <v>26.764302353872083</v>
      </c>
      <c r="N399" s="81">
        <v>31.564237535594252</v>
      </c>
      <c r="O399" s="81">
        <v>17.966868106895443</v>
      </c>
      <c r="P399" s="81">
        <v>19.181537902506022</v>
      </c>
      <c r="Q399" s="81">
        <v>1.3106473743591638</v>
      </c>
      <c r="R399" s="81">
        <v>1.0143658525613397</v>
      </c>
      <c r="S399" s="81">
        <v>0</v>
      </c>
      <c r="T399" s="82"/>
      <c r="U399" s="81">
        <v>1165170</v>
      </c>
      <c r="V399" s="81">
        <v>604</v>
      </c>
      <c r="W399" s="81">
        <v>215</v>
      </c>
      <c r="X399" s="81">
        <v>4751</v>
      </c>
      <c r="Y399" s="81">
        <v>8510</v>
      </c>
      <c r="Z399" s="81">
        <v>10339</v>
      </c>
      <c r="AA399" s="81">
        <v>3820</v>
      </c>
      <c r="AB399" s="81">
        <v>17659</v>
      </c>
      <c r="AC399" s="81">
        <v>168682</v>
      </c>
      <c r="AD399" s="81">
        <v>0</v>
      </c>
      <c r="AE399" s="82"/>
      <c r="AF399" s="81">
        <v>9758793.1027679127</v>
      </c>
      <c r="AG399" s="81">
        <v>1401668.6332465345</v>
      </c>
      <c r="AH399" s="81">
        <v>1672413.035592352</v>
      </c>
      <c r="AI399" s="81">
        <v>35519413.318801135</v>
      </c>
      <c r="AJ399" s="81">
        <v>42764284.450397983</v>
      </c>
      <c r="AK399" s="81">
        <v>0</v>
      </c>
      <c r="AL399" s="81">
        <v>0</v>
      </c>
      <c r="AM399" s="81">
        <v>2424316.8177668885</v>
      </c>
      <c r="AN399" s="81">
        <v>0</v>
      </c>
      <c r="AO399" s="81">
        <v>0</v>
      </c>
      <c r="AP399" s="82"/>
      <c r="AQ399" s="81">
        <v>179</v>
      </c>
      <c r="AR399" s="81">
        <v>104</v>
      </c>
      <c r="AS399" s="81">
        <v>0</v>
      </c>
      <c r="AT399" s="81">
        <v>0</v>
      </c>
      <c r="AU399" s="81">
        <v>0</v>
      </c>
      <c r="AV399" s="81">
        <v>0</v>
      </c>
      <c r="AW399" s="81" t="s">
        <v>564</v>
      </c>
      <c r="AX399" s="82"/>
      <c r="AY399" s="81">
        <v>734.4</v>
      </c>
      <c r="AZ399" s="81">
        <v>5893.8</v>
      </c>
      <c r="BA399" s="81">
        <v>0</v>
      </c>
      <c r="BB399" s="81">
        <v>0</v>
      </c>
      <c r="BC399" s="81">
        <v>0</v>
      </c>
      <c r="BD399" s="81">
        <v>0</v>
      </c>
      <c r="BE399" s="81" t="s">
        <v>564</v>
      </c>
      <c r="BF399" s="82"/>
      <c r="BG399" s="81">
        <v>0</v>
      </c>
      <c r="BH399" s="81">
        <v>0</v>
      </c>
      <c r="BI399" s="81">
        <v>9.5879999999999992</v>
      </c>
      <c r="BJ399" s="81">
        <v>0</v>
      </c>
      <c r="BK399" s="81">
        <v>0</v>
      </c>
      <c r="BL399" s="81">
        <v>0</v>
      </c>
      <c r="BM399" s="82"/>
      <c r="BN399" s="81">
        <v>0</v>
      </c>
      <c r="BO399" s="81">
        <v>0</v>
      </c>
      <c r="BP399" s="81">
        <v>2</v>
      </c>
      <c r="BQ399" s="81">
        <v>0</v>
      </c>
      <c r="BR399" s="81">
        <v>0</v>
      </c>
      <c r="BS399" s="81">
        <v>0</v>
      </c>
      <c r="BT399"/>
      <c r="BU399" s="80">
        <v>9.5879999999999992</v>
      </c>
      <c r="BV399" s="80">
        <v>0</v>
      </c>
      <c r="BW399" s="80">
        <v>0</v>
      </c>
      <c r="BX399" s="80">
        <v>0</v>
      </c>
      <c r="BY399" s="80">
        <v>0</v>
      </c>
      <c r="BZ399" s="80">
        <v>0</v>
      </c>
      <c r="CA399" s="80">
        <v>0</v>
      </c>
      <c r="CB399" s="80">
        <v>0</v>
      </c>
      <c r="CC399" s="80">
        <v>0</v>
      </c>
    </row>
    <row r="400" spans="1:81">
      <c r="A400" s="80" t="s">
        <v>2135</v>
      </c>
      <c r="B400" s="80">
        <v>352</v>
      </c>
      <c r="C400" s="80">
        <v>12</v>
      </c>
      <c r="D400" s="80">
        <v>21</v>
      </c>
      <c r="E400" s="80">
        <v>2015</v>
      </c>
      <c r="F400" s="80" t="s">
        <v>91</v>
      </c>
      <c r="G400" s="80" t="s">
        <v>2123</v>
      </c>
      <c r="H400" s="80" t="s">
        <v>2124</v>
      </c>
      <c r="I400" s="177"/>
      <c r="J400" s="81">
        <v>16.034574049907519</v>
      </c>
      <c r="K400" s="81">
        <v>1.6613232166751108</v>
      </c>
      <c r="L400" s="81">
        <v>18.18248327653642</v>
      </c>
      <c r="M400" s="81">
        <v>21.876619383442197</v>
      </c>
      <c r="N400" s="81">
        <v>29.243593622505358</v>
      </c>
      <c r="O400" s="81">
        <v>17.657718122081953</v>
      </c>
      <c r="P400" s="81">
        <v>18.663948895238732</v>
      </c>
      <c r="Q400" s="81">
        <v>1.253196483750129</v>
      </c>
      <c r="R400" s="81">
        <v>0.78483249631396967</v>
      </c>
      <c r="S400" s="81">
        <v>0</v>
      </c>
      <c r="T400" s="82"/>
      <c r="U400" s="81">
        <v>1395255</v>
      </c>
      <c r="V400" s="81">
        <v>604</v>
      </c>
      <c r="W400" s="81">
        <v>215</v>
      </c>
      <c r="X400" s="81">
        <v>4751</v>
      </c>
      <c r="Y400" s="81">
        <v>8415</v>
      </c>
      <c r="Z400" s="81">
        <v>10259</v>
      </c>
      <c r="AA400" s="81">
        <v>3714</v>
      </c>
      <c r="AB400" s="81">
        <v>17248</v>
      </c>
      <c r="AC400" s="81">
        <v>134444</v>
      </c>
      <c r="AD400" s="81">
        <v>0</v>
      </c>
      <c r="AE400" s="82"/>
      <c r="AF400" s="81">
        <v>10926760.48927051</v>
      </c>
      <c r="AG400" s="81">
        <v>1237819.695146075</v>
      </c>
      <c r="AH400" s="81">
        <v>2929022.6271154401</v>
      </c>
      <c r="AI400" s="81">
        <v>31400760.060125481</v>
      </c>
      <c r="AJ400" s="81">
        <v>41716590.927232645</v>
      </c>
      <c r="AK400" s="81">
        <v>0</v>
      </c>
      <c r="AL400" s="81">
        <v>0</v>
      </c>
      <c r="AM400" s="81">
        <v>2363766.0473612351</v>
      </c>
      <c r="AN400" s="81">
        <v>0</v>
      </c>
      <c r="AO400" s="81">
        <v>0</v>
      </c>
      <c r="AP400" s="82"/>
      <c r="AQ400" s="81">
        <v>199</v>
      </c>
      <c r="AR400" s="81">
        <v>152</v>
      </c>
      <c r="AS400" s="81">
        <v>0</v>
      </c>
      <c r="AT400" s="81">
        <v>0</v>
      </c>
      <c r="AU400" s="81">
        <v>0</v>
      </c>
      <c r="AV400" s="81">
        <v>0</v>
      </c>
      <c r="AW400" s="81" t="s">
        <v>564</v>
      </c>
      <c r="AX400" s="82"/>
      <c r="AY400" s="81">
        <v>835.9</v>
      </c>
      <c r="AZ400" s="81">
        <v>9317.7999999999993</v>
      </c>
      <c r="BA400" s="81">
        <v>0</v>
      </c>
      <c r="BB400" s="81">
        <v>0</v>
      </c>
      <c r="BC400" s="81">
        <v>0</v>
      </c>
      <c r="BD400" s="81">
        <v>0</v>
      </c>
      <c r="BE400" s="81" t="s">
        <v>564</v>
      </c>
      <c r="BF400" s="82"/>
      <c r="BG400" s="81">
        <v>0</v>
      </c>
      <c r="BH400" s="81">
        <v>0</v>
      </c>
      <c r="BI400" s="81">
        <v>10.065</v>
      </c>
      <c r="BJ400" s="81">
        <v>0</v>
      </c>
      <c r="BK400" s="81">
        <v>0</v>
      </c>
      <c r="BL400" s="81">
        <v>0</v>
      </c>
      <c r="BM400" s="82"/>
      <c r="BN400" s="81">
        <v>0</v>
      </c>
      <c r="BO400" s="81">
        <v>0</v>
      </c>
      <c r="BP400" s="81">
        <v>2</v>
      </c>
      <c r="BQ400" s="81">
        <v>0</v>
      </c>
      <c r="BR400" s="81">
        <v>0</v>
      </c>
      <c r="BS400" s="81">
        <v>0</v>
      </c>
      <c r="BT400"/>
      <c r="BU400" s="80">
        <v>10.065</v>
      </c>
      <c r="BV400" s="80">
        <v>0</v>
      </c>
      <c r="BW400" s="80">
        <v>0</v>
      </c>
      <c r="BX400" s="80">
        <v>0</v>
      </c>
      <c r="BY400" s="80">
        <v>0</v>
      </c>
      <c r="BZ400" s="80">
        <v>0</v>
      </c>
      <c r="CA400" s="80">
        <v>0</v>
      </c>
      <c r="CB400" s="80">
        <v>0</v>
      </c>
      <c r="CC400" s="80">
        <v>0</v>
      </c>
    </row>
    <row r="401" spans="1:81">
      <c r="A401" s="80" t="s">
        <v>2136</v>
      </c>
      <c r="B401" s="80">
        <v>353</v>
      </c>
      <c r="C401" s="80">
        <v>13</v>
      </c>
      <c r="D401" s="80">
        <v>21</v>
      </c>
      <c r="E401" s="80">
        <v>2016</v>
      </c>
      <c r="F401" s="80" t="s">
        <v>92</v>
      </c>
      <c r="G401" s="80" t="s">
        <v>2123</v>
      </c>
      <c r="H401" s="80" t="s">
        <v>2124</v>
      </c>
      <c r="I401" s="177"/>
      <c r="J401" s="81">
        <v>18.501563070705629</v>
      </c>
      <c r="K401" s="81">
        <v>1.5550196449617357</v>
      </c>
      <c r="L401" s="81">
        <v>10.670429813650484</v>
      </c>
      <c r="M401" s="81">
        <v>21.195890449963041</v>
      </c>
      <c r="N401" s="81">
        <v>29.425419261743535</v>
      </c>
      <c r="O401" s="81">
        <v>17.290266308669828</v>
      </c>
      <c r="P401" s="81">
        <v>18.181337477255205</v>
      </c>
      <c r="Q401" s="81">
        <v>1.1900790372666561</v>
      </c>
      <c r="R401" s="81">
        <v>0.91810144792482384</v>
      </c>
      <c r="S401" s="81">
        <v>0</v>
      </c>
      <c r="T401" s="82"/>
      <c r="U401" s="81">
        <v>1476156</v>
      </c>
      <c r="V401" s="81">
        <v>604</v>
      </c>
      <c r="W401" s="81">
        <v>215</v>
      </c>
      <c r="X401" s="81">
        <v>4751</v>
      </c>
      <c r="Y401" s="81">
        <v>8337</v>
      </c>
      <c r="Z401" s="81">
        <v>10169</v>
      </c>
      <c r="AA401" s="81">
        <v>3742</v>
      </c>
      <c r="AB401" s="81">
        <v>16849</v>
      </c>
      <c r="AC401" s="81">
        <v>156802.68999227579</v>
      </c>
      <c r="AD401" s="81">
        <v>0</v>
      </c>
      <c r="AE401" s="82"/>
      <c r="AF401" s="81">
        <v>12874644.42701239</v>
      </c>
      <c r="AG401" s="81">
        <v>1139249.289976618</v>
      </c>
      <c r="AH401" s="81">
        <v>1384772.078134157</v>
      </c>
      <c r="AI401" s="81">
        <v>32294957.213394359</v>
      </c>
      <c r="AJ401" s="81">
        <v>42499322.534846917</v>
      </c>
      <c r="AK401" s="81">
        <v>0</v>
      </c>
      <c r="AL401" s="81">
        <v>0</v>
      </c>
      <c r="AM401" s="81">
        <v>2310878.703405065</v>
      </c>
      <c r="AN401" s="81">
        <v>0</v>
      </c>
      <c r="AO401" s="81">
        <v>0</v>
      </c>
      <c r="AP401" s="82"/>
      <c r="AQ401" s="81">
        <v>210</v>
      </c>
      <c r="AR401" s="81">
        <v>195</v>
      </c>
      <c r="AS401" s="81">
        <v>0</v>
      </c>
      <c r="AT401" s="81">
        <v>0</v>
      </c>
      <c r="AU401" s="81">
        <v>0</v>
      </c>
      <c r="AV401" s="81">
        <v>0</v>
      </c>
      <c r="AW401" s="81" t="s">
        <v>564</v>
      </c>
      <c r="AX401" s="82"/>
      <c r="AY401" s="81">
        <v>894.5</v>
      </c>
      <c r="AZ401" s="81">
        <v>12824</v>
      </c>
      <c r="BA401" s="81">
        <v>0</v>
      </c>
      <c r="BB401" s="81">
        <v>0</v>
      </c>
      <c r="BC401" s="81">
        <v>0</v>
      </c>
      <c r="BD401" s="81">
        <v>0</v>
      </c>
      <c r="BE401" s="81" t="s">
        <v>564</v>
      </c>
      <c r="BF401" s="82"/>
      <c r="BG401" s="81">
        <v>0</v>
      </c>
      <c r="BH401" s="81">
        <v>0</v>
      </c>
      <c r="BI401" s="81">
        <v>6.2629999999999999</v>
      </c>
      <c r="BJ401" s="81">
        <v>0</v>
      </c>
      <c r="BK401" s="81">
        <v>0</v>
      </c>
      <c r="BL401" s="81">
        <v>0</v>
      </c>
      <c r="BM401" s="82"/>
      <c r="BN401" s="81">
        <v>0</v>
      </c>
      <c r="BO401" s="81">
        <v>0</v>
      </c>
      <c r="BP401" s="81">
        <v>1</v>
      </c>
      <c r="BQ401" s="81">
        <v>0</v>
      </c>
      <c r="BR401" s="81">
        <v>0</v>
      </c>
      <c r="BS401" s="81">
        <v>0</v>
      </c>
      <c r="BT401"/>
      <c r="BU401" s="80">
        <v>6.2629999999999999</v>
      </c>
      <c r="BV401" s="80">
        <v>0</v>
      </c>
      <c r="BW401" s="80">
        <v>0</v>
      </c>
      <c r="BX401" s="80">
        <v>0</v>
      </c>
      <c r="BY401" s="80">
        <v>0</v>
      </c>
      <c r="BZ401" s="80">
        <v>0</v>
      </c>
      <c r="CA401" s="80">
        <v>0</v>
      </c>
      <c r="CB401" s="80">
        <v>0</v>
      </c>
      <c r="CC401" s="80">
        <v>0</v>
      </c>
    </row>
    <row r="402" spans="1:81">
      <c r="A402" s="80" t="s">
        <v>2137</v>
      </c>
      <c r="B402" s="80">
        <v>354</v>
      </c>
      <c r="C402" s="80">
        <v>14</v>
      </c>
      <c r="D402" s="80">
        <v>21</v>
      </c>
      <c r="E402" s="80">
        <v>2017</v>
      </c>
      <c r="F402" s="80" t="s">
        <v>71</v>
      </c>
      <c r="G402" s="80" t="s">
        <v>2123</v>
      </c>
      <c r="H402" s="80" t="s">
        <v>2124</v>
      </c>
      <c r="I402" s="177"/>
      <c r="J402" s="81">
        <v>16.785514706351133</v>
      </c>
      <c r="K402" s="81">
        <v>1.5699128201384667</v>
      </c>
      <c r="L402" s="81">
        <v>10.427039343157162</v>
      </c>
      <c r="M402" s="81">
        <v>20.025381844748651</v>
      </c>
      <c r="N402" s="81">
        <v>28.400699995447333</v>
      </c>
      <c r="O402" s="81">
        <v>16.899414806313075</v>
      </c>
      <c r="P402" s="81">
        <v>17.588198773763846</v>
      </c>
      <c r="Q402" s="81">
        <v>1.1259363613969382</v>
      </c>
      <c r="R402" s="81">
        <v>1.296999147301779</v>
      </c>
      <c r="S402" s="81">
        <v>0</v>
      </c>
      <c r="T402" s="82"/>
      <c r="U402" s="81">
        <v>1431152</v>
      </c>
      <c r="V402" s="81">
        <v>604</v>
      </c>
      <c r="W402" s="81">
        <v>215</v>
      </c>
      <c r="X402" s="81">
        <v>4751</v>
      </c>
      <c r="Y402" s="81">
        <v>8301</v>
      </c>
      <c r="Z402" s="81">
        <v>10104</v>
      </c>
      <c r="AA402" s="81">
        <v>3643</v>
      </c>
      <c r="AB402" s="81">
        <v>16485</v>
      </c>
      <c r="AC402" s="81">
        <v>225909.99999999991</v>
      </c>
      <c r="AD402" s="81">
        <v>0</v>
      </c>
      <c r="AE402" s="82"/>
      <c r="AF402" s="81">
        <v>12741578.565422351</v>
      </c>
      <c r="AG402" s="81">
        <v>1200045.293559073</v>
      </c>
      <c r="AH402" s="81">
        <v>1695173.742535502</v>
      </c>
      <c r="AI402" s="81">
        <v>31750900.196012169</v>
      </c>
      <c r="AJ402" s="81">
        <v>39934326.832173243</v>
      </c>
      <c r="AK402" s="81">
        <v>0</v>
      </c>
      <c r="AL402" s="81">
        <v>0</v>
      </c>
      <c r="AM402" s="81">
        <v>2264493.0526619479</v>
      </c>
      <c r="AN402" s="81">
        <v>0</v>
      </c>
      <c r="AO402" s="81">
        <v>0</v>
      </c>
      <c r="AP402" s="82"/>
      <c r="AQ402" s="81">
        <v>223</v>
      </c>
      <c r="AR402" s="81">
        <v>226</v>
      </c>
      <c r="AS402" s="81">
        <v>0</v>
      </c>
      <c r="AT402" s="81">
        <v>0</v>
      </c>
      <c r="AU402" s="81">
        <v>0</v>
      </c>
      <c r="AV402" s="81">
        <v>0</v>
      </c>
      <c r="AW402" s="81" t="s">
        <v>564</v>
      </c>
      <c r="AX402" s="82"/>
      <c r="AY402" s="81">
        <v>963.4</v>
      </c>
      <c r="AZ402" s="81">
        <v>17424.8</v>
      </c>
      <c r="BA402" s="81">
        <v>0</v>
      </c>
      <c r="BB402" s="81">
        <v>0</v>
      </c>
      <c r="BC402" s="81">
        <v>0</v>
      </c>
      <c r="BD402" s="81">
        <v>0</v>
      </c>
      <c r="BE402" s="81" t="s">
        <v>564</v>
      </c>
      <c r="BF402" s="82"/>
      <c r="BG402" s="81">
        <v>0</v>
      </c>
      <c r="BH402" s="81">
        <v>0</v>
      </c>
      <c r="BI402" s="81">
        <v>6.7389999999999999</v>
      </c>
      <c r="BJ402" s="81">
        <v>0</v>
      </c>
      <c r="BK402" s="81">
        <v>0</v>
      </c>
      <c r="BL402" s="81">
        <v>0</v>
      </c>
      <c r="BM402" s="82"/>
      <c r="BN402" s="81">
        <v>0</v>
      </c>
      <c r="BO402" s="81">
        <v>0</v>
      </c>
      <c r="BP402" s="81">
        <v>1</v>
      </c>
      <c r="BQ402" s="81">
        <v>0</v>
      </c>
      <c r="BR402" s="81">
        <v>0</v>
      </c>
      <c r="BS402" s="81">
        <v>0</v>
      </c>
      <c r="BT402"/>
      <c r="BU402" s="80">
        <v>6.7389999999999999</v>
      </c>
      <c r="BV402" s="80">
        <v>0</v>
      </c>
      <c r="BW402" s="80">
        <v>0</v>
      </c>
      <c r="BX402" s="80">
        <v>0</v>
      </c>
      <c r="BY402" s="80">
        <v>0</v>
      </c>
      <c r="BZ402" s="80">
        <v>0</v>
      </c>
      <c r="CA402" s="80">
        <v>0</v>
      </c>
      <c r="CB402" s="80">
        <v>0</v>
      </c>
      <c r="CC402" s="80">
        <v>0</v>
      </c>
    </row>
    <row r="403" spans="1:81">
      <c r="A403" s="80" t="s">
        <v>2138</v>
      </c>
      <c r="B403" s="80">
        <v>355</v>
      </c>
      <c r="C403" s="80">
        <v>15</v>
      </c>
      <c r="D403" s="80">
        <v>21</v>
      </c>
      <c r="E403" s="80">
        <v>2018</v>
      </c>
      <c r="F403" s="80" t="s">
        <v>93</v>
      </c>
      <c r="G403" s="80" t="s">
        <v>2123</v>
      </c>
      <c r="H403" s="80" t="s">
        <v>2124</v>
      </c>
      <c r="I403" s="177"/>
      <c r="J403" s="81">
        <v>18.970785631171005</v>
      </c>
      <c r="K403" s="81">
        <v>1.454119697659334</v>
      </c>
      <c r="L403" s="81">
        <v>9.5882986627993283</v>
      </c>
      <c r="M403" s="81">
        <v>20.724950455341361</v>
      </c>
      <c r="N403" s="81">
        <v>25.361246356429962</v>
      </c>
      <c r="O403" s="81">
        <v>16.448980681901563</v>
      </c>
      <c r="P403" s="81">
        <v>17.183687180406199</v>
      </c>
      <c r="Q403" s="81">
        <v>1.0249109387300022</v>
      </c>
      <c r="R403" s="81">
        <v>0.79564782924065802</v>
      </c>
      <c r="S403" s="81">
        <v>0</v>
      </c>
      <c r="T403" s="82"/>
      <c r="U403" s="81">
        <v>1686015</v>
      </c>
      <c r="V403" s="81">
        <v>604</v>
      </c>
      <c r="W403" s="81">
        <v>215</v>
      </c>
      <c r="X403" s="81">
        <v>4751</v>
      </c>
      <c r="Y403" s="81">
        <v>8219</v>
      </c>
      <c r="Z403" s="81">
        <v>10023</v>
      </c>
      <c r="AA403" s="81">
        <v>3595</v>
      </c>
      <c r="AB403" s="81">
        <v>16171</v>
      </c>
      <c r="AC403" s="81">
        <v>138042</v>
      </c>
      <c r="AD403" s="81">
        <v>0</v>
      </c>
      <c r="AE403" s="82"/>
      <c r="AF403" s="81">
        <v>15263433.667042069</v>
      </c>
      <c r="AG403" s="81">
        <v>1087753.3508245661</v>
      </c>
      <c r="AH403" s="81">
        <v>1568883.1642466281</v>
      </c>
      <c r="AI403" s="81">
        <v>32314010.825480599</v>
      </c>
      <c r="AJ403" s="81">
        <v>38817733.06919992</v>
      </c>
      <c r="AK403" s="81">
        <v>0</v>
      </c>
      <c r="AL403" s="81">
        <v>0</v>
      </c>
      <c r="AM403" s="81">
        <v>2225956.1113180742</v>
      </c>
      <c r="AN403" s="81">
        <v>0</v>
      </c>
      <c r="AO403" s="81">
        <v>0</v>
      </c>
      <c r="AP403" s="82"/>
      <c r="AQ403" s="81">
        <v>238</v>
      </c>
      <c r="AR403" s="81">
        <v>278</v>
      </c>
      <c r="AS403" s="81">
        <v>0</v>
      </c>
      <c r="AT403" s="81">
        <v>0</v>
      </c>
      <c r="AU403" s="81">
        <v>0</v>
      </c>
      <c r="AV403" s="81">
        <v>0</v>
      </c>
      <c r="AW403" s="81" t="s">
        <v>564</v>
      </c>
      <c r="AX403" s="82"/>
      <c r="AY403" s="81">
        <v>1069.8</v>
      </c>
      <c r="AZ403" s="81">
        <v>19901</v>
      </c>
      <c r="BA403" s="81">
        <v>0</v>
      </c>
      <c r="BB403" s="81">
        <v>0</v>
      </c>
      <c r="BC403" s="81">
        <v>0</v>
      </c>
      <c r="BD403" s="81">
        <v>0</v>
      </c>
      <c r="BE403" s="81" t="s">
        <v>564</v>
      </c>
      <c r="BF403" s="82"/>
      <c r="BG403" s="81">
        <v>0</v>
      </c>
      <c r="BH403" s="81">
        <v>0</v>
      </c>
      <c r="BI403" s="81">
        <v>6.51</v>
      </c>
      <c r="BJ403" s="81">
        <v>0</v>
      </c>
      <c r="BK403" s="81">
        <v>0</v>
      </c>
      <c r="BL403" s="81">
        <v>0</v>
      </c>
      <c r="BM403" s="82"/>
      <c r="BN403" s="81">
        <v>0</v>
      </c>
      <c r="BO403" s="81">
        <v>0</v>
      </c>
      <c r="BP403" s="81">
        <v>1</v>
      </c>
      <c r="BQ403" s="81">
        <v>0</v>
      </c>
      <c r="BR403" s="81">
        <v>0</v>
      </c>
      <c r="BS403" s="81">
        <v>0</v>
      </c>
      <c r="BT403"/>
      <c r="BU403" s="80">
        <v>6.51</v>
      </c>
      <c r="BV403" s="80">
        <v>0</v>
      </c>
      <c r="BW403" s="80">
        <v>0</v>
      </c>
      <c r="BX403" s="80">
        <v>0</v>
      </c>
      <c r="BY403" s="80">
        <v>0</v>
      </c>
      <c r="BZ403" s="80">
        <v>0</v>
      </c>
      <c r="CA403" s="80">
        <v>0</v>
      </c>
      <c r="CB403" s="80">
        <v>0</v>
      </c>
      <c r="CC403" s="80">
        <v>0</v>
      </c>
    </row>
    <row r="404" spans="1:81">
      <c r="A404" s="80" t="s">
        <v>2139</v>
      </c>
      <c r="B404" s="80">
        <v>356</v>
      </c>
      <c r="C404" s="80">
        <v>16</v>
      </c>
      <c r="D404" s="80">
        <v>21</v>
      </c>
      <c r="E404" s="80">
        <v>2019</v>
      </c>
      <c r="F404" s="80" t="s">
        <v>73</v>
      </c>
      <c r="G404" s="80" t="s">
        <v>2123</v>
      </c>
      <c r="H404" s="80" t="s">
        <v>2124</v>
      </c>
      <c r="I404" s="177"/>
      <c r="J404" s="81">
        <v>20.374465435844613</v>
      </c>
      <c r="K404" s="81">
        <v>1.3557377598926164</v>
      </c>
      <c r="L404" s="81">
        <v>9.6564550148150037</v>
      </c>
      <c r="M404" s="81">
        <v>18.478707886630623</v>
      </c>
      <c r="N404" s="81">
        <v>23.171103120304213</v>
      </c>
      <c r="O404" s="81">
        <v>15.828938285516458</v>
      </c>
      <c r="P404" s="81">
        <v>16.614957623850966</v>
      </c>
      <c r="Q404" s="81">
        <v>0.96950679844555765</v>
      </c>
      <c r="R404" s="81">
        <v>0.81970410905765889</v>
      </c>
      <c r="S404" s="81">
        <v>0</v>
      </c>
      <c r="T404" s="82"/>
      <c r="U404" s="81">
        <v>1781947</v>
      </c>
      <c r="V404" s="81">
        <v>604</v>
      </c>
      <c r="W404" s="81">
        <v>215</v>
      </c>
      <c r="X404" s="81">
        <v>4751</v>
      </c>
      <c r="Y404" s="81">
        <v>8089</v>
      </c>
      <c r="Z404" s="81">
        <v>9910</v>
      </c>
      <c r="AA404" s="81">
        <v>3450</v>
      </c>
      <c r="AB404" s="81">
        <v>15711</v>
      </c>
      <c r="AC404" s="81">
        <v>144545</v>
      </c>
      <c r="AD404" s="81">
        <v>0</v>
      </c>
      <c r="AE404" s="82"/>
      <c r="AF404" s="81">
        <v>17107660.176433619</v>
      </c>
      <c r="AG404" s="81">
        <v>1068479.8380214579</v>
      </c>
      <c r="AH404" s="81">
        <v>1725548.9186934819</v>
      </c>
      <c r="AI404" s="81">
        <v>31005244.22614966</v>
      </c>
      <c r="AJ404" s="81">
        <v>34274071.074524172</v>
      </c>
      <c r="AK404" s="81">
        <v>0</v>
      </c>
      <c r="AL404" s="81">
        <v>0</v>
      </c>
      <c r="AM404" s="81">
        <v>2139719.9276553225</v>
      </c>
      <c r="AN404" s="81">
        <v>0</v>
      </c>
      <c r="AO404" s="81">
        <v>0</v>
      </c>
      <c r="AP404" s="82"/>
      <c r="AQ404" s="81">
        <v>249</v>
      </c>
      <c r="AR404" s="81">
        <v>332</v>
      </c>
      <c r="AS404" s="81">
        <v>0</v>
      </c>
      <c r="AT404" s="81">
        <v>0</v>
      </c>
      <c r="AU404" s="81">
        <v>0</v>
      </c>
      <c r="AV404" s="81">
        <v>0</v>
      </c>
      <c r="AW404" s="81" t="s">
        <v>564</v>
      </c>
      <c r="AX404" s="82"/>
      <c r="AY404" s="81">
        <v>1123.2</v>
      </c>
      <c r="AZ404" s="81">
        <v>23441.5</v>
      </c>
      <c r="BA404" s="81">
        <v>0</v>
      </c>
      <c r="BB404" s="81">
        <v>0</v>
      </c>
      <c r="BC404" s="81">
        <v>0</v>
      </c>
      <c r="BD404" s="81">
        <v>0</v>
      </c>
      <c r="BE404" s="81" t="s">
        <v>564</v>
      </c>
      <c r="BF404" s="82"/>
      <c r="BG404" s="81">
        <v>0</v>
      </c>
      <c r="BH404" s="81">
        <v>0</v>
      </c>
      <c r="BI404" s="81">
        <v>6.415</v>
      </c>
      <c r="BJ404" s="81">
        <v>0</v>
      </c>
      <c r="BK404" s="81">
        <v>0</v>
      </c>
      <c r="BL404" s="81">
        <v>0</v>
      </c>
      <c r="BM404" s="82"/>
      <c r="BN404" s="81">
        <v>0</v>
      </c>
      <c r="BO404" s="81">
        <v>0</v>
      </c>
      <c r="BP404" s="81">
        <v>1</v>
      </c>
      <c r="BQ404" s="81">
        <v>0</v>
      </c>
      <c r="BR404" s="81">
        <v>0</v>
      </c>
      <c r="BS404" s="81">
        <v>0</v>
      </c>
      <c r="BT404"/>
      <c r="BU404" s="80">
        <v>6.415</v>
      </c>
      <c r="BV404" s="80">
        <v>0</v>
      </c>
      <c r="BW404" s="80">
        <v>0</v>
      </c>
      <c r="BX404" s="80">
        <v>0</v>
      </c>
      <c r="BY404" s="80">
        <v>0</v>
      </c>
      <c r="BZ404" s="80">
        <v>0</v>
      </c>
      <c r="CA404" s="80">
        <v>0</v>
      </c>
      <c r="CB404" s="80">
        <v>0</v>
      </c>
      <c r="CC404" s="80">
        <v>0</v>
      </c>
    </row>
    <row r="405" spans="1:81">
      <c r="A405" s="80" t="s">
        <v>2140</v>
      </c>
      <c r="B405" s="80">
        <v>357</v>
      </c>
      <c r="C405" s="80">
        <v>17</v>
      </c>
      <c r="D405" s="80">
        <v>21</v>
      </c>
      <c r="E405" s="80">
        <v>2020</v>
      </c>
      <c r="F405" s="80" t="s">
        <v>218</v>
      </c>
      <c r="G405" s="80" t="s">
        <v>2123</v>
      </c>
      <c r="H405" s="80" t="s">
        <v>2124</v>
      </c>
      <c r="I405" s="177"/>
      <c r="J405" s="81">
        <v>19.904130872929969</v>
      </c>
      <c r="K405" s="81">
        <v>1.2642414676921201</v>
      </c>
      <c r="L405" s="81">
        <v>8.813278733787886</v>
      </c>
      <c r="M405" s="81">
        <v>14.567359704487702</v>
      </c>
      <c r="N405" s="81">
        <v>22.758352790125965</v>
      </c>
      <c r="O405" s="81">
        <v>13.743840141489629</v>
      </c>
      <c r="P405" s="81">
        <v>15.722382638682578</v>
      </c>
      <c r="Q405" s="81">
        <v>0.90054451148022074</v>
      </c>
      <c r="R405" s="81">
        <v>0.65384932684925379</v>
      </c>
      <c r="S405" s="81">
        <v>0</v>
      </c>
      <c r="T405" s="82"/>
      <c r="U405" s="81">
        <v>1773868</v>
      </c>
      <c r="V405" s="81">
        <v>536</v>
      </c>
      <c r="W405" s="81">
        <v>209</v>
      </c>
      <c r="X405" s="81">
        <v>4155</v>
      </c>
      <c r="Y405" s="81">
        <v>7997</v>
      </c>
      <c r="Z405" s="81">
        <v>9821</v>
      </c>
      <c r="AA405" s="81">
        <v>3547</v>
      </c>
      <c r="AB405" s="81">
        <v>15273</v>
      </c>
      <c r="AC405" s="81">
        <v>115899.99999999997</v>
      </c>
      <c r="AD405" s="81">
        <v>0</v>
      </c>
      <c r="AE405" s="82"/>
      <c r="AF405" s="81">
        <v>17328251.19733217</v>
      </c>
      <c r="AG405" s="81">
        <v>971249.03163559956</v>
      </c>
      <c r="AH405" s="81">
        <v>1642517.4274311233</v>
      </c>
      <c r="AI405" s="81">
        <v>26193669.044703037</v>
      </c>
      <c r="AJ405" s="81">
        <v>38953440.492394939</v>
      </c>
      <c r="AK405" s="81"/>
      <c r="AL405" s="81"/>
      <c r="AM405" s="81">
        <v>1993296.1865691605</v>
      </c>
      <c r="AN405" s="81"/>
      <c r="AO405" s="81"/>
      <c r="AP405" s="82"/>
      <c r="AQ405" s="81">
        <v>259</v>
      </c>
      <c r="AR405" s="81">
        <v>393</v>
      </c>
      <c r="AS405" s="81">
        <v>0</v>
      </c>
      <c r="AT405" s="81">
        <v>0</v>
      </c>
      <c r="AU405" s="81">
        <v>0</v>
      </c>
      <c r="AV405" s="81">
        <v>0</v>
      </c>
      <c r="AW405" s="81">
        <v>0</v>
      </c>
      <c r="AX405" s="82"/>
      <c r="AY405" s="81">
        <v>1177.2</v>
      </c>
      <c r="AZ405" s="81">
        <v>29639.000000000011</v>
      </c>
      <c r="BA405" s="81">
        <v>0</v>
      </c>
      <c r="BB405" s="81">
        <v>0</v>
      </c>
      <c r="BC405" s="81">
        <v>0</v>
      </c>
      <c r="BD405" s="81">
        <v>0</v>
      </c>
      <c r="BE405" s="81">
        <v>0</v>
      </c>
      <c r="BF405" s="82"/>
      <c r="BG405" s="81">
        <v>0</v>
      </c>
      <c r="BH405" s="81">
        <v>0</v>
      </c>
      <c r="BI405" s="81">
        <v>5.4960000000000004</v>
      </c>
      <c r="BJ405" s="81">
        <v>0</v>
      </c>
      <c r="BK405" s="81">
        <v>0</v>
      </c>
      <c r="BL405" s="81">
        <v>0</v>
      </c>
      <c r="BM405" s="82"/>
      <c r="BN405" s="81">
        <v>0</v>
      </c>
      <c r="BO405" s="81">
        <v>0</v>
      </c>
      <c r="BP405" s="81">
        <v>1</v>
      </c>
      <c r="BQ405" s="81">
        <v>0</v>
      </c>
      <c r="BR405" s="81">
        <v>0</v>
      </c>
      <c r="BS405" s="81">
        <v>0</v>
      </c>
      <c r="BT405"/>
      <c r="BU405" s="80">
        <v>5.4960000000000004</v>
      </c>
      <c r="BV405" s="80">
        <v>0</v>
      </c>
      <c r="BW405" s="80">
        <v>0</v>
      </c>
      <c r="BX405" s="80">
        <v>0</v>
      </c>
      <c r="BY405" s="80">
        <v>0</v>
      </c>
      <c r="BZ405" s="80">
        <v>0</v>
      </c>
      <c r="CA405" s="80">
        <v>0</v>
      </c>
      <c r="CB405" s="80">
        <v>0</v>
      </c>
      <c r="CC405" s="80">
        <v>0</v>
      </c>
    </row>
    <row r="406" spans="1:81">
      <c r="A406" s="80" t="s">
        <v>2141</v>
      </c>
      <c r="B406" s="80">
        <v>357</v>
      </c>
      <c r="C406" s="80">
        <v>18</v>
      </c>
      <c r="D406" s="80">
        <v>21</v>
      </c>
      <c r="E406" s="80">
        <v>2021</v>
      </c>
      <c r="F406" s="80" t="s">
        <v>75</v>
      </c>
      <c r="G406" s="174" t="s">
        <v>2123</v>
      </c>
      <c r="H406" s="80" t="s">
        <v>2124</v>
      </c>
      <c r="I406" s="177"/>
      <c r="J406" s="81">
        <v>21.523165694283492</v>
      </c>
      <c r="K406" s="81">
        <v>1.3856448620904083</v>
      </c>
      <c r="L406" s="81">
        <v>8.4304669134869172</v>
      </c>
      <c r="M406" s="81">
        <v>16.632707387320799</v>
      </c>
      <c r="N406" s="81">
        <v>21.715476570986773</v>
      </c>
      <c r="O406" s="81">
        <v>13.17772619049353</v>
      </c>
      <c r="P406" s="81">
        <v>16.094878659615159</v>
      </c>
      <c r="Q406" s="81">
        <v>0.8845595970313257</v>
      </c>
      <c r="R406" s="81">
        <v>0.61163592802483013</v>
      </c>
      <c r="S406" s="81">
        <v>0</v>
      </c>
      <c r="T406" s="82"/>
      <c r="U406" s="81">
        <v>1892528</v>
      </c>
      <c r="V406" s="81">
        <v>536</v>
      </c>
      <c r="W406" s="81">
        <v>209</v>
      </c>
      <c r="X406" s="81">
        <v>4155</v>
      </c>
      <c r="Y406" s="81">
        <v>7839</v>
      </c>
      <c r="Z406" s="81">
        <v>9696</v>
      </c>
      <c r="AA406" s="81">
        <v>3541</v>
      </c>
      <c r="AB406" s="81">
        <v>14824</v>
      </c>
      <c r="AC406" s="81">
        <v>105084.99999999999</v>
      </c>
      <c r="AD406" s="81">
        <v>0</v>
      </c>
      <c r="AE406" s="82"/>
      <c r="AF406" s="81">
        <v>18788645.518738773</v>
      </c>
      <c r="AG406" s="81">
        <v>1029294.3710821301</v>
      </c>
      <c r="AH406" s="81">
        <v>1500617.8356381822</v>
      </c>
      <c r="AI406" s="81">
        <v>27895259.3410802</v>
      </c>
      <c r="AJ406" s="81">
        <v>35320538.745282747</v>
      </c>
      <c r="AK406" s="81">
        <v>0</v>
      </c>
      <c r="AL406" s="81">
        <v>0</v>
      </c>
      <c r="AM406" s="81">
        <v>1945855.8728628706</v>
      </c>
      <c r="AN406" s="81">
        <v>0</v>
      </c>
      <c r="AO406" s="81">
        <v>0</v>
      </c>
      <c r="AP406" s="82"/>
      <c r="AQ406" s="81">
        <v>270</v>
      </c>
      <c r="AR406" s="81">
        <v>434</v>
      </c>
      <c r="AS406" s="81">
        <v>0</v>
      </c>
      <c r="AT406" s="81">
        <v>0</v>
      </c>
      <c r="AU406" s="81">
        <v>0</v>
      </c>
      <c r="AV406" s="81">
        <v>0</v>
      </c>
      <c r="AW406" s="81"/>
      <c r="AX406" s="82"/>
      <c r="AY406" s="81">
        <v>1265.4000000000001</v>
      </c>
      <c r="AZ406" s="81">
        <v>34548.800000000017</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2142</v>
      </c>
      <c r="B407" s="80">
        <v>357</v>
      </c>
      <c r="C407" s="80">
        <v>19</v>
      </c>
      <c r="D407" s="80">
        <v>21</v>
      </c>
      <c r="E407" s="80">
        <v>2022</v>
      </c>
      <c r="F407" s="80" t="s">
        <v>568</v>
      </c>
      <c r="G407" s="174" t="s">
        <v>2123</v>
      </c>
      <c r="H407" s="80" t="s">
        <v>2124</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278</v>
      </c>
      <c r="AR407" s="81">
        <v>443</v>
      </c>
      <c r="AS407" s="81">
        <v>0</v>
      </c>
      <c r="AT407" s="81">
        <v>0</v>
      </c>
      <c r="AU407" s="81">
        <v>0</v>
      </c>
      <c r="AV407" s="81">
        <v>0</v>
      </c>
      <c r="AW407" s="81"/>
      <c r="AX407" s="82"/>
      <c r="AY407" s="81">
        <v>1328.2999999999995</v>
      </c>
      <c r="AZ407" s="81">
        <v>35795.200000000012</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2143</v>
      </c>
      <c r="B408" s="80">
        <v>307</v>
      </c>
      <c r="C408" s="80">
        <v>1</v>
      </c>
      <c r="D408" s="80">
        <v>19</v>
      </c>
      <c r="E408" s="80">
        <v>1990</v>
      </c>
      <c r="F408" s="80" t="s">
        <v>562</v>
      </c>
      <c r="G408" s="80" t="s">
        <v>2144</v>
      </c>
      <c r="H408" s="80" t="s">
        <v>2145</v>
      </c>
      <c r="I408" s="177"/>
      <c r="J408" s="81">
        <v>22.618380068220166</v>
      </c>
      <c r="K408" s="81">
        <v>4.1886586819745757</v>
      </c>
      <c r="L408" s="81">
        <v>5.9870955521896549</v>
      </c>
      <c r="M408" s="81">
        <v>9.6939840736304195</v>
      </c>
      <c r="N408" s="81">
        <v>21.462158626670924</v>
      </c>
      <c r="O408" s="81">
        <v>15.139370202071298</v>
      </c>
      <c r="P408" s="81">
        <v>29.603260291259353</v>
      </c>
      <c r="Q408" s="81">
        <v>1.472537063725293</v>
      </c>
      <c r="R408" s="81">
        <v>0</v>
      </c>
      <c r="S408" s="81">
        <v>1.2013575686949196</v>
      </c>
      <c r="T408" s="82"/>
      <c r="U408" s="81">
        <v>3675226</v>
      </c>
      <c r="V408" s="81">
        <v>1204</v>
      </c>
      <c r="W408" s="81">
        <v>86</v>
      </c>
      <c r="X408" s="81">
        <v>4066</v>
      </c>
      <c r="Y408" s="81">
        <v>5579</v>
      </c>
      <c r="Z408" s="81">
        <v>6227</v>
      </c>
      <c r="AA408" s="81">
        <v>7188</v>
      </c>
      <c r="AB408" s="81">
        <v>23909</v>
      </c>
      <c r="AC408" s="81">
        <v>0</v>
      </c>
      <c r="AD408" s="81">
        <v>1.2013575686949196</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2146</v>
      </c>
      <c r="B409" s="80">
        <v>308</v>
      </c>
      <c r="C409" s="80">
        <v>2</v>
      </c>
      <c r="D409" s="80">
        <v>19</v>
      </c>
      <c r="E409" s="80">
        <v>2005</v>
      </c>
      <c r="F409" s="80" t="s">
        <v>565</v>
      </c>
      <c r="G409" s="80" t="s">
        <v>2144</v>
      </c>
      <c r="H409" s="80" t="s">
        <v>2145</v>
      </c>
      <c r="I409" s="177"/>
      <c r="J409" s="81">
        <v>25.970970588973497</v>
      </c>
      <c r="K409" s="81">
        <v>2.7522133592825639</v>
      </c>
      <c r="L409" s="81">
        <v>7.9391333220262341</v>
      </c>
      <c r="M409" s="81">
        <v>22.384903417504752</v>
      </c>
      <c r="N409" s="81">
        <v>31.233967611140105</v>
      </c>
      <c r="O409" s="81">
        <v>22.942812613975278</v>
      </c>
      <c r="P409" s="81">
        <v>28.547722735110273</v>
      </c>
      <c r="Q409" s="81">
        <v>1.2355023314809617</v>
      </c>
      <c r="R409" s="81">
        <v>0</v>
      </c>
      <c r="S409" s="81">
        <v>2.317304629333333</v>
      </c>
      <c r="T409" s="82"/>
      <c r="U409" s="81">
        <v>3354394</v>
      </c>
      <c r="V409" s="81">
        <v>1015</v>
      </c>
      <c r="W409" s="81">
        <v>89</v>
      </c>
      <c r="X409" s="81">
        <v>3728</v>
      </c>
      <c r="Y409" s="81">
        <v>5801</v>
      </c>
      <c r="Z409" s="81">
        <v>10920</v>
      </c>
      <c r="AA409" s="81">
        <v>5677</v>
      </c>
      <c r="AB409" s="81">
        <v>20971</v>
      </c>
      <c r="AC409" s="81">
        <v>0</v>
      </c>
      <c r="AD409" s="81">
        <v>2.317304629333333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2147</v>
      </c>
      <c r="B410" s="80">
        <v>309</v>
      </c>
      <c r="C410" s="80">
        <v>3</v>
      </c>
      <c r="D410" s="80">
        <v>19</v>
      </c>
      <c r="E410" s="80">
        <v>2006</v>
      </c>
      <c r="F410" s="80" t="s">
        <v>566</v>
      </c>
      <c r="G410" s="80" t="s">
        <v>2144</v>
      </c>
      <c r="H410" s="80" t="s">
        <v>2145</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2148</v>
      </c>
      <c r="B411" s="80">
        <v>310</v>
      </c>
      <c r="C411" s="80">
        <v>4</v>
      </c>
      <c r="D411" s="80">
        <v>19</v>
      </c>
      <c r="E411" s="80">
        <v>2007</v>
      </c>
      <c r="F411" s="80" t="s">
        <v>567</v>
      </c>
      <c r="G411" s="80" t="s">
        <v>2144</v>
      </c>
      <c r="H411" s="80" t="s">
        <v>2145</v>
      </c>
      <c r="I411" s="177"/>
      <c r="J411" s="81">
        <v>25.088809988081639</v>
      </c>
      <c r="K411" s="81">
        <v>2.6924617472743559</v>
      </c>
      <c r="L411" s="81">
        <v>9.5809462291361509</v>
      </c>
      <c r="M411" s="81">
        <v>22.262075969053878</v>
      </c>
      <c r="N411" s="81">
        <v>30.903293276065764</v>
      </c>
      <c r="O411" s="81">
        <v>22.037575119897337</v>
      </c>
      <c r="P411" s="81">
        <v>27.983627728925057</v>
      </c>
      <c r="Q411" s="81">
        <v>1.262129439892359</v>
      </c>
      <c r="R411" s="81">
        <v>0</v>
      </c>
      <c r="S411" s="81">
        <v>2.0191455965114669</v>
      </c>
      <c r="T411" s="82"/>
      <c r="U411" s="81">
        <v>3606625</v>
      </c>
      <c r="V411" s="81">
        <v>1048</v>
      </c>
      <c r="W411" s="81">
        <v>111</v>
      </c>
      <c r="X411" s="81">
        <v>4568</v>
      </c>
      <c r="Y411" s="81">
        <v>5756</v>
      </c>
      <c r="Z411" s="81">
        <v>10904</v>
      </c>
      <c r="AA411" s="81">
        <v>5480</v>
      </c>
      <c r="AB411" s="81">
        <v>20290</v>
      </c>
      <c r="AC411" s="81">
        <v>0</v>
      </c>
      <c r="AD411" s="81">
        <v>2.0191455965114669</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2149</v>
      </c>
      <c r="B412" s="80">
        <v>311</v>
      </c>
      <c r="C412" s="80">
        <v>5</v>
      </c>
      <c r="D412" s="80">
        <v>19</v>
      </c>
      <c r="E412" s="80">
        <v>2008</v>
      </c>
      <c r="F412" s="80" t="s">
        <v>84</v>
      </c>
      <c r="G412" s="80" t="s">
        <v>2144</v>
      </c>
      <c r="H412" s="80" t="s">
        <v>2145</v>
      </c>
      <c r="I412" s="177"/>
      <c r="J412" s="81">
        <v>22.145910381115097</v>
      </c>
      <c r="K412" s="81">
        <v>2.0136922114459597</v>
      </c>
      <c r="L412" s="81">
        <v>8.5356245213929114</v>
      </c>
      <c r="M412" s="81">
        <v>22.518895429256972</v>
      </c>
      <c r="N412" s="81">
        <v>29.963696236233243</v>
      </c>
      <c r="O412" s="81">
        <v>21.132167677071866</v>
      </c>
      <c r="P412" s="81">
        <v>27.553883062864937</v>
      </c>
      <c r="Q412" s="81">
        <v>1.2184696335314915</v>
      </c>
      <c r="R412" s="81">
        <v>0</v>
      </c>
      <c r="S412" s="81">
        <v>2.0957140234483904</v>
      </c>
      <c r="T412" s="82"/>
      <c r="U412" s="81">
        <v>3642190</v>
      </c>
      <c r="V412" s="81">
        <v>1048</v>
      </c>
      <c r="W412" s="81">
        <v>111</v>
      </c>
      <c r="X412" s="81">
        <v>4568</v>
      </c>
      <c r="Y412" s="81">
        <v>5742</v>
      </c>
      <c r="Z412" s="81">
        <v>10823</v>
      </c>
      <c r="AA412" s="81">
        <v>5402</v>
      </c>
      <c r="AB412" s="81">
        <v>19910</v>
      </c>
      <c r="AC412" s="81">
        <v>0</v>
      </c>
      <c r="AD412" s="81">
        <v>2.0957140234483904</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2150</v>
      </c>
      <c r="B413" s="80">
        <v>312</v>
      </c>
      <c r="C413" s="80">
        <v>6</v>
      </c>
      <c r="D413" s="80">
        <v>19</v>
      </c>
      <c r="E413" s="80">
        <v>2009</v>
      </c>
      <c r="F413" s="80" t="s">
        <v>85</v>
      </c>
      <c r="G413" s="80" t="s">
        <v>2144</v>
      </c>
      <c r="H413" s="80" t="s">
        <v>2145</v>
      </c>
      <c r="I413" s="177"/>
      <c r="J413" s="81">
        <v>21.409680943234868</v>
      </c>
      <c r="K413" s="81">
        <v>2.1534876532411191</v>
      </c>
      <c r="L413" s="81">
        <v>7.6947247220808572</v>
      </c>
      <c r="M413" s="81">
        <v>23.476796351643294</v>
      </c>
      <c r="N413" s="81">
        <v>26.871560735277022</v>
      </c>
      <c r="O413" s="81">
        <v>21.35208406492891</v>
      </c>
      <c r="P413" s="81">
        <v>26.357663739800451</v>
      </c>
      <c r="Q413" s="81">
        <v>1.1383309979851155</v>
      </c>
      <c r="R413" s="81">
        <v>0</v>
      </c>
      <c r="S413" s="81">
        <v>1.6410686057599997</v>
      </c>
      <c r="T413" s="82"/>
      <c r="U413" s="81">
        <v>2786764</v>
      </c>
      <c r="V413" s="81">
        <v>1030</v>
      </c>
      <c r="W413" s="81">
        <v>143</v>
      </c>
      <c r="X413" s="81">
        <v>4797</v>
      </c>
      <c r="Y413" s="81">
        <v>5702</v>
      </c>
      <c r="Z413" s="81">
        <v>10794</v>
      </c>
      <c r="AA413" s="81">
        <v>5305</v>
      </c>
      <c r="AB413" s="81">
        <v>19526</v>
      </c>
      <c r="AC413" s="81">
        <v>0</v>
      </c>
      <c r="AD413" s="81">
        <v>1.6410686057599997</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7.66</v>
      </c>
      <c r="BJ413" s="81">
        <v>0</v>
      </c>
      <c r="BK413" s="81">
        <v>3.617</v>
      </c>
      <c r="BL413" s="81">
        <v>0</v>
      </c>
      <c r="BM413" s="82"/>
      <c r="BN413" s="81">
        <v>0</v>
      </c>
      <c r="BO413" s="81">
        <v>0</v>
      </c>
      <c r="BP413" s="81">
        <v>1</v>
      </c>
      <c r="BQ413" s="81">
        <v>0</v>
      </c>
      <c r="BR413" s="81">
        <v>1</v>
      </c>
      <c r="BS413" s="81">
        <v>0</v>
      </c>
      <c r="BT413"/>
      <c r="BU413" s="80"/>
      <c r="BV413" s="80"/>
      <c r="BW413" s="80"/>
      <c r="BX413" s="80"/>
      <c r="BY413" s="80"/>
      <c r="BZ413" s="80"/>
      <c r="CA413" s="80"/>
      <c r="CB413" s="80"/>
      <c r="CC413" s="80"/>
    </row>
    <row r="414" spans="1:81">
      <c r="A414" s="80" t="s">
        <v>2151</v>
      </c>
      <c r="B414" s="80">
        <v>313</v>
      </c>
      <c r="C414" s="80">
        <v>7</v>
      </c>
      <c r="D414" s="80">
        <v>19</v>
      </c>
      <c r="E414" s="80">
        <v>2010</v>
      </c>
      <c r="F414" s="80" t="s">
        <v>86</v>
      </c>
      <c r="G414" s="80" t="s">
        <v>2144</v>
      </c>
      <c r="H414" s="80" t="s">
        <v>2145</v>
      </c>
      <c r="I414" s="177"/>
      <c r="J414" s="81">
        <v>20.621855741505769</v>
      </c>
      <c r="K414" s="81">
        <v>2.2060449636440782</v>
      </c>
      <c r="L414" s="81">
        <v>7.2962163417303394</v>
      </c>
      <c r="M414" s="81">
        <v>22.543933611762991</v>
      </c>
      <c r="N414" s="81">
        <v>27.605027226508504</v>
      </c>
      <c r="O414" s="81">
        <v>21.206068265864928</v>
      </c>
      <c r="P414" s="81">
        <v>26.288797296726447</v>
      </c>
      <c r="Q414" s="81">
        <v>1.1668747860004667</v>
      </c>
      <c r="R414" s="81">
        <v>0</v>
      </c>
      <c r="S414" s="81">
        <v>1.661476713946487</v>
      </c>
      <c r="T414" s="82"/>
      <c r="U414" s="81">
        <v>3075571</v>
      </c>
      <c r="V414" s="81">
        <v>1030</v>
      </c>
      <c r="W414" s="81">
        <v>143</v>
      </c>
      <c r="X414" s="81">
        <v>4797</v>
      </c>
      <c r="Y414" s="81">
        <v>5691</v>
      </c>
      <c r="Z414" s="81">
        <v>10770</v>
      </c>
      <c r="AA414" s="81">
        <v>5159</v>
      </c>
      <c r="AB414" s="81">
        <v>19179</v>
      </c>
      <c r="AC414" s="81">
        <v>0</v>
      </c>
      <c r="AD414" s="81">
        <v>1.661476713946487</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7.6879999999999997</v>
      </c>
      <c r="BJ414" s="81">
        <v>0</v>
      </c>
      <c r="BK414" s="81">
        <v>3.4159999999999999</v>
      </c>
      <c r="BL414" s="81">
        <v>0</v>
      </c>
      <c r="BM414" s="82"/>
      <c r="BN414" s="81">
        <v>0</v>
      </c>
      <c r="BO414" s="81">
        <v>0</v>
      </c>
      <c r="BP414" s="81">
        <v>1</v>
      </c>
      <c r="BQ414" s="81">
        <v>0</v>
      </c>
      <c r="BR414" s="81">
        <v>1</v>
      </c>
      <c r="BS414" s="81">
        <v>0</v>
      </c>
      <c r="BT414"/>
      <c r="BU414" s="80">
        <v>7.6879999999999997</v>
      </c>
      <c r="BV414" s="80">
        <v>3.4159999999999999</v>
      </c>
      <c r="BW414" s="80">
        <v>0</v>
      </c>
      <c r="BX414" s="80">
        <v>0</v>
      </c>
      <c r="BY414" s="80">
        <v>0</v>
      </c>
      <c r="BZ414" s="80">
        <v>0</v>
      </c>
      <c r="CA414" s="80">
        <v>0</v>
      </c>
      <c r="CB414" s="80">
        <v>0</v>
      </c>
      <c r="CC414" s="80">
        <v>0</v>
      </c>
    </row>
    <row r="415" spans="1:81">
      <c r="A415" s="80" t="s">
        <v>2152</v>
      </c>
      <c r="B415" s="80">
        <v>314</v>
      </c>
      <c r="C415" s="80">
        <v>8</v>
      </c>
      <c r="D415" s="80">
        <v>19</v>
      </c>
      <c r="E415" s="80">
        <v>2011</v>
      </c>
      <c r="F415" s="80" t="s">
        <v>87</v>
      </c>
      <c r="G415" s="80" t="s">
        <v>2144</v>
      </c>
      <c r="H415" s="80" t="s">
        <v>2145</v>
      </c>
      <c r="I415" s="177"/>
      <c r="J415" s="81">
        <v>22.920702584283625</v>
      </c>
      <c r="K415" s="81">
        <v>2.8339605154761975</v>
      </c>
      <c r="L415" s="81">
        <v>5.7655790366042936</v>
      </c>
      <c r="M415" s="81">
        <v>25.39925700135338</v>
      </c>
      <c r="N415" s="81">
        <v>32.046257498600703</v>
      </c>
      <c r="O415" s="81">
        <v>20.90740535136155</v>
      </c>
      <c r="P415" s="81">
        <v>25.415277635137723</v>
      </c>
      <c r="Q415" s="81">
        <v>1.3184400183915244</v>
      </c>
      <c r="R415" s="81">
        <v>0</v>
      </c>
      <c r="S415" s="81">
        <v>2.4301453268122386</v>
      </c>
      <c r="T415" s="82"/>
      <c r="U415" s="81">
        <v>3154640</v>
      </c>
      <c r="V415" s="81">
        <v>1030</v>
      </c>
      <c r="W415" s="81">
        <v>143</v>
      </c>
      <c r="X415" s="81">
        <v>4797</v>
      </c>
      <c r="Y415" s="81">
        <v>5708</v>
      </c>
      <c r="Z415" s="81">
        <v>10849</v>
      </c>
      <c r="AA415" s="81">
        <v>5136</v>
      </c>
      <c r="AB415" s="81">
        <v>18787</v>
      </c>
      <c r="AC415" s="81">
        <v>0</v>
      </c>
      <c r="AD415" s="81">
        <v>2.4301453268122386</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6.0309999999999997</v>
      </c>
      <c r="BJ415" s="81">
        <v>0</v>
      </c>
      <c r="BK415" s="81">
        <v>4.952</v>
      </c>
      <c r="BL415" s="81">
        <v>0</v>
      </c>
      <c r="BM415" s="82"/>
      <c r="BN415" s="81">
        <v>0</v>
      </c>
      <c r="BO415" s="81">
        <v>0</v>
      </c>
      <c r="BP415" s="81">
        <v>1</v>
      </c>
      <c r="BQ415" s="81">
        <v>0</v>
      </c>
      <c r="BR415" s="81">
        <v>1</v>
      </c>
      <c r="BS415" s="81">
        <v>0</v>
      </c>
      <c r="BT415"/>
      <c r="BU415" s="80">
        <v>6.0309999999999997</v>
      </c>
      <c r="BV415" s="80">
        <v>4.952</v>
      </c>
      <c r="BW415" s="80">
        <v>0</v>
      </c>
      <c r="BX415" s="80">
        <v>0</v>
      </c>
      <c r="BY415" s="80">
        <v>0</v>
      </c>
      <c r="BZ415" s="80">
        <v>0</v>
      </c>
      <c r="CA415" s="80">
        <v>0</v>
      </c>
      <c r="CB415" s="80">
        <v>0</v>
      </c>
      <c r="CC415" s="80">
        <v>0</v>
      </c>
    </row>
    <row r="416" spans="1:81">
      <c r="A416" s="80" t="s">
        <v>2153</v>
      </c>
      <c r="B416" s="80">
        <v>315</v>
      </c>
      <c r="C416" s="80">
        <v>9</v>
      </c>
      <c r="D416" s="80">
        <v>19</v>
      </c>
      <c r="E416" s="80">
        <v>2012</v>
      </c>
      <c r="F416" s="80" t="s">
        <v>88</v>
      </c>
      <c r="G416" s="80" t="s">
        <v>2144</v>
      </c>
      <c r="H416" s="80" t="s">
        <v>2145</v>
      </c>
      <c r="I416" s="177"/>
      <c r="J416" s="81">
        <v>25.27057555735033</v>
      </c>
      <c r="K416" s="81">
        <v>2.6600023032868276</v>
      </c>
      <c r="L416" s="81">
        <v>5.6788488782481785</v>
      </c>
      <c r="M416" s="81">
        <v>25.305881496786153</v>
      </c>
      <c r="N416" s="81">
        <v>31.926914554760181</v>
      </c>
      <c r="O416" s="81">
        <v>20.687434049958444</v>
      </c>
      <c r="P416" s="81">
        <v>25.281190738451972</v>
      </c>
      <c r="Q416" s="81">
        <v>1.4102656715145614</v>
      </c>
      <c r="R416" s="81">
        <v>0</v>
      </c>
      <c r="S416" s="81">
        <v>2.0327445944170597</v>
      </c>
      <c r="T416" s="82"/>
      <c r="U416" s="81">
        <v>3066829</v>
      </c>
      <c r="V416" s="81">
        <v>1030</v>
      </c>
      <c r="W416" s="81">
        <v>143</v>
      </c>
      <c r="X416" s="81">
        <v>4797</v>
      </c>
      <c r="Y416" s="81">
        <v>5704</v>
      </c>
      <c r="Z416" s="81">
        <v>10820</v>
      </c>
      <c r="AA416" s="81">
        <v>5080</v>
      </c>
      <c r="AB416" s="81">
        <v>18496</v>
      </c>
      <c r="AC416" s="81">
        <v>0</v>
      </c>
      <c r="AD416" s="81">
        <v>2.0327445944170597</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7.7619999999999996</v>
      </c>
      <c r="BJ416" s="81">
        <v>0</v>
      </c>
      <c r="BK416" s="81">
        <v>4.6920000000000002</v>
      </c>
      <c r="BL416" s="81">
        <v>0</v>
      </c>
      <c r="BM416" s="82"/>
      <c r="BN416" s="81">
        <v>0</v>
      </c>
      <c r="BO416" s="81">
        <v>0</v>
      </c>
      <c r="BP416" s="81">
        <v>1</v>
      </c>
      <c r="BQ416" s="81">
        <v>0</v>
      </c>
      <c r="BR416" s="81">
        <v>1</v>
      </c>
      <c r="BS416" s="81">
        <v>0</v>
      </c>
      <c r="BT416"/>
      <c r="BU416" s="80">
        <v>7.7619999999999996</v>
      </c>
      <c r="BV416" s="80">
        <v>4.6920000000000002</v>
      </c>
      <c r="BW416" s="80">
        <v>0</v>
      </c>
      <c r="BX416" s="80">
        <v>0</v>
      </c>
      <c r="BY416" s="80">
        <v>0</v>
      </c>
      <c r="BZ416" s="80">
        <v>0</v>
      </c>
      <c r="CA416" s="80">
        <v>0</v>
      </c>
      <c r="CB416" s="80">
        <v>0</v>
      </c>
      <c r="CC416" s="80">
        <v>0</v>
      </c>
    </row>
    <row r="417" spans="1:81">
      <c r="A417" s="80" t="s">
        <v>2154</v>
      </c>
      <c r="B417" s="80">
        <v>316</v>
      </c>
      <c r="C417" s="80">
        <v>10</v>
      </c>
      <c r="D417" s="80">
        <v>19</v>
      </c>
      <c r="E417" s="80">
        <v>2013</v>
      </c>
      <c r="F417" s="80" t="s">
        <v>89</v>
      </c>
      <c r="G417" s="80" t="s">
        <v>2144</v>
      </c>
      <c r="H417" s="80" t="s">
        <v>2145</v>
      </c>
      <c r="I417" s="177"/>
      <c r="J417" s="81">
        <v>25.250960558539234</v>
      </c>
      <c r="K417" s="81">
        <v>2.2944068967812892</v>
      </c>
      <c r="L417" s="81">
        <v>5.1877002635863869</v>
      </c>
      <c r="M417" s="81">
        <v>24.274731783670237</v>
      </c>
      <c r="N417" s="81">
        <v>33.455629706779646</v>
      </c>
      <c r="O417" s="81">
        <v>19.762989729550576</v>
      </c>
      <c r="P417" s="81">
        <v>25.136670088847858</v>
      </c>
      <c r="Q417" s="81">
        <v>1.4109773731063784</v>
      </c>
      <c r="R417" s="81">
        <v>0</v>
      </c>
      <c r="S417" s="81">
        <v>1.7296416488857376</v>
      </c>
      <c r="T417" s="82"/>
      <c r="U417" s="81">
        <v>3004987</v>
      </c>
      <c r="V417" s="81">
        <v>1030</v>
      </c>
      <c r="W417" s="81">
        <v>143</v>
      </c>
      <c r="X417" s="81">
        <v>4797</v>
      </c>
      <c r="Y417" s="81">
        <v>5674</v>
      </c>
      <c r="Z417" s="81">
        <v>10798</v>
      </c>
      <c r="AA417" s="81">
        <v>5032</v>
      </c>
      <c r="AB417" s="81">
        <v>18240</v>
      </c>
      <c r="AC417" s="81">
        <v>0</v>
      </c>
      <c r="AD417" s="81">
        <v>1.7296416488857376</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7.5510000000000002</v>
      </c>
      <c r="BJ417" s="81">
        <v>0</v>
      </c>
      <c r="BK417" s="81">
        <v>7.5439999999999996</v>
      </c>
      <c r="BL417" s="81">
        <v>0</v>
      </c>
      <c r="BM417" s="82"/>
      <c r="BN417" s="81">
        <v>0</v>
      </c>
      <c r="BO417" s="81">
        <v>0</v>
      </c>
      <c r="BP417" s="81">
        <v>1</v>
      </c>
      <c r="BQ417" s="81">
        <v>0</v>
      </c>
      <c r="BR417" s="81">
        <v>1</v>
      </c>
      <c r="BS417" s="81">
        <v>0</v>
      </c>
      <c r="BT417"/>
      <c r="BU417" s="80">
        <v>10.121</v>
      </c>
      <c r="BV417" s="80">
        <v>4.9740000000000002</v>
      </c>
      <c r="BW417" s="80">
        <v>0</v>
      </c>
      <c r="BX417" s="80">
        <v>0</v>
      </c>
      <c r="BY417" s="80">
        <v>0</v>
      </c>
      <c r="BZ417" s="80">
        <v>0</v>
      </c>
      <c r="CA417" s="80">
        <v>0</v>
      </c>
      <c r="CB417" s="80">
        <v>0</v>
      </c>
      <c r="CC417" s="80">
        <v>0</v>
      </c>
    </row>
    <row r="418" spans="1:81">
      <c r="A418" s="80" t="s">
        <v>2155</v>
      </c>
      <c r="B418" s="80">
        <v>317</v>
      </c>
      <c r="C418" s="80">
        <v>11</v>
      </c>
      <c r="D418" s="80">
        <v>19</v>
      </c>
      <c r="E418" s="80">
        <v>2014</v>
      </c>
      <c r="F418" s="80" t="s">
        <v>90</v>
      </c>
      <c r="G418" s="80" t="s">
        <v>2144</v>
      </c>
      <c r="H418" s="80" t="s">
        <v>2145</v>
      </c>
      <c r="I418" s="177"/>
      <c r="J418" s="81">
        <v>20.78894685547904</v>
      </c>
      <c r="K418" s="81">
        <v>2.1990578439158863</v>
      </c>
      <c r="L418" s="81">
        <v>9.1903004515927371</v>
      </c>
      <c r="M418" s="81">
        <v>23.062380706126749</v>
      </c>
      <c r="N418" s="81">
        <v>28.820970303470503</v>
      </c>
      <c r="O418" s="81">
        <v>18.646338600153602</v>
      </c>
      <c r="P418" s="81">
        <v>24.865700443248645</v>
      </c>
      <c r="Q418" s="81">
        <v>1.3182920133284708</v>
      </c>
      <c r="R418" s="81">
        <v>0</v>
      </c>
      <c r="S418" s="81">
        <v>1.5873881636347256</v>
      </c>
      <c r="T418" s="82"/>
      <c r="U418" s="81">
        <v>2962231</v>
      </c>
      <c r="V418" s="81">
        <v>902</v>
      </c>
      <c r="W418" s="81">
        <v>209</v>
      </c>
      <c r="X418" s="81">
        <v>4530</v>
      </c>
      <c r="Y418" s="81">
        <v>5600</v>
      </c>
      <c r="Z418" s="81">
        <v>10730</v>
      </c>
      <c r="AA418" s="81">
        <v>4952</v>
      </c>
      <c r="AB418" s="81">
        <v>17762</v>
      </c>
      <c r="AC418" s="81">
        <v>0</v>
      </c>
      <c r="AD418" s="81">
        <v>1.5873881636347256</v>
      </c>
      <c r="AE418" s="82"/>
      <c r="AF418" s="81">
        <v>28382284.465385087</v>
      </c>
      <c r="AG418" s="81">
        <v>1719020.7107890826</v>
      </c>
      <c r="AH418" s="81">
        <v>2222827.2125694277</v>
      </c>
      <c r="AI418" s="81">
        <v>26916292.921007112</v>
      </c>
      <c r="AJ418" s="81">
        <v>33352936.385010935</v>
      </c>
      <c r="AK418" s="81">
        <v>0</v>
      </c>
      <c r="AL418" s="81">
        <v>0</v>
      </c>
      <c r="AM418" s="81">
        <v>2438457.1786157466</v>
      </c>
      <c r="AN418" s="81">
        <v>0</v>
      </c>
      <c r="AO418" s="81">
        <v>0</v>
      </c>
      <c r="AP418" s="82"/>
      <c r="AQ418" s="81">
        <v>40</v>
      </c>
      <c r="AR418" s="81">
        <v>4</v>
      </c>
      <c r="AS418" s="81">
        <v>0</v>
      </c>
      <c r="AT418" s="81">
        <v>1</v>
      </c>
      <c r="AU418" s="81">
        <v>0</v>
      </c>
      <c r="AV418" s="81">
        <v>0</v>
      </c>
      <c r="AW418" s="81" t="s">
        <v>564</v>
      </c>
      <c r="AX418" s="82"/>
      <c r="AY418" s="81">
        <v>168.8</v>
      </c>
      <c r="AZ418" s="81">
        <v>95.6</v>
      </c>
      <c r="BA418" s="81">
        <v>0</v>
      </c>
      <c r="BB418" s="81">
        <v>3700</v>
      </c>
      <c r="BC418" s="81">
        <v>0</v>
      </c>
      <c r="BD418" s="81">
        <v>0</v>
      </c>
      <c r="BE418" s="81" t="s">
        <v>564</v>
      </c>
      <c r="BF418" s="82"/>
      <c r="BG418" s="81">
        <v>0</v>
      </c>
      <c r="BH418" s="81">
        <v>0</v>
      </c>
      <c r="BI418" s="81">
        <v>7.218</v>
      </c>
      <c r="BJ418" s="81">
        <v>0</v>
      </c>
      <c r="BK418" s="81">
        <v>7.2850000000000001</v>
      </c>
      <c r="BL418" s="81">
        <v>0</v>
      </c>
      <c r="BM418" s="82"/>
      <c r="BN418" s="81">
        <v>0</v>
      </c>
      <c r="BO418" s="81">
        <v>0</v>
      </c>
      <c r="BP418" s="81">
        <v>1</v>
      </c>
      <c r="BQ418" s="81">
        <v>0</v>
      </c>
      <c r="BR418" s="81">
        <v>1</v>
      </c>
      <c r="BS418" s="81">
        <v>0</v>
      </c>
      <c r="BT418"/>
      <c r="BU418" s="80">
        <v>9.7460000000000004</v>
      </c>
      <c r="BV418" s="80">
        <v>4.7569999999999997</v>
      </c>
      <c r="BW418" s="80">
        <v>0</v>
      </c>
      <c r="BX418" s="80">
        <v>0</v>
      </c>
      <c r="BY418" s="80">
        <v>0</v>
      </c>
      <c r="BZ418" s="80">
        <v>0</v>
      </c>
      <c r="CA418" s="80">
        <v>0</v>
      </c>
      <c r="CB418" s="80">
        <v>0</v>
      </c>
      <c r="CC418" s="80">
        <v>0</v>
      </c>
    </row>
    <row r="419" spans="1:81">
      <c r="A419" s="80" t="s">
        <v>2156</v>
      </c>
      <c r="B419" s="80">
        <v>318</v>
      </c>
      <c r="C419" s="80">
        <v>12</v>
      </c>
      <c r="D419" s="80">
        <v>19</v>
      </c>
      <c r="E419" s="80">
        <v>2015</v>
      </c>
      <c r="F419" s="80" t="s">
        <v>91</v>
      </c>
      <c r="G419" s="80" t="s">
        <v>2144</v>
      </c>
      <c r="H419" s="80" t="s">
        <v>2145</v>
      </c>
      <c r="I419" s="177"/>
      <c r="J419" s="81">
        <v>20.454045250938098</v>
      </c>
      <c r="K419" s="81">
        <v>2.2263698536458518</v>
      </c>
      <c r="L419" s="81">
        <v>9.3459522824259782</v>
      </c>
      <c r="M419" s="81">
        <v>23.601358733089942</v>
      </c>
      <c r="N419" s="81">
        <v>25.835184086172312</v>
      </c>
      <c r="O419" s="81">
        <v>18.301444272550675</v>
      </c>
      <c r="P419" s="81">
        <v>24.478216227438843</v>
      </c>
      <c r="Q419" s="81">
        <v>1.2665654629367029</v>
      </c>
      <c r="R419" s="81">
        <v>0</v>
      </c>
      <c r="S419" s="81">
        <v>2.0000486900243999</v>
      </c>
      <c r="T419" s="82"/>
      <c r="U419" s="81">
        <v>2864504</v>
      </c>
      <c r="V419" s="81">
        <v>902</v>
      </c>
      <c r="W419" s="81">
        <v>209</v>
      </c>
      <c r="X419" s="81">
        <v>4530</v>
      </c>
      <c r="Y419" s="81">
        <v>5588</v>
      </c>
      <c r="Z419" s="81">
        <v>10633</v>
      </c>
      <c r="AA419" s="81">
        <v>4871</v>
      </c>
      <c r="AB419" s="81">
        <v>17432</v>
      </c>
      <c r="AC419" s="81">
        <v>0</v>
      </c>
      <c r="AD419" s="81">
        <v>2.0000486900243999</v>
      </c>
      <c r="AE419" s="82"/>
      <c r="AF419" s="81">
        <v>28511928.237232752</v>
      </c>
      <c r="AG419" s="81">
        <v>1606674.2173751926</v>
      </c>
      <c r="AH419" s="81">
        <v>1847220.2016809261</v>
      </c>
      <c r="AI419" s="81">
        <v>30363487.684853047</v>
      </c>
      <c r="AJ419" s="81">
        <v>31186506.29280699</v>
      </c>
      <c r="AK419" s="81">
        <v>0</v>
      </c>
      <c r="AL419" s="81">
        <v>0</v>
      </c>
      <c r="AM419" s="81">
        <v>2388982.4755102647</v>
      </c>
      <c r="AN419" s="81">
        <v>0</v>
      </c>
      <c r="AO419" s="81">
        <v>0</v>
      </c>
      <c r="AP419" s="82"/>
      <c r="AQ419" s="81">
        <v>50</v>
      </c>
      <c r="AR419" s="81">
        <v>7</v>
      </c>
      <c r="AS419" s="81">
        <v>0</v>
      </c>
      <c r="AT419" s="81">
        <v>1</v>
      </c>
      <c r="AU419" s="81">
        <v>0</v>
      </c>
      <c r="AV419" s="81">
        <v>0</v>
      </c>
      <c r="AW419" s="81" t="s">
        <v>564</v>
      </c>
      <c r="AX419" s="82"/>
      <c r="AY419" s="81">
        <v>223.2</v>
      </c>
      <c r="AZ419" s="81">
        <v>159</v>
      </c>
      <c r="BA419" s="81">
        <v>0</v>
      </c>
      <c r="BB419" s="81">
        <v>3700</v>
      </c>
      <c r="BC419" s="81">
        <v>0</v>
      </c>
      <c r="BD419" s="81">
        <v>0</v>
      </c>
      <c r="BE419" s="81" t="s">
        <v>564</v>
      </c>
      <c r="BF419" s="82"/>
      <c r="BG419" s="81">
        <v>0</v>
      </c>
      <c r="BH419" s="81">
        <v>0</v>
      </c>
      <c r="BI419" s="81">
        <v>6.4470000000000001</v>
      </c>
      <c r="BJ419" s="81">
        <v>0</v>
      </c>
      <c r="BK419" s="81">
        <v>7.1580000000000004</v>
      </c>
      <c r="BL419" s="81">
        <v>0</v>
      </c>
      <c r="BM419" s="82"/>
      <c r="BN419" s="81">
        <v>0</v>
      </c>
      <c r="BO419" s="81">
        <v>0</v>
      </c>
      <c r="BP419" s="81">
        <v>1</v>
      </c>
      <c r="BQ419" s="81">
        <v>0</v>
      </c>
      <c r="BR419" s="81">
        <v>1</v>
      </c>
      <c r="BS419" s="81">
        <v>0</v>
      </c>
      <c r="BT419"/>
      <c r="BU419" s="80">
        <v>8.81</v>
      </c>
      <c r="BV419" s="80">
        <v>4.7949999999999999</v>
      </c>
      <c r="BW419" s="80">
        <v>0</v>
      </c>
      <c r="BX419" s="80">
        <v>0</v>
      </c>
      <c r="BY419" s="80">
        <v>0</v>
      </c>
      <c r="BZ419" s="80">
        <v>0</v>
      </c>
      <c r="CA419" s="80">
        <v>0</v>
      </c>
      <c r="CB419" s="80">
        <v>0</v>
      </c>
      <c r="CC419" s="80">
        <v>0</v>
      </c>
    </row>
    <row r="420" spans="1:81">
      <c r="A420" s="80" t="s">
        <v>2157</v>
      </c>
      <c r="B420" s="80">
        <v>319</v>
      </c>
      <c r="C420" s="80">
        <v>13</v>
      </c>
      <c r="D420" s="80">
        <v>19</v>
      </c>
      <c r="E420" s="80">
        <v>2016</v>
      </c>
      <c r="F420" s="80" t="s">
        <v>92</v>
      </c>
      <c r="G420" s="80" t="s">
        <v>2144</v>
      </c>
      <c r="H420" s="80" t="s">
        <v>2145</v>
      </c>
      <c r="I420" s="177"/>
      <c r="J420" s="81">
        <v>19.770161217388807</v>
      </c>
      <c r="K420" s="81">
        <v>2.2233840389064801</v>
      </c>
      <c r="L420" s="81">
        <v>10.911125337963789</v>
      </c>
      <c r="M420" s="81">
        <v>20.09381602366156</v>
      </c>
      <c r="N420" s="81">
        <v>25.516100951619638</v>
      </c>
      <c r="O420" s="81">
        <v>17.983985322726006</v>
      </c>
      <c r="P420" s="81">
        <v>24.546263210874748</v>
      </c>
      <c r="Q420" s="81">
        <v>1.201380161722865</v>
      </c>
      <c r="R420" s="81">
        <v>0</v>
      </c>
      <c r="S420" s="81">
        <v>1.9019778099862559</v>
      </c>
      <c r="T420" s="82"/>
      <c r="U420" s="81">
        <v>2941989</v>
      </c>
      <c r="V420" s="81">
        <v>902</v>
      </c>
      <c r="W420" s="81">
        <v>209</v>
      </c>
      <c r="X420" s="81">
        <v>4530</v>
      </c>
      <c r="Y420" s="81">
        <v>5548</v>
      </c>
      <c r="Z420" s="81">
        <v>10577</v>
      </c>
      <c r="AA420" s="81">
        <v>5052</v>
      </c>
      <c r="AB420" s="81">
        <v>17009</v>
      </c>
      <c r="AC420" s="81">
        <v>0</v>
      </c>
      <c r="AD420" s="81">
        <v>1.9019778099862561</v>
      </c>
      <c r="AE420" s="82"/>
      <c r="AF420" s="81">
        <v>27554378.390938729</v>
      </c>
      <c r="AG420" s="81">
        <v>1555908.337354369</v>
      </c>
      <c r="AH420" s="81">
        <v>1642150.0544757671</v>
      </c>
      <c r="AI420" s="81">
        <v>28158850.086906988</v>
      </c>
      <c r="AJ420" s="81">
        <v>27808979.46605761</v>
      </c>
      <c r="AK420" s="81">
        <v>0</v>
      </c>
      <c r="AL420" s="81">
        <v>0</v>
      </c>
      <c r="AM420" s="81">
        <v>2332823.0676133148</v>
      </c>
      <c r="AN420" s="81">
        <v>0</v>
      </c>
      <c r="AO420" s="81">
        <v>0</v>
      </c>
      <c r="AP420" s="82"/>
      <c r="AQ420" s="81">
        <v>52</v>
      </c>
      <c r="AR420" s="81">
        <v>9</v>
      </c>
      <c r="AS420" s="81">
        <v>0</v>
      </c>
      <c r="AT420" s="81">
        <v>1</v>
      </c>
      <c r="AU420" s="81">
        <v>0</v>
      </c>
      <c r="AV420" s="81">
        <v>0</v>
      </c>
      <c r="AW420" s="81" t="s">
        <v>564</v>
      </c>
      <c r="AX420" s="82"/>
      <c r="AY420" s="81">
        <v>235.2</v>
      </c>
      <c r="AZ420" s="81">
        <v>179.4</v>
      </c>
      <c r="BA420" s="81">
        <v>0</v>
      </c>
      <c r="BB420" s="81">
        <v>3700</v>
      </c>
      <c r="BC420" s="81">
        <v>0</v>
      </c>
      <c r="BD420" s="81">
        <v>0</v>
      </c>
      <c r="BE420" s="81" t="s">
        <v>564</v>
      </c>
      <c r="BF420" s="82"/>
      <c r="BG420" s="81">
        <v>0</v>
      </c>
      <c r="BH420" s="81">
        <v>0</v>
      </c>
      <c r="BI420" s="81">
        <v>5.7839999999999998</v>
      </c>
      <c r="BJ420" s="81">
        <v>0</v>
      </c>
      <c r="BK420" s="81">
        <v>7.37</v>
      </c>
      <c r="BL420" s="81">
        <v>0</v>
      </c>
      <c r="BM420" s="82"/>
      <c r="BN420" s="81">
        <v>0</v>
      </c>
      <c r="BO420" s="81">
        <v>0</v>
      </c>
      <c r="BP420" s="81">
        <v>1</v>
      </c>
      <c r="BQ420" s="81">
        <v>0</v>
      </c>
      <c r="BR420" s="81">
        <v>1</v>
      </c>
      <c r="BS420" s="81">
        <v>0</v>
      </c>
      <c r="BT420"/>
      <c r="BU420" s="80">
        <v>8.2620000000000005</v>
      </c>
      <c r="BV420" s="80">
        <v>4.8920000000000003</v>
      </c>
      <c r="BW420" s="80">
        <v>0</v>
      </c>
      <c r="BX420" s="80">
        <v>0</v>
      </c>
      <c r="BY420" s="80">
        <v>0</v>
      </c>
      <c r="BZ420" s="80">
        <v>0</v>
      </c>
      <c r="CA420" s="80">
        <v>0</v>
      </c>
      <c r="CB420" s="80">
        <v>0</v>
      </c>
      <c r="CC420" s="80">
        <v>0</v>
      </c>
    </row>
    <row r="421" spans="1:81">
      <c r="A421" s="80" t="s">
        <v>2158</v>
      </c>
      <c r="B421" s="80">
        <v>320</v>
      </c>
      <c r="C421" s="80">
        <v>14</v>
      </c>
      <c r="D421" s="80">
        <v>19</v>
      </c>
      <c r="E421" s="80">
        <v>2017</v>
      </c>
      <c r="F421" s="80" t="s">
        <v>71</v>
      </c>
      <c r="G421" s="80" t="s">
        <v>2144</v>
      </c>
      <c r="H421" s="80" t="s">
        <v>2145</v>
      </c>
      <c r="I421" s="177"/>
      <c r="J421" s="81">
        <v>17.437955272436017</v>
      </c>
      <c r="K421" s="81">
        <v>2.1368352298380744</v>
      </c>
      <c r="L421" s="81">
        <v>9.6908655966940476</v>
      </c>
      <c r="M421" s="81">
        <v>17.352746863608573</v>
      </c>
      <c r="N421" s="81">
        <v>26.82481712112412</v>
      </c>
      <c r="O421" s="81">
        <v>17.421249467790673</v>
      </c>
      <c r="P421" s="81">
        <v>24.144546271642326</v>
      </c>
      <c r="Q421" s="81">
        <v>1.1330396299189449</v>
      </c>
      <c r="R421" s="81">
        <v>0</v>
      </c>
      <c r="S421" s="81">
        <v>2.2854951709181992</v>
      </c>
      <c r="T421" s="82"/>
      <c r="U421" s="81">
        <v>2992472</v>
      </c>
      <c r="V421" s="81">
        <v>902</v>
      </c>
      <c r="W421" s="81">
        <v>209</v>
      </c>
      <c r="X421" s="81">
        <v>4530</v>
      </c>
      <c r="Y421" s="81">
        <v>5510</v>
      </c>
      <c r="Z421" s="81">
        <v>10416</v>
      </c>
      <c r="AA421" s="81">
        <v>5001</v>
      </c>
      <c r="AB421" s="81">
        <v>16589</v>
      </c>
      <c r="AC421" s="81">
        <v>0</v>
      </c>
      <c r="AD421" s="81">
        <v>2.2854951709181992</v>
      </c>
      <c r="AE421" s="82"/>
      <c r="AF421" s="81">
        <v>25129217.373305179</v>
      </c>
      <c r="AG421" s="81">
        <v>1524688.489322522</v>
      </c>
      <c r="AH421" s="81">
        <v>1956970.5554911699</v>
      </c>
      <c r="AI421" s="81">
        <v>25464520.645415731</v>
      </c>
      <c r="AJ421" s="81">
        <v>31308508.177382309</v>
      </c>
      <c r="AK421" s="81">
        <v>0</v>
      </c>
      <c r="AL421" s="81">
        <v>0</v>
      </c>
      <c r="AM421" s="81">
        <v>2278779.2084081941</v>
      </c>
      <c r="AN421" s="81">
        <v>0</v>
      </c>
      <c r="AO421" s="81">
        <v>0</v>
      </c>
      <c r="AP421" s="82"/>
      <c r="AQ421" s="81">
        <v>54</v>
      </c>
      <c r="AR421" s="81">
        <v>10</v>
      </c>
      <c r="AS421" s="81">
        <v>0</v>
      </c>
      <c r="AT421" s="81">
        <v>1</v>
      </c>
      <c r="AU421" s="81">
        <v>0</v>
      </c>
      <c r="AV421" s="81">
        <v>0</v>
      </c>
      <c r="AW421" s="81" t="s">
        <v>564</v>
      </c>
      <c r="AX421" s="82"/>
      <c r="AY421" s="81">
        <v>250.1</v>
      </c>
      <c r="AZ421" s="81">
        <v>194.4</v>
      </c>
      <c r="BA421" s="81">
        <v>0</v>
      </c>
      <c r="BB421" s="81">
        <v>3700</v>
      </c>
      <c r="BC421" s="81">
        <v>0</v>
      </c>
      <c r="BD421" s="81">
        <v>0</v>
      </c>
      <c r="BE421" s="81" t="s">
        <v>564</v>
      </c>
      <c r="BF421" s="82"/>
      <c r="BG421" s="81">
        <v>0</v>
      </c>
      <c r="BH421" s="81">
        <v>0</v>
      </c>
      <c r="BI421" s="81">
        <v>5.6550000000000002</v>
      </c>
      <c r="BJ421" s="81">
        <v>0</v>
      </c>
      <c r="BK421" s="81">
        <v>8.3179999999999996</v>
      </c>
      <c r="BL421" s="81">
        <v>0</v>
      </c>
      <c r="BM421" s="82"/>
      <c r="BN421" s="81">
        <v>0</v>
      </c>
      <c r="BO421" s="81">
        <v>0</v>
      </c>
      <c r="BP421" s="81">
        <v>1</v>
      </c>
      <c r="BQ421" s="81">
        <v>0</v>
      </c>
      <c r="BR421" s="81">
        <v>1</v>
      </c>
      <c r="BS421" s="81">
        <v>0</v>
      </c>
      <c r="BT421"/>
      <c r="BU421" s="80">
        <v>5.6550000000000002</v>
      </c>
      <c r="BV421" s="80">
        <v>8.3179999999999996</v>
      </c>
      <c r="BW421" s="80">
        <v>0</v>
      </c>
      <c r="BX421" s="80">
        <v>0</v>
      </c>
      <c r="BY421" s="80">
        <v>0</v>
      </c>
      <c r="BZ421" s="80">
        <v>0</v>
      </c>
      <c r="CA421" s="80">
        <v>0</v>
      </c>
      <c r="CB421" s="80">
        <v>0</v>
      </c>
      <c r="CC421" s="80">
        <v>0</v>
      </c>
    </row>
    <row r="422" spans="1:81">
      <c r="A422" s="80" t="s">
        <v>2159</v>
      </c>
      <c r="B422" s="80">
        <v>321</v>
      </c>
      <c r="C422" s="80">
        <v>15</v>
      </c>
      <c r="D422" s="80">
        <v>19</v>
      </c>
      <c r="E422" s="80">
        <v>2018</v>
      </c>
      <c r="F422" s="80" t="s">
        <v>93</v>
      </c>
      <c r="G422" s="80" t="s">
        <v>2144</v>
      </c>
      <c r="H422" s="80" t="s">
        <v>2145</v>
      </c>
      <c r="I422" s="177"/>
      <c r="J422" s="81">
        <v>18.515793312905529</v>
      </c>
      <c r="K422" s="81">
        <v>2.0288374867024994</v>
      </c>
      <c r="L422" s="81">
        <v>8.94263362880959</v>
      </c>
      <c r="M422" s="81">
        <v>17.53247782307422</v>
      </c>
      <c r="N422" s="81">
        <v>23.976358528271582</v>
      </c>
      <c r="O422" s="81">
        <v>16.874031664303288</v>
      </c>
      <c r="P422" s="81">
        <v>23.631752272580883</v>
      </c>
      <c r="Q422" s="81">
        <v>1.0268757052318036</v>
      </c>
      <c r="R422" s="81">
        <v>0</v>
      </c>
      <c r="S422" s="81">
        <v>2.3697850537246667</v>
      </c>
      <c r="T422" s="82"/>
      <c r="U422" s="81">
        <v>3018720</v>
      </c>
      <c r="V422" s="81">
        <v>902</v>
      </c>
      <c r="W422" s="81">
        <v>209</v>
      </c>
      <c r="X422" s="81">
        <v>4530</v>
      </c>
      <c r="Y422" s="81">
        <v>5467</v>
      </c>
      <c r="Z422" s="81">
        <v>10282</v>
      </c>
      <c r="AA422" s="81">
        <v>4944</v>
      </c>
      <c r="AB422" s="81">
        <v>16202</v>
      </c>
      <c r="AC422" s="81">
        <v>0</v>
      </c>
      <c r="AD422" s="81">
        <v>2.3697850537246672</v>
      </c>
      <c r="AE422" s="82"/>
      <c r="AF422" s="81">
        <v>26505821.644467078</v>
      </c>
      <c r="AG422" s="81">
        <v>1355083.8622242271</v>
      </c>
      <c r="AH422" s="81">
        <v>1856949.458263726</v>
      </c>
      <c r="AI422" s="81">
        <v>25192183.259578429</v>
      </c>
      <c r="AJ422" s="81">
        <v>29185553.098311309</v>
      </c>
      <c r="AK422" s="81">
        <v>0</v>
      </c>
      <c r="AL422" s="81">
        <v>0</v>
      </c>
      <c r="AM422" s="81">
        <v>2230223.2957501351</v>
      </c>
      <c r="AN422" s="81">
        <v>0</v>
      </c>
      <c r="AO422" s="81">
        <v>0</v>
      </c>
      <c r="AP422" s="82"/>
      <c r="AQ422" s="81">
        <v>60</v>
      </c>
      <c r="AR422" s="81">
        <v>10</v>
      </c>
      <c r="AS422" s="81">
        <v>0</v>
      </c>
      <c r="AT422" s="81">
        <v>2</v>
      </c>
      <c r="AU422" s="81">
        <v>0</v>
      </c>
      <c r="AV422" s="81">
        <v>0</v>
      </c>
      <c r="AW422" s="81" t="s">
        <v>564</v>
      </c>
      <c r="AX422" s="82"/>
      <c r="AY422" s="81">
        <v>286.2</v>
      </c>
      <c r="AZ422" s="81">
        <v>194</v>
      </c>
      <c r="BA422" s="81">
        <v>0</v>
      </c>
      <c r="BB422" s="81">
        <v>3880</v>
      </c>
      <c r="BC422" s="81">
        <v>0</v>
      </c>
      <c r="BD422" s="81">
        <v>0</v>
      </c>
      <c r="BE422" s="81" t="s">
        <v>564</v>
      </c>
      <c r="BF422" s="82"/>
      <c r="BG422" s="81">
        <v>0</v>
      </c>
      <c r="BH422" s="81">
        <v>0</v>
      </c>
      <c r="BI422" s="81">
        <v>5.3330000000000002</v>
      </c>
      <c r="BJ422" s="81">
        <v>0</v>
      </c>
      <c r="BK422" s="81">
        <v>8.266</v>
      </c>
      <c r="BL422" s="81">
        <v>0</v>
      </c>
      <c r="BM422" s="82"/>
      <c r="BN422" s="81">
        <v>0</v>
      </c>
      <c r="BO422" s="81">
        <v>0</v>
      </c>
      <c r="BP422" s="81">
        <v>1</v>
      </c>
      <c r="BQ422" s="81">
        <v>0</v>
      </c>
      <c r="BR422" s="81">
        <v>1</v>
      </c>
      <c r="BS422" s="81">
        <v>0</v>
      </c>
      <c r="BT422"/>
      <c r="BU422" s="80">
        <v>8.9580000000000002</v>
      </c>
      <c r="BV422" s="80">
        <v>4.641</v>
      </c>
      <c r="BW422" s="80">
        <v>0</v>
      </c>
      <c r="BX422" s="80">
        <v>0</v>
      </c>
      <c r="BY422" s="80">
        <v>0</v>
      </c>
      <c r="BZ422" s="80">
        <v>0</v>
      </c>
      <c r="CA422" s="80">
        <v>0</v>
      </c>
      <c r="CB422" s="80">
        <v>0</v>
      </c>
      <c r="CC422" s="80">
        <v>0</v>
      </c>
    </row>
    <row r="423" spans="1:81">
      <c r="A423" s="80" t="s">
        <v>2160</v>
      </c>
      <c r="B423" s="80">
        <v>322</v>
      </c>
      <c r="C423" s="80">
        <v>16</v>
      </c>
      <c r="D423" s="80">
        <v>19</v>
      </c>
      <c r="E423" s="80">
        <v>2019</v>
      </c>
      <c r="F423" s="80" t="s">
        <v>73</v>
      </c>
      <c r="G423" s="80" t="s">
        <v>2144</v>
      </c>
      <c r="H423" s="80" t="s">
        <v>2145</v>
      </c>
      <c r="I423" s="177"/>
      <c r="J423" s="81">
        <v>12.629914425439102</v>
      </c>
      <c r="K423" s="81">
        <v>1.8763053412109723</v>
      </c>
      <c r="L423" s="81">
        <v>9.0333304604931168</v>
      </c>
      <c r="M423" s="81">
        <v>17.192607372998616</v>
      </c>
      <c r="N423" s="81">
        <v>22.957995182837113</v>
      </c>
      <c r="O423" s="81">
        <v>16.15637848213915</v>
      </c>
      <c r="P423" s="81">
        <v>22.355545881135132</v>
      </c>
      <c r="Q423" s="81">
        <v>0.974134957689617</v>
      </c>
      <c r="R423" s="81">
        <v>0</v>
      </c>
      <c r="S423" s="81">
        <v>1.8761813572345223</v>
      </c>
      <c r="T423" s="82"/>
      <c r="U423" s="81">
        <v>2356921</v>
      </c>
      <c r="V423" s="81">
        <v>902</v>
      </c>
      <c r="W423" s="81">
        <v>209</v>
      </c>
      <c r="X423" s="81">
        <v>4530</v>
      </c>
      <c r="Y423" s="81">
        <v>5447</v>
      </c>
      <c r="Z423" s="81">
        <v>10115</v>
      </c>
      <c r="AA423" s="81">
        <v>4642</v>
      </c>
      <c r="AB423" s="81">
        <v>15786</v>
      </c>
      <c r="AC423" s="81">
        <v>0</v>
      </c>
      <c r="AD423" s="81">
        <v>1.8761813572345221</v>
      </c>
      <c r="AE423" s="82"/>
      <c r="AF423" s="81">
        <v>18224558.50370533</v>
      </c>
      <c r="AG423" s="81">
        <v>1310940.7818377931</v>
      </c>
      <c r="AH423" s="81">
        <v>1973038.8185353919</v>
      </c>
      <c r="AI423" s="81">
        <v>25469503.631551459</v>
      </c>
      <c r="AJ423" s="81">
        <v>28238744.26635325</v>
      </c>
      <c r="AK423" s="81">
        <v>0</v>
      </c>
      <c r="AL423" s="81">
        <v>0</v>
      </c>
      <c r="AM423" s="81">
        <v>2149934.363055625</v>
      </c>
      <c r="AN423" s="81">
        <v>0</v>
      </c>
      <c r="AO423" s="81">
        <v>0</v>
      </c>
      <c r="AP423" s="82"/>
      <c r="AQ423" s="81">
        <v>69</v>
      </c>
      <c r="AR423" s="81">
        <v>10</v>
      </c>
      <c r="AS423" s="81">
        <v>0</v>
      </c>
      <c r="AT423" s="81">
        <v>2</v>
      </c>
      <c r="AU423" s="81">
        <v>0</v>
      </c>
      <c r="AV423" s="81">
        <v>0</v>
      </c>
      <c r="AW423" s="81" t="s">
        <v>564</v>
      </c>
      <c r="AX423" s="82"/>
      <c r="AY423" s="81">
        <v>335.30000000000013</v>
      </c>
      <c r="AZ423" s="81">
        <v>194.4</v>
      </c>
      <c r="BA423" s="81">
        <v>0</v>
      </c>
      <c r="BB423" s="81">
        <v>3880</v>
      </c>
      <c r="BC423" s="81">
        <v>0</v>
      </c>
      <c r="BD423" s="81">
        <v>0</v>
      </c>
      <c r="BE423" s="81" t="s">
        <v>564</v>
      </c>
      <c r="BF423" s="82"/>
      <c r="BG423" s="81">
        <v>0</v>
      </c>
      <c r="BH423" s="81">
        <v>0</v>
      </c>
      <c r="BI423" s="81">
        <v>5.7930000000000001</v>
      </c>
      <c r="BJ423" s="81">
        <v>0</v>
      </c>
      <c r="BK423" s="81">
        <v>0</v>
      </c>
      <c r="BL423" s="81">
        <v>0</v>
      </c>
      <c r="BM423" s="82"/>
      <c r="BN423" s="81">
        <v>0</v>
      </c>
      <c r="BO423" s="81">
        <v>0</v>
      </c>
      <c r="BP423" s="81">
        <v>1</v>
      </c>
      <c r="BQ423" s="81">
        <v>0</v>
      </c>
      <c r="BR423" s="81">
        <v>0</v>
      </c>
      <c r="BS423" s="81">
        <v>0</v>
      </c>
      <c r="BT423"/>
      <c r="BU423" s="80">
        <v>5.7930000000000001</v>
      </c>
      <c r="BV423" s="80">
        <v>0</v>
      </c>
      <c r="BW423" s="80">
        <v>0</v>
      </c>
      <c r="BX423" s="80">
        <v>0</v>
      </c>
      <c r="BY423" s="80">
        <v>0</v>
      </c>
      <c r="BZ423" s="80">
        <v>0</v>
      </c>
      <c r="CA423" s="80">
        <v>0</v>
      </c>
      <c r="CB423" s="80">
        <v>0</v>
      </c>
      <c r="CC423" s="80">
        <v>0</v>
      </c>
    </row>
    <row r="424" spans="1:81">
      <c r="A424" s="80" t="s">
        <v>2161</v>
      </c>
      <c r="B424" s="80">
        <v>323</v>
      </c>
      <c r="C424" s="80">
        <v>17</v>
      </c>
      <c r="D424" s="80">
        <v>19</v>
      </c>
      <c r="E424" s="80">
        <v>2020</v>
      </c>
      <c r="F424" s="80" t="s">
        <v>218</v>
      </c>
      <c r="G424" s="80" t="s">
        <v>2144</v>
      </c>
      <c r="H424" s="80" t="s">
        <v>2145</v>
      </c>
      <c r="I424" s="177"/>
      <c r="J424" s="81">
        <v>14.74546436692013</v>
      </c>
      <c r="K424" s="81">
        <v>1.7717392429837073</v>
      </c>
      <c r="L424" s="81">
        <v>9.9185011498668167</v>
      </c>
      <c r="M424" s="81">
        <v>14.766759805492107</v>
      </c>
      <c r="N424" s="81">
        <v>21.102333065030532</v>
      </c>
      <c r="O424" s="81">
        <v>13.973347297909983</v>
      </c>
      <c r="P424" s="81">
        <v>21.591126538771597</v>
      </c>
      <c r="Q424" s="81">
        <v>0.90508467565124007</v>
      </c>
      <c r="R424" s="81">
        <v>0</v>
      </c>
      <c r="S424" s="81">
        <v>1.6133090803200001</v>
      </c>
      <c r="T424" s="82"/>
      <c r="U424" s="81">
        <v>2843293</v>
      </c>
      <c r="V424" s="81">
        <v>753</v>
      </c>
      <c r="W424" s="81">
        <v>290</v>
      </c>
      <c r="X424" s="81">
        <v>3958</v>
      </c>
      <c r="Y424" s="81">
        <v>5382</v>
      </c>
      <c r="Z424" s="81">
        <v>9985</v>
      </c>
      <c r="AA424" s="81">
        <v>4871</v>
      </c>
      <c r="AB424" s="81">
        <v>15350</v>
      </c>
      <c r="AC424" s="81">
        <v>0</v>
      </c>
      <c r="AD424" s="81">
        <v>1.6133090803200001</v>
      </c>
      <c r="AE424" s="82"/>
      <c r="AF424" s="81">
        <v>23045271.610449091</v>
      </c>
      <c r="AG424" s="81">
        <v>1200520.8402290747</v>
      </c>
      <c r="AH424" s="81">
        <v>2453409.2164838491</v>
      </c>
      <c r="AI424" s="81">
        <v>23266079.627246309</v>
      </c>
      <c r="AJ424" s="81">
        <v>28475745.198994737</v>
      </c>
      <c r="AK424" s="81"/>
      <c r="AL424" s="81"/>
      <c r="AM424" s="81">
        <v>2003345.5420570036</v>
      </c>
      <c r="AN424" s="81"/>
      <c r="AO424" s="81"/>
      <c r="AP424" s="82"/>
      <c r="AQ424" s="81">
        <v>75</v>
      </c>
      <c r="AR424" s="81">
        <v>10</v>
      </c>
      <c r="AS424" s="81">
        <v>0</v>
      </c>
      <c r="AT424" s="81">
        <v>2</v>
      </c>
      <c r="AU424" s="81">
        <v>0</v>
      </c>
      <c r="AV424" s="81">
        <v>0</v>
      </c>
      <c r="AW424" s="81">
        <v>0</v>
      </c>
      <c r="AX424" s="82"/>
      <c r="AY424" s="81">
        <v>359.00000000000011</v>
      </c>
      <c r="AZ424" s="81">
        <v>194.4</v>
      </c>
      <c r="BA424" s="81">
        <v>0</v>
      </c>
      <c r="BB424" s="81">
        <v>3880</v>
      </c>
      <c r="BC424" s="81">
        <v>0</v>
      </c>
      <c r="BD424" s="81">
        <v>0</v>
      </c>
      <c r="BE424" s="81">
        <v>0</v>
      </c>
      <c r="BF424" s="82"/>
      <c r="BG424" s="81">
        <v>0</v>
      </c>
      <c r="BH424" s="81">
        <v>0</v>
      </c>
      <c r="BI424" s="81">
        <v>5.6920000000000002</v>
      </c>
      <c r="BJ424" s="81">
        <v>0</v>
      </c>
      <c r="BK424" s="81">
        <v>4.3369999999999997</v>
      </c>
      <c r="BL424" s="81">
        <v>0</v>
      </c>
      <c r="BM424" s="82"/>
      <c r="BN424" s="81">
        <v>0</v>
      </c>
      <c r="BO424" s="81">
        <v>0</v>
      </c>
      <c r="BP424" s="81">
        <v>1</v>
      </c>
      <c r="BQ424" s="81">
        <v>0</v>
      </c>
      <c r="BR424" s="81">
        <v>1</v>
      </c>
      <c r="BS424" s="81">
        <v>0</v>
      </c>
      <c r="BT424"/>
      <c r="BU424" s="80">
        <v>5.6920000000000002</v>
      </c>
      <c r="BV424" s="80">
        <v>4.3369999999999997</v>
      </c>
      <c r="BW424" s="80">
        <v>0</v>
      </c>
      <c r="BX424" s="80">
        <v>0</v>
      </c>
      <c r="BY424" s="80">
        <v>0</v>
      </c>
      <c r="BZ424" s="80">
        <v>0</v>
      </c>
      <c r="CA424" s="80">
        <v>0</v>
      </c>
      <c r="CB424" s="80">
        <v>0</v>
      </c>
      <c r="CC424" s="80">
        <v>0</v>
      </c>
    </row>
    <row r="425" spans="1:81">
      <c r="A425" s="80" t="s">
        <v>2162</v>
      </c>
      <c r="B425" s="80">
        <v>323</v>
      </c>
      <c r="C425" s="80">
        <v>18</v>
      </c>
      <c r="D425" s="80">
        <v>19</v>
      </c>
      <c r="E425" s="80">
        <v>2021</v>
      </c>
      <c r="F425" s="80" t="s">
        <v>75</v>
      </c>
      <c r="G425" s="174" t="s">
        <v>2144</v>
      </c>
      <c r="H425" s="80" t="s">
        <v>2145</v>
      </c>
      <c r="I425" s="177"/>
      <c r="J425" s="81">
        <v>15.501287285308198</v>
      </c>
      <c r="K425" s="81">
        <v>1.845017572672675</v>
      </c>
      <c r="L425" s="81">
        <v>8.617792680735656</v>
      </c>
      <c r="M425" s="81">
        <v>15.434362064970003</v>
      </c>
      <c r="N425" s="81">
        <v>21.067807225798955</v>
      </c>
      <c r="O425" s="81">
        <v>13.316353260566791</v>
      </c>
      <c r="P425" s="81">
        <v>22.012848728753518</v>
      </c>
      <c r="Q425" s="81">
        <v>0.88987029617702096</v>
      </c>
      <c r="R425" s="81">
        <v>0</v>
      </c>
      <c r="S425" s="81">
        <v>1.6197894072548511</v>
      </c>
      <c r="T425" s="82"/>
      <c r="U425" s="81">
        <v>3239969</v>
      </c>
      <c r="V425" s="81">
        <v>753</v>
      </c>
      <c r="W425" s="81">
        <v>290</v>
      </c>
      <c r="X425" s="81">
        <v>3958</v>
      </c>
      <c r="Y425" s="81">
        <v>5320</v>
      </c>
      <c r="Z425" s="81">
        <v>9798</v>
      </c>
      <c r="AA425" s="81">
        <v>4843</v>
      </c>
      <c r="AB425" s="81">
        <v>14913</v>
      </c>
      <c r="AC425" s="81">
        <v>0</v>
      </c>
      <c r="AD425" s="81">
        <v>1.6197894072548511</v>
      </c>
      <c r="AE425" s="82"/>
      <c r="AF425" s="81">
        <v>23349145.903521005</v>
      </c>
      <c r="AG425" s="81">
        <v>1217930.8576837736</v>
      </c>
      <c r="AH425" s="81">
        <v>1927431.0679088798</v>
      </c>
      <c r="AI425" s="81">
        <v>23897337.320704345</v>
      </c>
      <c r="AJ425" s="81">
        <v>27168802.821962751</v>
      </c>
      <c r="AK425" s="81">
        <v>0</v>
      </c>
      <c r="AL425" s="81">
        <v>0</v>
      </c>
      <c r="AM425" s="81">
        <v>1957538.358877765</v>
      </c>
      <c r="AN425" s="81">
        <v>0</v>
      </c>
      <c r="AO425" s="81">
        <v>0</v>
      </c>
      <c r="AP425" s="82"/>
      <c r="AQ425" s="81">
        <v>83</v>
      </c>
      <c r="AR425" s="81">
        <v>10</v>
      </c>
      <c r="AS425" s="81">
        <v>0</v>
      </c>
      <c r="AT425" s="81">
        <v>2</v>
      </c>
      <c r="AU425" s="81">
        <v>0</v>
      </c>
      <c r="AV425" s="81">
        <v>0</v>
      </c>
      <c r="AW425" s="81"/>
      <c r="AX425" s="82"/>
      <c r="AY425" s="81">
        <v>394.1</v>
      </c>
      <c r="AZ425" s="81">
        <v>194.4</v>
      </c>
      <c r="BA425" s="81">
        <v>0</v>
      </c>
      <c r="BB425" s="81">
        <v>3880</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2163</v>
      </c>
      <c r="B426" s="80">
        <v>323</v>
      </c>
      <c r="C426" s="80">
        <v>19</v>
      </c>
      <c r="D426" s="80">
        <v>19</v>
      </c>
      <c r="E426" s="80">
        <v>2022</v>
      </c>
      <c r="F426" s="80" t="s">
        <v>568</v>
      </c>
      <c r="G426" s="174" t="s">
        <v>2144</v>
      </c>
      <c r="H426" s="80" t="s">
        <v>2145</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89</v>
      </c>
      <c r="AR426" s="81">
        <v>11</v>
      </c>
      <c r="AS426" s="81">
        <v>0</v>
      </c>
      <c r="AT426" s="81">
        <v>2</v>
      </c>
      <c r="AU426" s="81">
        <v>0</v>
      </c>
      <c r="AV426" s="81">
        <v>0</v>
      </c>
      <c r="AW426" s="81"/>
      <c r="AX426" s="82"/>
      <c r="AY426" s="81">
        <v>417.6</v>
      </c>
      <c r="AZ426" s="81">
        <v>394.4</v>
      </c>
      <c r="BA426" s="81">
        <v>0</v>
      </c>
      <c r="BB426" s="81">
        <v>3880</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2164</v>
      </c>
      <c r="B427" s="80">
        <v>307</v>
      </c>
      <c r="C427" s="80">
        <v>1</v>
      </c>
      <c r="D427" s="80">
        <v>19</v>
      </c>
      <c r="E427" s="80">
        <v>1990</v>
      </c>
      <c r="F427" s="80" t="s">
        <v>562</v>
      </c>
      <c r="G427" s="80" t="s">
        <v>2165</v>
      </c>
      <c r="H427" s="80" t="s">
        <v>2166</v>
      </c>
      <c r="I427" s="177"/>
      <c r="J427" s="81">
        <v>6.3409114751093894</v>
      </c>
      <c r="K427" s="81">
        <v>3.4687064653279762</v>
      </c>
      <c r="L427" s="81">
        <v>4.7141111747691893</v>
      </c>
      <c r="M427" s="81">
        <v>14.538984924905169</v>
      </c>
      <c r="N427" s="81">
        <v>16.320899767908539</v>
      </c>
      <c r="O427" s="81">
        <v>9.0101984854466401</v>
      </c>
      <c r="P427" s="81">
        <v>25.715464281945383</v>
      </c>
      <c r="Q427" s="81">
        <v>1.2904176903748521</v>
      </c>
      <c r="R427" s="81">
        <v>9.1693273450059145</v>
      </c>
      <c r="S427" s="81">
        <v>1.0308119358958385</v>
      </c>
      <c r="T427" s="82"/>
      <c r="U427" s="81">
        <v>662674</v>
      </c>
      <c r="V427" s="81">
        <v>863</v>
      </c>
      <c r="W427" s="81">
        <v>52</v>
      </c>
      <c r="X427" s="81">
        <v>5430</v>
      </c>
      <c r="Y427" s="81">
        <v>7734</v>
      </c>
      <c r="Z427" s="81">
        <v>3706</v>
      </c>
      <c r="AA427" s="81">
        <v>6244</v>
      </c>
      <c r="AB427" s="81">
        <v>20952</v>
      </c>
      <c r="AC427" s="81">
        <v>1588144</v>
      </c>
      <c r="AD427" s="81">
        <v>1.0308119358958385</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2167</v>
      </c>
      <c r="B428" s="80">
        <v>308</v>
      </c>
      <c r="C428" s="80">
        <v>2</v>
      </c>
      <c r="D428" s="80">
        <v>19</v>
      </c>
      <c r="E428" s="80">
        <v>2005</v>
      </c>
      <c r="F428" s="80" t="s">
        <v>565</v>
      </c>
      <c r="G428" s="80" t="s">
        <v>2165</v>
      </c>
      <c r="H428" s="80" t="s">
        <v>2166</v>
      </c>
      <c r="I428" s="177"/>
      <c r="J428" s="81">
        <v>4.1831791570115318</v>
      </c>
      <c r="K428" s="81">
        <v>2.0023525121582542</v>
      </c>
      <c r="L428" s="81">
        <v>10.436432123534534</v>
      </c>
      <c r="M428" s="81">
        <v>18.500556329205708</v>
      </c>
      <c r="N428" s="81">
        <v>20.307154201923243</v>
      </c>
      <c r="O428" s="81">
        <v>14.896020277755012</v>
      </c>
      <c r="P428" s="81">
        <v>30.735191361105155</v>
      </c>
      <c r="Q428" s="81">
        <v>1.0618804073536241</v>
      </c>
      <c r="R428" s="81">
        <v>20.17288491628662</v>
      </c>
      <c r="S428" s="81">
        <v>1.6776363037342872</v>
      </c>
      <c r="T428" s="82"/>
      <c r="U428" s="81">
        <v>451707</v>
      </c>
      <c r="V428" s="81">
        <v>744</v>
      </c>
      <c r="W428" s="81">
        <v>111</v>
      </c>
      <c r="X428" s="81">
        <v>3966</v>
      </c>
      <c r="Y428" s="81">
        <v>8134</v>
      </c>
      <c r="Z428" s="81">
        <v>7090</v>
      </c>
      <c r="AA428" s="81">
        <v>6112</v>
      </c>
      <c r="AB428" s="81">
        <v>18024</v>
      </c>
      <c r="AC428" s="81">
        <v>3567157</v>
      </c>
      <c r="AD428" s="81">
        <v>1.6776363037342872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2168</v>
      </c>
      <c r="B429" s="80">
        <v>309</v>
      </c>
      <c r="C429" s="80">
        <v>3</v>
      </c>
      <c r="D429" s="80">
        <v>19</v>
      </c>
      <c r="E429" s="80">
        <v>2006</v>
      </c>
      <c r="F429" s="80" t="s">
        <v>566</v>
      </c>
      <c r="G429" s="80" t="s">
        <v>2165</v>
      </c>
      <c r="H429" s="80" t="s">
        <v>2166</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2169</v>
      </c>
      <c r="B430" s="80">
        <v>310</v>
      </c>
      <c r="C430" s="80">
        <v>4</v>
      </c>
      <c r="D430" s="80">
        <v>19</v>
      </c>
      <c r="E430" s="80">
        <v>2007</v>
      </c>
      <c r="F430" s="80" t="s">
        <v>567</v>
      </c>
      <c r="G430" s="80" t="s">
        <v>2165</v>
      </c>
      <c r="H430" s="80" t="s">
        <v>2166</v>
      </c>
      <c r="I430" s="177"/>
      <c r="J430" s="81">
        <v>3.8319955505324326</v>
      </c>
      <c r="K430" s="81">
        <v>1.9010741329507626</v>
      </c>
      <c r="L430" s="81">
        <v>33.37247691657204</v>
      </c>
      <c r="M430" s="81">
        <v>20.805632891066171</v>
      </c>
      <c r="N430" s="81">
        <v>20.149277560564951</v>
      </c>
      <c r="O430" s="81">
        <v>14.246411135377507</v>
      </c>
      <c r="P430" s="81">
        <v>30.480706918604685</v>
      </c>
      <c r="Q430" s="81">
        <v>1.086712731144382</v>
      </c>
      <c r="R430" s="81">
        <v>21.707340741138168</v>
      </c>
      <c r="S430" s="81">
        <v>0.69561916879008068</v>
      </c>
      <c r="T430" s="82"/>
      <c r="U430" s="81">
        <v>516930</v>
      </c>
      <c r="V430" s="81">
        <v>729</v>
      </c>
      <c r="W430" s="81">
        <v>477</v>
      </c>
      <c r="X430" s="81">
        <v>5222</v>
      </c>
      <c r="Y430" s="81">
        <v>8123</v>
      </c>
      <c r="Z430" s="81">
        <v>7049</v>
      </c>
      <c r="AA430" s="81">
        <v>5969</v>
      </c>
      <c r="AB430" s="81">
        <v>17470</v>
      </c>
      <c r="AC430" s="81">
        <v>3948630</v>
      </c>
      <c r="AD430" s="81">
        <v>0.69561916879008068</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2170</v>
      </c>
      <c r="B431" s="80">
        <v>311</v>
      </c>
      <c r="C431" s="80">
        <v>5</v>
      </c>
      <c r="D431" s="80">
        <v>19</v>
      </c>
      <c r="E431" s="80">
        <v>2008</v>
      </c>
      <c r="F431" s="80" t="s">
        <v>84</v>
      </c>
      <c r="G431" s="80" t="s">
        <v>2165</v>
      </c>
      <c r="H431" s="80" t="s">
        <v>2166</v>
      </c>
      <c r="I431" s="177"/>
      <c r="J431" s="81">
        <v>3.2340139856843315</v>
      </c>
      <c r="K431" s="81">
        <v>1.4829252721512409</v>
      </c>
      <c r="L431" s="81">
        <v>12.881241587422117</v>
      </c>
      <c r="M431" s="81">
        <v>22.148133454791729</v>
      </c>
      <c r="N431" s="81">
        <v>18.069000185230021</v>
      </c>
      <c r="O431" s="81">
        <v>13.708671279748829</v>
      </c>
      <c r="P431" s="81">
        <v>30.058317824780282</v>
      </c>
      <c r="Q431" s="81">
        <v>1.0485203531539451</v>
      </c>
      <c r="R431" s="81">
        <v>20.834407950153675</v>
      </c>
      <c r="S431" s="81">
        <v>1.0124372864793072</v>
      </c>
      <c r="T431" s="82"/>
      <c r="U431" s="81">
        <v>471840</v>
      </c>
      <c r="V431" s="81">
        <v>729</v>
      </c>
      <c r="W431" s="81">
        <v>213</v>
      </c>
      <c r="X431" s="81">
        <v>5222</v>
      </c>
      <c r="Y431" s="81">
        <v>8091</v>
      </c>
      <c r="Z431" s="81">
        <v>7021</v>
      </c>
      <c r="AA431" s="81">
        <v>5893</v>
      </c>
      <c r="AB431" s="81">
        <v>17133</v>
      </c>
      <c r="AC431" s="81">
        <v>3935333</v>
      </c>
      <c r="AD431" s="81">
        <v>1.0124372864793072</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2171</v>
      </c>
      <c r="B432" s="80">
        <v>312</v>
      </c>
      <c r="C432" s="80">
        <v>6</v>
      </c>
      <c r="D432" s="80">
        <v>19</v>
      </c>
      <c r="E432" s="80">
        <v>2009</v>
      </c>
      <c r="F432" s="80" t="s">
        <v>85</v>
      </c>
      <c r="G432" s="80" t="s">
        <v>2165</v>
      </c>
      <c r="H432" s="80" t="s">
        <v>2166</v>
      </c>
      <c r="I432" s="177"/>
      <c r="J432" s="81">
        <v>3.0018839111795277</v>
      </c>
      <c r="K432" s="81">
        <v>1.39310480934395</v>
      </c>
      <c r="L432" s="81">
        <v>12.066873318154872</v>
      </c>
      <c r="M432" s="81">
        <v>19.940666894675378</v>
      </c>
      <c r="N432" s="81">
        <v>17.031215054383736</v>
      </c>
      <c r="O432" s="81">
        <v>14.066580487836713</v>
      </c>
      <c r="P432" s="81">
        <v>28.871702920260208</v>
      </c>
      <c r="Q432" s="81">
        <v>0.99433440037048726</v>
      </c>
      <c r="R432" s="81">
        <v>18.966138971637818</v>
      </c>
      <c r="S432" s="81">
        <v>1.251619125068876</v>
      </c>
      <c r="T432" s="82"/>
      <c r="U432" s="81">
        <v>416331</v>
      </c>
      <c r="V432" s="81">
        <v>646</v>
      </c>
      <c r="W432" s="81">
        <v>295</v>
      </c>
      <c r="X432" s="81">
        <v>5240</v>
      </c>
      <c r="Y432" s="81">
        <v>8120</v>
      </c>
      <c r="Z432" s="81">
        <v>7111</v>
      </c>
      <c r="AA432" s="81">
        <v>5811</v>
      </c>
      <c r="AB432" s="81">
        <v>17056</v>
      </c>
      <c r="AC432" s="81">
        <v>3494960</v>
      </c>
      <c r="AD432" s="81">
        <v>1.251619125068876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0.82099999999999995</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2172</v>
      </c>
      <c r="B433" s="80">
        <v>313</v>
      </c>
      <c r="C433" s="80">
        <v>7</v>
      </c>
      <c r="D433" s="80">
        <v>19</v>
      </c>
      <c r="E433" s="80">
        <v>2010</v>
      </c>
      <c r="F433" s="80" t="s">
        <v>86</v>
      </c>
      <c r="G433" s="80" t="s">
        <v>2165</v>
      </c>
      <c r="H433" s="80" t="s">
        <v>2166</v>
      </c>
      <c r="I433" s="177"/>
      <c r="J433" s="81">
        <v>2.6622839536419654</v>
      </c>
      <c r="K433" s="81">
        <v>1.4802879659262456</v>
      </c>
      <c r="L433" s="81">
        <v>11.10914202304286</v>
      </c>
      <c r="M433" s="81">
        <v>21.491858962219293</v>
      </c>
      <c r="N433" s="81">
        <v>20.072104487153752</v>
      </c>
      <c r="O433" s="81">
        <v>14.145254820981769</v>
      </c>
      <c r="P433" s="81">
        <v>29.315652422575546</v>
      </c>
      <c r="Q433" s="81">
        <v>1.0241411581806066</v>
      </c>
      <c r="R433" s="81">
        <v>19.8401274287307</v>
      </c>
      <c r="S433" s="81">
        <v>1.303048094105095</v>
      </c>
      <c r="T433" s="82"/>
      <c r="U433" s="81">
        <v>388607</v>
      </c>
      <c r="V433" s="81">
        <v>646</v>
      </c>
      <c r="W433" s="81">
        <v>295</v>
      </c>
      <c r="X433" s="81">
        <v>5240</v>
      </c>
      <c r="Y433" s="81">
        <v>8120</v>
      </c>
      <c r="Z433" s="81">
        <v>7184</v>
      </c>
      <c r="AA433" s="81">
        <v>5753</v>
      </c>
      <c r="AB433" s="81">
        <v>16833</v>
      </c>
      <c r="AC433" s="81">
        <v>3464653</v>
      </c>
      <c r="AD433" s="81">
        <v>1.303048094105095</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0.92600000000000005</v>
      </c>
      <c r="BK433" s="81">
        <v>0</v>
      </c>
      <c r="BL433" s="81">
        <v>0</v>
      </c>
      <c r="BM433" s="82"/>
      <c r="BN433" s="81">
        <v>0</v>
      </c>
      <c r="BO433" s="81">
        <v>0</v>
      </c>
      <c r="BP433" s="81">
        <v>0</v>
      </c>
      <c r="BQ433" s="81">
        <v>1</v>
      </c>
      <c r="BR433" s="81">
        <v>0</v>
      </c>
      <c r="BS433" s="81">
        <v>0</v>
      </c>
      <c r="BT433"/>
      <c r="BU433" s="80">
        <v>0.92600000000000005</v>
      </c>
      <c r="BV433" s="80">
        <v>0</v>
      </c>
      <c r="BW433" s="80">
        <v>0</v>
      </c>
      <c r="BX433" s="80">
        <v>0</v>
      </c>
      <c r="BY433" s="80">
        <v>0</v>
      </c>
      <c r="BZ433" s="80">
        <v>0</v>
      </c>
      <c r="CA433" s="80">
        <v>0</v>
      </c>
      <c r="CB433" s="80">
        <v>0</v>
      </c>
      <c r="CC433" s="80">
        <v>0</v>
      </c>
    </row>
    <row r="434" spans="1:81">
      <c r="A434" s="80" t="s">
        <v>2173</v>
      </c>
      <c r="B434" s="80">
        <v>314</v>
      </c>
      <c r="C434" s="80">
        <v>8</v>
      </c>
      <c r="D434" s="80">
        <v>19</v>
      </c>
      <c r="E434" s="80">
        <v>2011</v>
      </c>
      <c r="F434" s="80" t="s">
        <v>87</v>
      </c>
      <c r="G434" s="80" t="s">
        <v>2165</v>
      </c>
      <c r="H434" s="80" t="s">
        <v>2166</v>
      </c>
      <c r="I434" s="177"/>
      <c r="J434" s="81">
        <v>2.9249085342609824</v>
      </c>
      <c r="K434" s="81">
        <v>1.9582900821472096</v>
      </c>
      <c r="L434" s="81">
        <v>14.947467649323498</v>
      </c>
      <c r="M434" s="81">
        <v>25.581506297330808</v>
      </c>
      <c r="N434" s="81">
        <v>24.837008364046458</v>
      </c>
      <c r="O434" s="81">
        <v>14.087301421186558</v>
      </c>
      <c r="P434" s="81">
        <v>28.305176805488276</v>
      </c>
      <c r="Q434" s="81">
        <v>1.1693812756937227</v>
      </c>
      <c r="R434" s="81">
        <v>26.996195347311264</v>
      </c>
      <c r="S434" s="81">
        <v>1.460617290194995</v>
      </c>
      <c r="T434" s="82"/>
      <c r="U434" s="81">
        <v>359809</v>
      </c>
      <c r="V434" s="81">
        <v>646</v>
      </c>
      <c r="W434" s="81">
        <v>295</v>
      </c>
      <c r="X434" s="81">
        <v>5240</v>
      </c>
      <c r="Y434" s="81">
        <v>8160</v>
      </c>
      <c r="Z434" s="81">
        <v>7310</v>
      </c>
      <c r="AA434" s="81">
        <v>5720</v>
      </c>
      <c r="AB434" s="81">
        <v>16663</v>
      </c>
      <c r="AC434" s="81">
        <v>4706510</v>
      </c>
      <c r="AD434" s="81">
        <v>1.460617290194995</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0.93100000000000005</v>
      </c>
      <c r="BK434" s="81">
        <v>0</v>
      </c>
      <c r="BL434" s="81">
        <v>0</v>
      </c>
      <c r="BM434" s="82"/>
      <c r="BN434" s="81">
        <v>0</v>
      </c>
      <c r="BO434" s="81">
        <v>0</v>
      </c>
      <c r="BP434" s="81">
        <v>0</v>
      </c>
      <c r="BQ434" s="81">
        <v>1</v>
      </c>
      <c r="BR434" s="81">
        <v>0</v>
      </c>
      <c r="BS434" s="81">
        <v>0</v>
      </c>
      <c r="BT434"/>
      <c r="BU434" s="80">
        <v>0.93100000000000005</v>
      </c>
      <c r="BV434" s="80">
        <v>0</v>
      </c>
      <c r="BW434" s="80">
        <v>0</v>
      </c>
      <c r="BX434" s="80">
        <v>0</v>
      </c>
      <c r="BY434" s="80">
        <v>0</v>
      </c>
      <c r="BZ434" s="80">
        <v>0</v>
      </c>
      <c r="CA434" s="80">
        <v>0</v>
      </c>
      <c r="CB434" s="80">
        <v>0</v>
      </c>
      <c r="CC434" s="80">
        <v>0</v>
      </c>
    </row>
    <row r="435" spans="1:81">
      <c r="A435" s="80" t="s">
        <v>2174</v>
      </c>
      <c r="B435" s="80">
        <v>315</v>
      </c>
      <c r="C435" s="80">
        <v>9</v>
      </c>
      <c r="D435" s="80">
        <v>19</v>
      </c>
      <c r="E435" s="80">
        <v>2012</v>
      </c>
      <c r="F435" s="80" t="s">
        <v>88</v>
      </c>
      <c r="G435" s="80" t="s">
        <v>2165</v>
      </c>
      <c r="H435" s="80" t="s">
        <v>2166</v>
      </c>
      <c r="I435" s="177"/>
      <c r="J435" s="81">
        <v>3.1393135725091637</v>
      </c>
      <c r="K435" s="81">
        <v>2.0055564740581255</v>
      </c>
      <c r="L435" s="81">
        <v>15.147807061266882</v>
      </c>
      <c r="M435" s="81">
        <v>28.614609980765209</v>
      </c>
      <c r="N435" s="81">
        <v>25.581608688674798</v>
      </c>
      <c r="O435" s="81">
        <v>14.21352908755925</v>
      </c>
      <c r="P435" s="81">
        <v>28.421433131358111</v>
      </c>
      <c r="Q435" s="81">
        <v>1.2631850875855177</v>
      </c>
      <c r="R435" s="81">
        <v>22.121551283092654</v>
      </c>
      <c r="S435" s="81">
        <v>3.0281596363142138</v>
      </c>
      <c r="T435" s="82"/>
      <c r="U435" s="81">
        <v>374889</v>
      </c>
      <c r="V435" s="81">
        <v>646</v>
      </c>
      <c r="W435" s="81">
        <v>295</v>
      </c>
      <c r="X435" s="81">
        <v>5240</v>
      </c>
      <c r="Y435" s="81">
        <v>8154</v>
      </c>
      <c r="Z435" s="81">
        <v>7434</v>
      </c>
      <c r="AA435" s="81">
        <v>5711</v>
      </c>
      <c r="AB435" s="81">
        <v>16567</v>
      </c>
      <c r="AC435" s="81">
        <v>3756775</v>
      </c>
      <c r="AD435" s="81">
        <v>3.0281596363142138</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0.89200000000000002</v>
      </c>
      <c r="BK435" s="81">
        <v>0</v>
      </c>
      <c r="BL435" s="81">
        <v>0</v>
      </c>
      <c r="BM435" s="82"/>
      <c r="BN435" s="81">
        <v>0</v>
      </c>
      <c r="BO435" s="81">
        <v>0</v>
      </c>
      <c r="BP435" s="81">
        <v>0</v>
      </c>
      <c r="BQ435" s="81">
        <v>1</v>
      </c>
      <c r="BR435" s="81">
        <v>0</v>
      </c>
      <c r="BS435" s="81">
        <v>0</v>
      </c>
      <c r="BT435"/>
      <c r="BU435" s="80">
        <v>0.89200000000000002</v>
      </c>
      <c r="BV435" s="80">
        <v>0</v>
      </c>
      <c r="BW435" s="80">
        <v>0</v>
      </c>
      <c r="BX435" s="80">
        <v>0</v>
      </c>
      <c r="BY435" s="80">
        <v>0</v>
      </c>
      <c r="BZ435" s="80">
        <v>0</v>
      </c>
      <c r="CA435" s="80">
        <v>0</v>
      </c>
      <c r="CB435" s="80">
        <v>0</v>
      </c>
      <c r="CC435" s="80">
        <v>0</v>
      </c>
    </row>
    <row r="436" spans="1:81">
      <c r="A436" s="80" t="s">
        <v>2175</v>
      </c>
      <c r="B436" s="80">
        <v>316</v>
      </c>
      <c r="C436" s="80">
        <v>10</v>
      </c>
      <c r="D436" s="80">
        <v>19</v>
      </c>
      <c r="E436" s="80">
        <v>2013</v>
      </c>
      <c r="F436" s="80" t="s">
        <v>89</v>
      </c>
      <c r="G436" s="80" t="s">
        <v>2165</v>
      </c>
      <c r="H436" s="80" t="s">
        <v>2166</v>
      </c>
      <c r="I436" s="177"/>
      <c r="J436" s="81">
        <v>3.215294691289817</v>
      </c>
      <c r="K436" s="81">
        <v>1.7660052796080454</v>
      </c>
      <c r="L436" s="81">
        <v>13.864534891609999</v>
      </c>
      <c r="M436" s="81">
        <v>28.661031253815299</v>
      </c>
      <c r="N436" s="81">
        <v>27.765992378690747</v>
      </c>
      <c r="O436" s="81">
        <v>13.95562110463263</v>
      </c>
      <c r="P436" s="81">
        <v>28.048967120206818</v>
      </c>
      <c r="Q436" s="81">
        <v>1.2877489216064626</v>
      </c>
      <c r="R436" s="81">
        <v>21.12126305283369</v>
      </c>
      <c r="S436" s="81">
        <v>1.9982516625542164</v>
      </c>
      <c r="T436" s="82"/>
      <c r="U436" s="81">
        <v>345053</v>
      </c>
      <c r="V436" s="81">
        <v>646</v>
      </c>
      <c r="W436" s="81">
        <v>295</v>
      </c>
      <c r="X436" s="81">
        <v>5240</v>
      </c>
      <c r="Y436" s="81">
        <v>8247</v>
      </c>
      <c r="Z436" s="81">
        <v>7625</v>
      </c>
      <c r="AA436" s="81">
        <v>5615</v>
      </c>
      <c r="AB436" s="81">
        <v>16647</v>
      </c>
      <c r="AC436" s="81">
        <v>3501310</v>
      </c>
      <c r="AD436" s="81">
        <v>1.9982516625542164</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1.0349999999999999</v>
      </c>
      <c r="BK436" s="81">
        <v>0</v>
      </c>
      <c r="BL436" s="81">
        <v>0</v>
      </c>
      <c r="BM436" s="82"/>
      <c r="BN436" s="81">
        <v>0</v>
      </c>
      <c r="BO436" s="81">
        <v>0</v>
      </c>
      <c r="BP436" s="81">
        <v>0</v>
      </c>
      <c r="BQ436" s="81">
        <v>1</v>
      </c>
      <c r="BR436" s="81">
        <v>0</v>
      </c>
      <c r="BS436" s="81">
        <v>0</v>
      </c>
      <c r="BT436"/>
      <c r="BU436" s="80">
        <v>1.0349999999999999</v>
      </c>
      <c r="BV436" s="80">
        <v>0</v>
      </c>
      <c r="BW436" s="80">
        <v>0</v>
      </c>
      <c r="BX436" s="80">
        <v>0</v>
      </c>
      <c r="BY436" s="80">
        <v>0</v>
      </c>
      <c r="BZ436" s="80">
        <v>0</v>
      </c>
      <c r="CA436" s="80">
        <v>0</v>
      </c>
      <c r="CB436" s="80">
        <v>0</v>
      </c>
      <c r="CC436" s="80">
        <v>0</v>
      </c>
    </row>
    <row r="437" spans="1:81">
      <c r="A437" s="80" t="s">
        <v>2176</v>
      </c>
      <c r="B437" s="80">
        <v>317</v>
      </c>
      <c r="C437" s="80">
        <v>11</v>
      </c>
      <c r="D437" s="80">
        <v>19</v>
      </c>
      <c r="E437" s="80">
        <v>2014</v>
      </c>
      <c r="F437" s="80" t="s">
        <v>90</v>
      </c>
      <c r="G437" s="80" t="s">
        <v>2165</v>
      </c>
      <c r="H437" s="80" t="s">
        <v>2166</v>
      </c>
      <c r="I437" s="177"/>
      <c r="J437" s="81">
        <v>2.7060948417144517</v>
      </c>
      <c r="K437" s="81">
        <v>1.822354114601503</v>
      </c>
      <c r="L437" s="81">
        <v>12.099650279421073</v>
      </c>
      <c r="M437" s="81">
        <v>24.298395295976356</v>
      </c>
      <c r="N437" s="81">
        <v>26.38287397345896</v>
      </c>
      <c r="O437" s="81">
        <v>13.445174440763134</v>
      </c>
      <c r="P437" s="81">
        <v>27.722845748621925</v>
      </c>
      <c r="Q437" s="81">
        <v>1.2184663879525675</v>
      </c>
      <c r="R437" s="81">
        <v>21.483410272828124</v>
      </c>
      <c r="S437" s="81">
        <v>1.7512779547238033</v>
      </c>
      <c r="T437" s="82"/>
      <c r="U437" s="81">
        <v>337178</v>
      </c>
      <c r="V437" s="81">
        <v>582</v>
      </c>
      <c r="W437" s="81">
        <v>259</v>
      </c>
      <c r="X437" s="81">
        <v>4786</v>
      </c>
      <c r="Y437" s="81">
        <v>8176</v>
      </c>
      <c r="Z437" s="81">
        <v>7737</v>
      </c>
      <c r="AA437" s="81">
        <v>5521</v>
      </c>
      <c r="AB437" s="81">
        <v>16417</v>
      </c>
      <c r="AC437" s="81">
        <v>3572542</v>
      </c>
      <c r="AD437" s="81">
        <v>1.7512779547238033</v>
      </c>
      <c r="AE437" s="82"/>
      <c r="AF437" s="81">
        <v>3250838.9119023094</v>
      </c>
      <c r="AG437" s="81">
        <v>1488051.0472881026</v>
      </c>
      <c r="AH437" s="81">
        <v>2546298.0083047622</v>
      </c>
      <c r="AI437" s="81">
        <v>28347444.518504169</v>
      </c>
      <c r="AJ437" s="81">
        <v>36503621.132530674</v>
      </c>
      <c r="AK437" s="81">
        <v>0</v>
      </c>
      <c r="AL437" s="81">
        <v>0</v>
      </c>
      <c r="AM437" s="81">
        <v>2253808.7772398782</v>
      </c>
      <c r="AN437" s="81">
        <v>0</v>
      </c>
      <c r="AO437" s="81">
        <v>0</v>
      </c>
      <c r="AP437" s="82"/>
      <c r="AQ437" s="81">
        <v>227</v>
      </c>
      <c r="AR437" s="81">
        <v>50</v>
      </c>
      <c r="AS437" s="81">
        <v>0</v>
      </c>
      <c r="AT437" s="81">
        <v>0</v>
      </c>
      <c r="AU437" s="81">
        <v>0</v>
      </c>
      <c r="AV437" s="81">
        <v>0</v>
      </c>
      <c r="AW437" s="81" t="s">
        <v>564</v>
      </c>
      <c r="AX437" s="82"/>
      <c r="AY437" s="81">
        <v>1090.8890000000001</v>
      </c>
      <c r="AZ437" s="81">
        <v>4588.3999999999996</v>
      </c>
      <c r="BA437" s="81">
        <v>0</v>
      </c>
      <c r="BB437" s="81">
        <v>0</v>
      </c>
      <c r="BC437" s="81">
        <v>0</v>
      </c>
      <c r="BD437" s="81">
        <v>0</v>
      </c>
      <c r="BE437" s="81" t="s">
        <v>564</v>
      </c>
      <c r="BF437" s="82"/>
      <c r="BG437" s="81">
        <v>0</v>
      </c>
      <c r="BH437" s="81">
        <v>0</v>
      </c>
      <c r="BI437" s="81">
        <v>0</v>
      </c>
      <c r="BJ437" s="81">
        <v>0.79500000000000004</v>
      </c>
      <c r="BK437" s="81">
        <v>0</v>
      </c>
      <c r="BL437" s="81">
        <v>0</v>
      </c>
      <c r="BM437" s="82"/>
      <c r="BN437" s="81">
        <v>0</v>
      </c>
      <c r="BO437" s="81">
        <v>0</v>
      </c>
      <c r="BP437" s="81">
        <v>0</v>
      </c>
      <c r="BQ437" s="81">
        <v>1</v>
      </c>
      <c r="BR437" s="81">
        <v>0</v>
      </c>
      <c r="BS437" s="81">
        <v>0</v>
      </c>
      <c r="BT437"/>
      <c r="BU437" s="80">
        <v>0.79500000000000004</v>
      </c>
      <c r="BV437" s="80">
        <v>0</v>
      </c>
      <c r="BW437" s="80">
        <v>0</v>
      </c>
      <c r="BX437" s="80">
        <v>0</v>
      </c>
      <c r="BY437" s="80">
        <v>0</v>
      </c>
      <c r="BZ437" s="80">
        <v>0</v>
      </c>
      <c r="CA437" s="80">
        <v>0</v>
      </c>
      <c r="CB437" s="80">
        <v>0</v>
      </c>
      <c r="CC437" s="80">
        <v>0</v>
      </c>
    </row>
    <row r="438" spans="1:81">
      <c r="A438" s="80" t="s">
        <v>2177</v>
      </c>
      <c r="B438" s="80">
        <v>318</v>
      </c>
      <c r="C438" s="80">
        <v>12</v>
      </c>
      <c r="D438" s="80">
        <v>19</v>
      </c>
      <c r="E438" s="80">
        <v>2015</v>
      </c>
      <c r="F438" s="80" t="s">
        <v>91</v>
      </c>
      <c r="G438" s="80" t="s">
        <v>2165</v>
      </c>
      <c r="H438" s="80" t="s">
        <v>2166</v>
      </c>
      <c r="I438" s="177"/>
      <c r="J438" s="81">
        <v>1.9201372122411886</v>
      </c>
      <c r="K438" s="81">
        <v>1.5237756764143082</v>
      </c>
      <c r="L438" s="81">
        <v>12.993140003474931</v>
      </c>
      <c r="M438" s="81">
        <v>24.320923706724887</v>
      </c>
      <c r="N438" s="81">
        <v>22.967606423346371</v>
      </c>
      <c r="O438" s="81">
        <v>13.475219336950932</v>
      </c>
      <c r="P438" s="81">
        <v>27.111471268124113</v>
      </c>
      <c r="Q438" s="81">
        <v>1.175961565949434</v>
      </c>
      <c r="R438" s="81">
        <v>19.113751211646157</v>
      </c>
      <c r="S438" s="81">
        <v>2.0950770196458008</v>
      </c>
      <c r="T438" s="82"/>
      <c r="U438" s="81">
        <v>274932</v>
      </c>
      <c r="V438" s="81">
        <v>582</v>
      </c>
      <c r="W438" s="81">
        <v>259</v>
      </c>
      <c r="X438" s="81">
        <v>4786</v>
      </c>
      <c r="Y438" s="81">
        <v>8157</v>
      </c>
      <c r="Z438" s="81">
        <v>7829</v>
      </c>
      <c r="AA438" s="81">
        <v>5395</v>
      </c>
      <c r="AB438" s="81">
        <v>16185</v>
      </c>
      <c r="AC438" s="81">
        <v>3274239</v>
      </c>
      <c r="AD438" s="81">
        <v>2.0950770196458008</v>
      </c>
      <c r="AE438" s="82"/>
      <c r="AF438" s="81">
        <v>2598804.463575257</v>
      </c>
      <c r="AG438" s="81">
        <v>1307937.0537214051</v>
      </c>
      <c r="AH438" s="81">
        <v>2172951.4295759033</v>
      </c>
      <c r="AI438" s="81">
        <v>29398011.028432552</v>
      </c>
      <c r="AJ438" s="81">
        <v>33663219.271722436</v>
      </c>
      <c r="AK438" s="81">
        <v>0</v>
      </c>
      <c r="AL438" s="81">
        <v>0</v>
      </c>
      <c r="AM438" s="81">
        <v>2218086.3564785244</v>
      </c>
      <c r="AN438" s="81">
        <v>0</v>
      </c>
      <c r="AO438" s="81">
        <v>0</v>
      </c>
      <c r="AP438" s="82"/>
      <c r="AQ438" s="81">
        <v>227</v>
      </c>
      <c r="AR438" s="81">
        <v>55</v>
      </c>
      <c r="AS438" s="81">
        <v>0</v>
      </c>
      <c r="AT438" s="81">
        <v>0</v>
      </c>
      <c r="AU438" s="81">
        <v>0</v>
      </c>
      <c r="AV438" s="81">
        <v>0</v>
      </c>
      <c r="AW438" s="81" t="s">
        <v>564</v>
      </c>
      <c r="AX438" s="82"/>
      <c r="AY438" s="81">
        <v>1090.8689999999999</v>
      </c>
      <c r="AZ438" s="81">
        <v>4722.7</v>
      </c>
      <c r="BA438" s="81">
        <v>0</v>
      </c>
      <c r="BB438" s="81">
        <v>0</v>
      </c>
      <c r="BC438" s="81">
        <v>0</v>
      </c>
      <c r="BD438" s="81">
        <v>0</v>
      </c>
      <c r="BE438" s="81" t="s">
        <v>564</v>
      </c>
      <c r="BF438" s="82"/>
      <c r="BG438" s="81">
        <v>0</v>
      </c>
      <c r="BH438" s="81">
        <v>0</v>
      </c>
      <c r="BI438" s="81">
        <v>0</v>
      </c>
      <c r="BJ438" s="81">
        <v>0.97099999999999997</v>
      </c>
      <c r="BK438" s="81">
        <v>0</v>
      </c>
      <c r="BL438" s="81">
        <v>0</v>
      </c>
      <c r="BM438" s="82"/>
      <c r="BN438" s="81">
        <v>0</v>
      </c>
      <c r="BO438" s="81">
        <v>0</v>
      </c>
      <c r="BP438" s="81">
        <v>0</v>
      </c>
      <c r="BQ438" s="81">
        <v>1</v>
      </c>
      <c r="BR438" s="81">
        <v>0</v>
      </c>
      <c r="BS438" s="81">
        <v>0</v>
      </c>
      <c r="BT438"/>
      <c r="BU438" s="80">
        <v>0.97099999999999997</v>
      </c>
      <c r="BV438" s="80">
        <v>0</v>
      </c>
      <c r="BW438" s="80">
        <v>0</v>
      </c>
      <c r="BX438" s="80">
        <v>0</v>
      </c>
      <c r="BY438" s="80">
        <v>0</v>
      </c>
      <c r="BZ438" s="80">
        <v>0</v>
      </c>
      <c r="CA438" s="80">
        <v>0</v>
      </c>
      <c r="CB438" s="80">
        <v>0</v>
      </c>
      <c r="CC438" s="80">
        <v>0</v>
      </c>
    </row>
    <row r="439" spans="1:81">
      <c r="A439" s="80" t="s">
        <v>2178</v>
      </c>
      <c r="B439" s="80">
        <v>319</v>
      </c>
      <c r="C439" s="80">
        <v>13</v>
      </c>
      <c r="D439" s="80">
        <v>19</v>
      </c>
      <c r="E439" s="80">
        <v>2016</v>
      </c>
      <c r="F439" s="80" t="s">
        <v>92</v>
      </c>
      <c r="G439" s="80" t="s">
        <v>2165</v>
      </c>
      <c r="H439" s="80" t="s">
        <v>2166</v>
      </c>
      <c r="I439" s="177"/>
      <c r="J439" s="81">
        <v>2.1472261787044458</v>
      </c>
      <c r="K439" s="81">
        <v>1.4740660055257349</v>
      </c>
      <c r="L439" s="81">
        <v>11.470803960854616</v>
      </c>
      <c r="M439" s="81">
        <v>18.901102544593094</v>
      </c>
      <c r="N439" s="81">
        <v>21.167647896902867</v>
      </c>
      <c r="O439" s="81">
        <v>13.476512023061956</v>
      </c>
      <c r="P439" s="81">
        <v>27.04850500691602</v>
      </c>
      <c r="Q439" s="81">
        <v>1.124744411504198</v>
      </c>
      <c r="R439" s="81">
        <v>21.72852194017474</v>
      </c>
      <c r="S439" s="81">
        <v>2.0249353820193168</v>
      </c>
      <c r="T439" s="82"/>
      <c r="U439" s="81">
        <v>329550</v>
      </c>
      <c r="V439" s="81">
        <v>582</v>
      </c>
      <c r="W439" s="81">
        <v>259</v>
      </c>
      <c r="X439" s="81">
        <v>4786</v>
      </c>
      <c r="Y439" s="81">
        <v>8178</v>
      </c>
      <c r="Z439" s="81">
        <v>7926</v>
      </c>
      <c r="AA439" s="81">
        <v>5567</v>
      </c>
      <c r="AB439" s="81">
        <v>15924</v>
      </c>
      <c r="AC439" s="81">
        <v>3711017.6631096681</v>
      </c>
      <c r="AD439" s="81">
        <v>2.0249353820193172</v>
      </c>
      <c r="AE439" s="82"/>
      <c r="AF439" s="81">
        <v>2996717.617100094</v>
      </c>
      <c r="AG439" s="81">
        <v>1260421.378718324</v>
      </c>
      <c r="AH439" s="81">
        <v>1831223.7936817741</v>
      </c>
      <c r="AI439" s="81">
        <v>29588854.728665661</v>
      </c>
      <c r="AJ439" s="81">
        <v>34328393.545202382</v>
      </c>
      <c r="AK439" s="81">
        <v>0</v>
      </c>
      <c r="AL439" s="81">
        <v>0</v>
      </c>
      <c r="AM439" s="81">
        <v>2184012.8478261172</v>
      </c>
      <c r="AN439" s="81">
        <v>0</v>
      </c>
      <c r="AO439" s="81">
        <v>0</v>
      </c>
      <c r="AP439" s="82"/>
      <c r="AQ439" s="81">
        <v>227</v>
      </c>
      <c r="AR439" s="81">
        <v>56</v>
      </c>
      <c r="AS439" s="81">
        <v>0</v>
      </c>
      <c r="AT439" s="81">
        <v>0</v>
      </c>
      <c r="AU439" s="81">
        <v>0</v>
      </c>
      <c r="AV439" s="81">
        <v>0</v>
      </c>
      <c r="AW439" s="81" t="s">
        <v>564</v>
      </c>
      <c r="AX439" s="82"/>
      <c r="AY439" s="81">
        <v>1090.8689999999999</v>
      </c>
      <c r="AZ439" s="81">
        <v>4771.8999999999996</v>
      </c>
      <c r="BA439" s="81">
        <v>0</v>
      </c>
      <c r="BB439" s="81">
        <v>0</v>
      </c>
      <c r="BC439" s="81">
        <v>0</v>
      </c>
      <c r="BD439" s="81">
        <v>0</v>
      </c>
      <c r="BE439" s="81" t="s">
        <v>564</v>
      </c>
      <c r="BF439" s="82"/>
      <c r="BG439" s="81">
        <v>0</v>
      </c>
      <c r="BH439" s="81">
        <v>0</v>
      </c>
      <c r="BI439" s="81">
        <v>0</v>
      </c>
      <c r="BJ439" s="81">
        <v>1.1870000000000001</v>
      </c>
      <c r="BK439" s="81">
        <v>0</v>
      </c>
      <c r="BL439" s="81">
        <v>0</v>
      </c>
      <c r="BM439" s="82"/>
      <c r="BN439" s="81">
        <v>0</v>
      </c>
      <c r="BO439" s="81">
        <v>0</v>
      </c>
      <c r="BP439" s="81">
        <v>0</v>
      </c>
      <c r="BQ439" s="81">
        <v>1</v>
      </c>
      <c r="BR439" s="81">
        <v>0</v>
      </c>
      <c r="BS439" s="81">
        <v>0</v>
      </c>
      <c r="BT439"/>
      <c r="BU439" s="80">
        <v>1.1870000000000001</v>
      </c>
      <c r="BV439" s="80">
        <v>0</v>
      </c>
      <c r="BW439" s="80">
        <v>0</v>
      </c>
      <c r="BX439" s="80">
        <v>0</v>
      </c>
      <c r="BY439" s="80">
        <v>0</v>
      </c>
      <c r="BZ439" s="80">
        <v>0</v>
      </c>
      <c r="CA439" s="80">
        <v>0</v>
      </c>
      <c r="CB439" s="80">
        <v>0</v>
      </c>
      <c r="CC439" s="80">
        <v>0</v>
      </c>
    </row>
    <row r="440" spans="1:81">
      <c r="A440" s="80" t="s">
        <v>2179</v>
      </c>
      <c r="B440" s="80">
        <v>320</v>
      </c>
      <c r="C440" s="80">
        <v>14</v>
      </c>
      <c r="D440" s="80">
        <v>19</v>
      </c>
      <c r="E440" s="80">
        <v>2017</v>
      </c>
      <c r="F440" s="80" t="s">
        <v>71</v>
      </c>
      <c r="G440" s="80" t="s">
        <v>2165</v>
      </c>
      <c r="H440" s="80" t="s">
        <v>2166</v>
      </c>
      <c r="I440" s="177"/>
      <c r="J440" s="81">
        <v>1.815587629257406</v>
      </c>
      <c r="K440" s="81">
        <v>1.5293441013605218</v>
      </c>
      <c r="L440" s="81">
        <v>10.466511742171688</v>
      </c>
      <c r="M440" s="81">
        <v>17.119496215388384</v>
      </c>
      <c r="N440" s="81">
        <v>21.691572089692265</v>
      </c>
      <c r="O440" s="81">
        <v>13.405464140201829</v>
      </c>
      <c r="P440" s="81">
        <v>26.548862217108809</v>
      </c>
      <c r="Q440" s="81">
        <v>1.0710226316691167</v>
      </c>
      <c r="R440" s="81">
        <v>20.47087897225347</v>
      </c>
      <c r="S440" s="81">
        <v>1.8614831335074578</v>
      </c>
      <c r="T440" s="82"/>
      <c r="U440" s="81">
        <v>321277</v>
      </c>
      <c r="V440" s="81">
        <v>582</v>
      </c>
      <c r="W440" s="81">
        <v>259</v>
      </c>
      <c r="X440" s="81">
        <v>4786</v>
      </c>
      <c r="Y440" s="81">
        <v>8126</v>
      </c>
      <c r="Z440" s="81">
        <v>8015</v>
      </c>
      <c r="AA440" s="81">
        <v>5499</v>
      </c>
      <c r="AB440" s="81">
        <v>15681</v>
      </c>
      <c r="AC440" s="81">
        <v>3565596.9999999991</v>
      </c>
      <c r="AD440" s="81">
        <v>1.861483133507458</v>
      </c>
      <c r="AE440" s="82"/>
      <c r="AF440" s="81">
        <v>2717824.6509144129</v>
      </c>
      <c r="AG440" s="81">
        <v>1310685.551199507</v>
      </c>
      <c r="AH440" s="81">
        <v>2153735.5785854971</v>
      </c>
      <c r="AI440" s="81">
        <v>28277063.545200638</v>
      </c>
      <c r="AJ440" s="81">
        <v>38145325.997855537</v>
      </c>
      <c r="AK440" s="81">
        <v>0</v>
      </c>
      <c r="AL440" s="81">
        <v>0</v>
      </c>
      <c r="AM440" s="81">
        <v>2154050.079392904</v>
      </c>
      <c r="AN440" s="81">
        <v>0</v>
      </c>
      <c r="AO440" s="81">
        <v>0</v>
      </c>
      <c r="AP440" s="82"/>
      <c r="AQ440" s="81">
        <v>228</v>
      </c>
      <c r="AR440" s="81">
        <v>59</v>
      </c>
      <c r="AS440" s="81">
        <v>0</v>
      </c>
      <c r="AT440" s="81">
        <v>0</v>
      </c>
      <c r="AU440" s="81">
        <v>0</v>
      </c>
      <c r="AV440" s="81">
        <v>0</v>
      </c>
      <c r="AW440" s="81" t="s">
        <v>564</v>
      </c>
      <c r="AX440" s="82"/>
      <c r="AY440" s="81">
        <v>1094.3689999999999</v>
      </c>
      <c r="AZ440" s="81">
        <v>4916</v>
      </c>
      <c r="BA440" s="81">
        <v>0</v>
      </c>
      <c r="BB440" s="81">
        <v>0</v>
      </c>
      <c r="BC440" s="81">
        <v>0</v>
      </c>
      <c r="BD440" s="81">
        <v>0</v>
      </c>
      <c r="BE440" s="81" t="s">
        <v>564</v>
      </c>
      <c r="BF440" s="82"/>
      <c r="BG440" s="81">
        <v>0</v>
      </c>
      <c r="BH440" s="81">
        <v>0</v>
      </c>
      <c r="BI440" s="81">
        <v>0</v>
      </c>
      <c r="BJ440" s="81">
        <v>1E-3</v>
      </c>
      <c r="BK440" s="81">
        <v>0</v>
      </c>
      <c r="BL440" s="81">
        <v>0</v>
      </c>
      <c r="BM440" s="82"/>
      <c r="BN440" s="81">
        <v>0</v>
      </c>
      <c r="BO440" s="81">
        <v>0</v>
      </c>
      <c r="BP440" s="81">
        <v>0</v>
      </c>
      <c r="BQ440" s="81">
        <v>1</v>
      </c>
      <c r="BR440" s="81">
        <v>0</v>
      </c>
      <c r="BS440" s="81">
        <v>0</v>
      </c>
      <c r="BT440"/>
      <c r="BU440" s="80">
        <v>1E-3</v>
      </c>
      <c r="BV440" s="80">
        <v>0</v>
      </c>
      <c r="BW440" s="80">
        <v>0</v>
      </c>
      <c r="BX440" s="80">
        <v>0</v>
      </c>
      <c r="BY440" s="80">
        <v>0</v>
      </c>
      <c r="BZ440" s="80">
        <v>0</v>
      </c>
      <c r="CA440" s="80">
        <v>0</v>
      </c>
      <c r="CB440" s="80">
        <v>0</v>
      </c>
      <c r="CC440" s="80">
        <v>0</v>
      </c>
    </row>
    <row r="441" spans="1:81">
      <c r="A441" s="80" t="s">
        <v>2180</v>
      </c>
      <c r="B441" s="80">
        <v>321</v>
      </c>
      <c r="C441" s="80">
        <v>15</v>
      </c>
      <c r="D441" s="80">
        <v>19</v>
      </c>
      <c r="E441" s="80">
        <v>2018</v>
      </c>
      <c r="F441" s="80" t="s">
        <v>93</v>
      </c>
      <c r="G441" s="80" t="s">
        <v>2165</v>
      </c>
      <c r="H441" s="80" t="s">
        <v>2166</v>
      </c>
      <c r="I441" s="177"/>
      <c r="J441" s="81">
        <v>1.3679996569173101</v>
      </c>
      <c r="K441" s="81">
        <v>1.3280560569789359</v>
      </c>
      <c r="L441" s="81">
        <v>9.306138712221669</v>
      </c>
      <c r="M441" s="81">
        <v>15.304010353001736</v>
      </c>
      <c r="N441" s="81">
        <v>15.213677780485053</v>
      </c>
      <c r="O441" s="81">
        <v>13.211044047621229</v>
      </c>
      <c r="P441" s="81">
        <v>25.825719564877527</v>
      </c>
      <c r="Q441" s="81">
        <v>0.97839033833251154</v>
      </c>
      <c r="R441" s="81">
        <v>20.506868599969369</v>
      </c>
      <c r="S441" s="81">
        <v>1.5445320502531161</v>
      </c>
      <c r="T441" s="82"/>
      <c r="U441" s="81">
        <v>281945</v>
      </c>
      <c r="V441" s="81">
        <v>582</v>
      </c>
      <c r="W441" s="81">
        <v>259</v>
      </c>
      <c r="X441" s="81">
        <v>4786</v>
      </c>
      <c r="Y441" s="81">
        <v>8067</v>
      </c>
      <c r="Z441" s="81">
        <v>8050</v>
      </c>
      <c r="AA441" s="81">
        <v>5403</v>
      </c>
      <c r="AB441" s="81">
        <v>15437</v>
      </c>
      <c r="AC441" s="81">
        <v>3557867</v>
      </c>
      <c r="AD441" s="81">
        <v>1.5445320502531159</v>
      </c>
      <c r="AE441" s="82"/>
      <c r="AF441" s="81">
        <v>2431398.7102197469</v>
      </c>
      <c r="AG441" s="81">
        <v>1201584.2339702351</v>
      </c>
      <c r="AH441" s="81">
        <v>1911532.4038295599</v>
      </c>
      <c r="AI441" s="81">
        <v>27063949.231792849</v>
      </c>
      <c r="AJ441" s="81">
        <v>36129226.178713828</v>
      </c>
      <c r="AK441" s="81">
        <v>0</v>
      </c>
      <c r="AL441" s="81">
        <v>0</v>
      </c>
      <c r="AM441" s="81">
        <v>2124920.1960557229</v>
      </c>
      <c r="AN441" s="81">
        <v>0</v>
      </c>
      <c r="AO441" s="81">
        <v>0</v>
      </c>
      <c r="AP441" s="82"/>
      <c r="AQ441" s="81">
        <v>228</v>
      </c>
      <c r="AR441" s="81">
        <v>60</v>
      </c>
      <c r="AS441" s="81">
        <v>0</v>
      </c>
      <c r="AT441" s="81">
        <v>0</v>
      </c>
      <c r="AU441" s="81">
        <v>0</v>
      </c>
      <c r="AV441" s="81">
        <v>0</v>
      </c>
      <c r="AW441" s="81" t="s">
        <v>564</v>
      </c>
      <c r="AX441" s="82"/>
      <c r="AY441" s="81">
        <v>1094.069</v>
      </c>
      <c r="AZ441" s="81">
        <v>4965.5</v>
      </c>
      <c r="BA441" s="81">
        <v>0</v>
      </c>
      <c r="BB441" s="81">
        <v>0</v>
      </c>
      <c r="BC441" s="81">
        <v>0</v>
      </c>
      <c r="BD441" s="81">
        <v>0</v>
      </c>
      <c r="BE441" s="81" t="s">
        <v>564</v>
      </c>
      <c r="BF441" s="82"/>
      <c r="BG441" s="81">
        <v>0</v>
      </c>
      <c r="BH441" s="81">
        <v>0</v>
      </c>
      <c r="BI441" s="81">
        <v>0</v>
      </c>
      <c r="BJ441" s="81">
        <v>0.874</v>
      </c>
      <c r="BK441" s="81">
        <v>0</v>
      </c>
      <c r="BL441" s="81">
        <v>0</v>
      </c>
      <c r="BM441" s="82"/>
      <c r="BN441" s="81">
        <v>0</v>
      </c>
      <c r="BO441" s="81">
        <v>0</v>
      </c>
      <c r="BP441" s="81">
        <v>0</v>
      </c>
      <c r="BQ441" s="81">
        <v>1</v>
      </c>
      <c r="BR441" s="81">
        <v>0</v>
      </c>
      <c r="BS441" s="81">
        <v>0</v>
      </c>
      <c r="BT441"/>
      <c r="BU441" s="80">
        <v>0.874</v>
      </c>
      <c r="BV441" s="80">
        <v>0</v>
      </c>
      <c r="BW441" s="80">
        <v>0</v>
      </c>
      <c r="BX441" s="80">
        <v>0</v>
      </c>
      <c r="BY441" s="80">
        <v>0</v>
      </c>
      <c r="BZ441" s="80">
        <v>0</v>
      </c>
      <c r="CA441" s="80">
        <v>0</v>
      </c>
      <c r="CB441" s="80">
        <v>0</v>
      </c>
      <c r="CC441" s="80">
        <v>0</v>
      </c>
    </row>
    <row r="442" spans="1:81">
      <c r="A442" s="80" t="s">
        <v>2181</v>
      </c>
      <c r="B442" s="80">
        <v>322</v>
      </c>
      <c r="C442" s="80">
        <v>16</v>
      </c>
      <c r="D442" s="80">
        <v>19</v>
      </c>
      <c r="E442" s="80">
        <v>2019</v>
      </c>
      <c r="F442" s="80" t="s">
        <v>73</v>
      </c>
      <c r="G442" s="80" t="s">
        <v>2165</v>
      </c>
      <c r="H442" s="80" t="s">
        <v>2166</v>
      </c>
      <c r="I442" s="177"/>
      <c r="J442" s="81">
        <v>1.4682313016387933</v>
      </c>
      <c r="K442" s="81">
        <v>1.2690427635786425</v>
      </c>
      <c r="L442" s="81">
        <v>9.50520474068135</v>
      </c>
      <c r="M442" s="81">
        <v>16.524687838823056</v>
      </c>
      <c r="N442" s="81">
        <v>16.597890687286839</v>
      </c>
      <c r="O442" s="81">
        <v>12.917116439452229</v>
      </c>
      <c r="P442" s="81">
        <v>24.623848791521741</v>
      </c>
      <c r="Q442" s="81">
        <v>0.93649259583793409</v>
      </c>
      <c r="R442" s="81">
        <v>20.819849226266999</v>
      </c>
      <c r="S442" s="81">
        <v>1.7957709491379437</v>
      </c>
      <c r="T442" s="82"/>
      <c r="U442" s="81">
        <v>284292</v>
      </c>
      <c r="V442" s="81">
        <v>582</v>
      </c>
      <c r="W442" s="81">
        <v>259</v>
      </c>
      <c r="X442" s="81">
        <v>4786</v>
      </c>
      <c r="Y442" s="81">
        <v>7995</v>
      </c>
      <c r="Z442" s="81">
        <v>8087</v>
      </c>
      <c r="AA442" s="81">
        <v>5113</v>
      </c>
      <c r="AB442" s="81">
        <v>15176</v>
      </c>
      <c r="AC442" s="81">
        <v>3671331</v>
      </c>
      <c r="AD442" s="81">
        <v>1.7957709491379441</v>
      </c>
      <c r="AE442" s="82"/>
      <c r="AF442" s="81">
        <v>2547135.4345778758</v>
      </c>
      <c r="AG442" s="81">
        <v>1171600.395022854</v>
      </c>
      <c r="AH442" s="81">
        <v>2211057.0697455122</v>
      </c>
      <c r="AI442" s="81">
        <v>27342728.526977021</v>
      </c>
      <c r="AJ442" s="81">
        <v>36118605.621252723</v>
      </c>
      <c r="AK442" s="81">
        <v>0</v>
      </c>
      <c r="AL442" s="81">
        <v>0</v>
      </c>
      <c r="AM442" s="81">
        <v>2066856.9551331664</v>
      </c>
      <c r="AN442" s="81">
        <v>0</v>
      </c>
      <c r="AO442" s="81">
        <v>0</v>
      </c>
      <c r="AP442" s="82"/>
      <c r="AQ442" s="81">
        <v>228</v>
      </c>
      <c r="AR442" s="81">
        <v>61</v>
      </c>
      <c r="AS442" s="81">
        <v>0</v>
      </c>
      <c r="AT442" s="81">
        <v>0</v>
      </c>
      <c r="AU442" s="81">
        <v>0</v>
      </c>
      <c r="AV442" s="81">
        <v>0</v>
      </c>
      <c r="AW442" s="81" t="s">
        <v>564</v>
      </c>
      <c r="AX442" s="82"/>
      <c r="AY442" s="81">
        <v>1094.319</v>
      </c>
      <c r="AZ442" s="81">
        <v>5015</v>
      </c>
      <c r="BA442" s="81">
        <v>0</v>
      </c>
      <c r="BB442" s="81">
        <v>0</v>
      </c>
      <c r="BC442" s="81">
        <v>0</v>
      </c>
      <c r="BD442" s="81">
        <v>0</v>
      </c>
      <c r="BE442" s="81" t="s">
        <v>564</v>
      </c>
      <c r="BF442" s="82"/>
      <c r="BG442" s="81">
        <v>0</v>
      </c>
      <c r="BH442" s="81">
        <v>0</v>
      </c>
      <c r="BI442" s="81">
        <v>0</v>
      </c>
      <c r="BJ442" s="81">
        <v>0.90200000000000002</v>
      </c>
      <c r="BK442" s="81">
        <v>0</v>
      </c>
      <c r="BL442" s="81">
        <v>0</v>
      </c>
      <c r="BM442" s="82"/>
      <c r="BN442" s="81">
        <v>0</v>
      </c>
      <c r="BO442" s="81">
        <v>0</v>
      </c>
      <c r="BP442" s="81">
        <v>0</v>
      </c>
      <c r="BQ442" s="81">
        <v>1</v>
      </c>
      <c r="BR442" s="81">
        <v>0</v>
      </c>
      <c r="BS442" s="81">
        <v>0</v>
      </c>
      <c r="BT442"/>
      <c r="BU442" s="80">
        <v>0.90200000000000002</v>
      </c>
      <c r="BV442" s="80">
        <v>0</v>
      </c>
      <c r="BW442" s="80">
        <v>0</v>
      </c>
      <c r="BX442" s="80">
        <v>0</v>
      </c>
      <c r="BY442" s="80">
        <v>0</v>
      </c>
      <c r="BZ442" s="80">
        <v>0</v>
      </c>
      <c r="CA442" s="80">
        <v>0</v>
      </c>
      <c r="CB442" s="80">
        <v>0</v>
      </c>
      <c r="CC442" s="80">
        <v>0</v>
      </c>
    </row>
    <row r="443" spans="1:81">
      <c r="A443" s="80" t="s">
        <v>2182</v>
      </c>
      <c r="B443" s="80">
        <v>323</v>
      </c>
      <c r="C443" s="80">
        <v>17</v>
      </c>
      <c r="D443" s="80">
        <v>19</v>
      </c>
      <c r="E443" s="80">
        <v>2020</v>
      </c>
      <c r="F443" s="80" t="s">
        <v>218</v>
      </c>
      <c r="G443" s="80" t="s">
        <v>2165</v>
      </c>
      <c r="H443" s="80" t="s">
        <v>2166</v>
      </c>
      <c r="I443" s="177"/>
      <c r="J443" s="81">
        <v>1.2783348830472769</v>
      </c>
      <c r="K443" s="81">
        <v>1.2906875532683324</v>
      </c>
      <c r="L443" s="81">
        <v>9.1654326978687575</v>
      </c>
      <c r="M443" s="81">
        <v>17.205107224612046</v>
      </c>
      <c r="N443" s="81">
        <v>16.089337108582566</v>
      </c>
      <c r="O443" s="81">
        <v>11.367601412210595</v>
      </c>
      <c r="P443" s="81">
        <v>23.647846455419103</v>
      </c>
      <c r="Q443" s="81">
        <v>0.88197111259877836</v>
      </c>
      <c r="R443" s="81">
        <v>18.773379415749737</v>
      </c>
      <c r="S443" s="81">
        <v>1.7194422930205799</v>
      </c>
      <c r="T443" s="82"/>
      <c r="U443" s="81">
        <v>253676</v>
      </c>
      <c r="V443" s="81">
        <v>525</v>
      </c>
      <c r="W443" s="81">
        <v>218</v>
      </c>
      <c r="X443" s="81">
        <v>5094</v>
      </c>
      <c r="Y443" s="81">
        <v>7943</v>
      </c>
      <c r="Z443" s="81">
        <v>8123</v>
      </c>
      <c r="AA443" s="81">
        <v>5335</v>
      </c>
      <c r="AB443" s="81">
        <v>14958</v>
      </c>
      <c r="AC443" s="81">
        <v>3327731</v>
      </c>
      <c r="AD443" s="81">
        <v>1.7194422930205799</v>
      </c>
      <c r="AE443" s="82"/>
      <c r="AF443" s="81">
        <v>2144328.1817194419</v>
      </c>
      <c r="AG443" s="81">
        <v>1107437.7609351254</v>
      </c>
      <c r="AH443" s="81">
        <v>2470079.7910060468</v>
      </c>
      <c r="AI443" s="81">
        <v>27423166.7923376</v>
      </c>
      <c r="AJ443" s="81">
        <v>33091685.605959896</v>
      </c>
      <c r="AK443" s="81"/>
      <c r="AL443" s="81"/>
      <c r="AM443" s="81">
        <v>1952185.1868461668</v>
      </c>
      <c r="AN443" s="81"/>
      <c r="AO443" s="81"/>
      <c r="AP443" s="82"/>
      <c r="AQ443" s="81">
        <v>228</v>
      </c>
      <c r="AR443" s="81">
        <v>67</v>
      </c>
      <c r="AS443" s="81">
        <v>0</v>
      </c>
      <c r="AT443" s="81">
        <v>0</v>
      </c>
      <c r="AU443" s="81">
        <v>0</v>
      </c>
      <c r="AV443" s="81">
        <v>0</v>
      </c>
      <c r="AW443" s="81">
        <v>0</v>
      </c>
      <c r="AX443" s="82"/>
      <c r="AY443" s="81">
        <v>1094.6590000000001</v>
      </c>
      <c r="AZ443" s="81">
        <v>5244.3999999999987</v>
      </c>
      <c r="BA443" s="81">
        <v>0</v>
      </c>
      <c r="BB443" s="81">
        <v>0</v>
      </c>
      <c r="BC443" s="81">
        <v>0</v>
      </c>
      <c r="BD443" s="81">
        <v>0</v>
      </c>
      <c r="BE443" s="81">
        <v>0</v>
      </c>
      <c r="BF443" s="82"/>
      <c r="BG443" s="81">
        <v>0</v>
      </c>
      <c r="BH443" s="81">
        <v>0</v>
      </c>
      <c r="BI443" s="81">
        <v>0</v>
      </c>
      <c r="BJ443" s="81">
        <v>0.88300000000000001</v>
      </c>
      <c r="BK443" s="81">
        <v>0</v>
      </c>
      <c r="BL443" s="81">
        <v>0</v>
      </c>
      <c r="BM443" s="82"/>
      <c r="BN443" s="81">
        <v>0</v>
      </c>
      <c r="BO443" s="81">
        <v>0</v>
      </c>
      <c r="BP443" s="81">
        <v>0</v>
      </c>
      <c r="BQ443" s="81">
        <v>1</v>
      </c>
      <c r="BR443" s="81">
        <v>0</v>
      </c>
      <c r="BS443" s="81">
        <v>0</v>
      </c>
      <c r="BT443"/>
      <c r="BU443" s="80">
        <v>0.88300000000000001</v>
      </c>
      <c r="BV443" s="80">
        <v>0</v>
      </c>
      <c r="BW443" s="80">
        <v>0</v>
      </c>
      <c r="BX443" s="80">
        <v>0</v>
      </c>
      <c r="BY443" s="80">
        <v>0</v>
      </c>
      <c r="BZ443" s="80">
        <v>0</v>
      </c>
      <c r="CA443" s="80">
        <v>0</v>
      </c>
      <c r="CB443" s="80">
        <v>0</v>
      </c>
      <c r="CC443" s="80">
        <v>0</v>
      </c>
    </row>
    <row r="444" spans="1:81">
      <c r="A444" s="80" t="s">
        <v>2183</v>
      </c>
      <c r="B444" s="80">
        <v>323</v>
      </c>
      <c r="C444" s="80">
        <v>18</v>
      </c>
      <c r="D444" s="80">
        <v>19</v>
      </c>
      <c r="E444" s="80">
        <v>2021</v>
      </c>
      <c r="F444" s="80" t="s">
        <v>75</v>
      </c>
      <c r="G444" s="174" t="s">
        <v>2165</v>
      </c>
      <c r="H444" s="80" t="s">
        <v>2166</v>
      </c>
      <c r="I444" s="177"/>
      <c r="J444" s="81">
        <v>0.96658481055480006</v>
      </c>
      <c r="K444" s="81">
        <v>1.3098126782473938</v>
      </c>
      <c r="L444" s="81">
        <v>8.0210244667317045</v>
      </c>
      <c r="M444" s="81">
        <v>16.107977795093451</v>
      </c>
      <c r="N444" s="81">
        <v>13.282659698659065</v>
      </c>
      <c r="O444" s="81">
        <v>10.955615802554492</v>
      </c>
      <c r="P444" s="81">
        <v>24.090047132437263</v>
      </c>
      <c r="Q444" s="81">
        <v>0.87865219011645102</v>
      </c>
      <c r="R444" s="81">
        <v>19.481842596059099</v>
      </c>
      <c r="S444" s="81">
        <v>1.4391281240111209</v>
      </c>
      <c r="T444" s="82"/>
      <c r="U444" s="81">
        <v>249013</v>
      </c>
      <c r="V444" s="81">
        <v>525</v>
      </c>
      <c r="W444" s="81">
        <v>218</v>
      </c>
      <c r="X444" s="81">
        <v>5094</v>
      </c>
      <c r="Y444" s="81">
        <v>7883</v>
      </c>
      <c r="Z444" s="81">
        <v>8061</v>
      </c>
      <c r="AA444" s="81">
        <v>5300</v>
      </c>
      <c r="AB444" s="81">
        <v>14725</v>
      </c>
      <c r="AC444" s="81">
        <v>3347169.9999999991</v>
      </c>
      <c r="AD444" s="81">
        <v>1.4391281240111209</v>
      </c>
      <c r="AE444" s="82"/>
      <c r="AF444" s="81">
        <v>1852644.5573512588</v>
      </c>
      <c r="AG444" s="81">
        <v>1123480.2108199552</v>
      </c>
      <c r="AH444" s="81">
        <v>2279233.3816270228</v>
      </c>
      <c r="AI444" s="81">
        <v>30583630.018335208</v>
      </c>
      <c r="AJ444" s="81">
        <v>33369682.343191046</v>
      </c>
      <c r="AK444" s="81">
        <v>0</v>
      </c>
      <c r="AL444" s="81">
        <v>0</v>
      </c>
      <c r="AM444" s="81">
        <v>1932860.7479698979</v>
      </c>
      <c r="AN444" s="81">
        <v>0</v>
      </c>
      <c r="AO444" s="81">
        <v>0</v>
      </c>
      <c r="AP444" s="82"/>
      <c r="AQ444" s="81">
        <v>232</v>
      </c>
      <c r="AR444" s="81">
        <v>71</v>
      </c>
      <c r="AS444" s="81">
        <v>0</v>
      </c>
      <c r="AT444" s="81">
        <v>0</v>
      </c>
      <c r="AU444" s="81">
        <v>0</v>
      </c>
      <c r="AV444" s="81">
        <v>0</v>
      </c>
      <c r="AW444" s="81"/>
      <c r="AX444" s="82"/>
      <c r="AY444" s="81">
        <v>1120.979</v>
      </c>
      <c r="AZ444" s="81">
        <v>5442.3999999999987</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2184</v>
      </c>
      <c r="B445" s="80">
        <v>323</v>
      </c>
      <c r="C445" s="80">
        <v>19</v>
      </c>
      <c r="D445" s="80">
        <v>19</v>
      </c>
      <c r="E445" s="80">
        <v>2022</v>
      </c>
      <c r="F445" s="80" t="s">
        <v>568</v>
      </c>
      <c r="G445" s="174" t="s">
        <v>2165</v>
      </c>
      <c r="H445" s="80" t="s">
        <v>2166</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232</v>
      </c>
      <c r="AR445" s="81">
        <v>71</v>
      </c>
      <c r="AS445" s="81">
        <v>0</v>
      </c>
      <c r="AT445" s="81">
        <v>0</v>
      </c>
      <c r="AU445" s="81">
        <v>0</v>
      </c>
      <c r="AV445" s="81">
        <v>0</v>
      </c>
      <c r="AW445" s="81"/>
      <c r="AX445" s="82"/>
      <c r="AY445" s="81">
        <v>1120.979</v>
      </c>
      <c r="AZ445" s="81">
        <v>5442.3999999999987</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2185</v>
      </c>
      <c r="B446" s="80">
        <v>375</v>
      </c>
      <c r="C446" s="80">
        <v>1</v>
      </c>
      <c r="D446" s="80">
        <v>23</v>
      </c>
      <c r="E446" s="80">
        <v>1990</v>
      </c>
      <c r="F446" s="80" t="s">
        <v>562</v>
      </c>
      <c r="G446" s="80" t="s">
        <v>2186</v>
      </c>
      <c r="H446" s="80" t="s">
        <v>2187</v>
      </c>
      <c r="I446" s="177"/>
      <c r="J446" s="81">
        <v>153.80859009278637</v>
      </c>
      <c r="K446" s="81">
        <v>4.8784978720090857</v>
      </c>
      <c r="L446" s="81">
        <v>5.3912023305943739</v>
      </c>
      <c r="M446" s="81">
        <v>15.275773629785963</v>
      </c>
      <c r="N446" s="81">
        <v>15.907394367014563</v>
      </c>
      <c r="O446" s="81">
        <v>13.853240952529671</v>
      </c>
      <c r="P446" s="81">
        <v>23.046722953517996</v>
      </c>
      <c r="Q446" s="81">
        <v>1.2876461747168306</v>
      </c>
      <c r="R446" s="81">
        <v>0</v>
      </c>
      <c r="S446" s="81">
        <v>1.2690292188477712</v>
      </c>
      <c r="T446" s="82"/>
      <c r="U446" s="81">
        <v>1204828</v>
      </c>
      <c r="V446" s="81">
        <v>991</v>
      </c>
      <c r="W446" s="81">
        <v>65</v>
      </c>
      <c r="X446" s="81">
        <v>5930</v>
      </c>
      <c r="Y446" s="81">
        <v>6179</v>
      </c>
      <c r="Z446" s="81">
        <v>5698</v>
      </c>
      <c r="AA446" s="81">
        <v>5596</v>
      </c>
      <c r="AB446" s="81">
        <v>20907</v>
      </c>
      <c r="AC446" s="81">
        <v>0</v>
      </c>
      <c r="AD446" s="81">
        <v>1.2690292188477712</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2188</v>
      </c>
      <c r="B447" s="80">
        <v>376</v>
      </c>
      <c r="C447" s="80">
        <v>2</v>
      </c>
      <c r="D447" s="80">
        <v>23</v>
      </c>
      <c r="E447" s="80">
        <v>2005</v>
      </c>
      <c r="F447" s="80" t="s">
        <v>565</v>
      </c>
      <c r="G447" s="80" t="s">
        <v>2186</v>
      </c>
      <c r="H447" s="80" t="s">
        <v>2187</v>
      </c>
      <c r="I447" s="177"/>
      <c r="J447" s="81">
        <v>35.521741184485428</v>
      </c>
      <c r="K447" s="81">
        <v>2.7372938211742901</v>
      </c>
      <c r="L447" s="81">
        <v>3.5708454681514374</v>
      </c>
      <c r="M447" s="81">
        <v>19.533153011365069</v>
      </c>
      <c r="N447" s="81">
        <v>20.380220219611761</v>
      </c>
      <c r="O447" s="81">
        <v>20.070759056896136</v>
      </c>
      <c r="P447" s="81">
        <v>25.515438639765637</v>
      </c>
      <c r="Q447" s="81">
        <v>1.1051827874803948</v>
      </c>
      <c r="R447" s="81">
        <v>0</v>
      </c>
      <c r="S447" s="81">
        <v>3.9398281068876519</v>
      </c>
      <c r="T447" s="82"/>
      <c r="U447" s="81">
        <v>598557</v>
      </c>
      <c r="V447" s="81">
        <v>784</v>
      </c>
      <c r="W447" s="81">
        <v>39</v>
      </c>
      <c r="X447" s="81">
        <v>4176</v>
      </c>
      <c r="Y447" s="81">
        <v>6854</v>
      </c>
      <c r="Z447" s="81">
        <v>9553</v>
      </c>
      <c r="AA447" s="81">
        <v>5074</v>
      </c>
      <c r="AB447" s="81">
        <v>18759</v>
      </c>
      <c r="AC447" s="81">
        <v>0</v>
      </c>
      <c r="AD447" s="81">
        <v>3.9398281068876519</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2189</v>
      </c>
      <c r="B448" s="80">
        <v>377</v>
      </c>
      <c r="C448" s="80">
        <v>3</v>
      </c>
      <c r="D448" s="80">
        <v>23</v>
      </c>
      <c r="E448" s="80">
        <v>2006</v>
      </c>
      <c r="F448" s="80" t="s">
        <v>566</v>
      </c>
      <c r="G448" s="80" t="s">
        <v>2186</v>
      </c>
      <c r="H448" s="80" t="s">
        <v>2187</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2190</v>
      </c>
      <c r="B449" s="80">
        <v>378</v>
      </c>
      <c r="C449" s="80">
        <v>4</v>
      </c>
      <c r="D449" s="80">
        <v>23</v>
      </c>
      <c r="E449" s="80">
        <v>2007</v>
      </c>
      <c r="F449" s="80" t="s">
        <v>567</v>
      </c>
      <c r="G449" s="80" t="s">
        <v>2186</v>
      </c>
      <c r="H449" s="80" t="s">
        <v>2187</v>
      </c>
      <c r="I449" s="177"/>
      <c r="J449" s="81">
        <v>32.58153966181515</v>
      </c>
      <c r="K449" s="81">
        <v>1.925173377291389</v>
      </c>
      <c r="L449" s="81">
        <v>2.8828421467965857</v>
      </c>
      <c r="M449" s="81">
        <v>23.539174798785197</v>
      </c>
      <c r="N449" s="81">
        <v>20.131159625327619</v>
      </c>
      <c r="O449" s="81">
        <v>19.551678440011635</v>
      </c>
      <c r="P449" s="81">
        <v>24.883981372819672</v>
      </c>
      <c r="Q449" s="81">
        <v>1.1367873589961983</v>
      </c>
      <c r="R449" s="81">
        <v>0</v>
      </c>
      <c r="S449" s="81">
        <v>1.5742658767258297</v>
      </c>
      <c r="T449" s="82"/>
      <c r="U449" s="81">
        <v>634287</v>
      </c>
      <c r="V449" s="81">
        <v>669</v>
      </c>
      <c r="W449" s="81">
        <v>37</v>
      </c>
      <c r="X449" s="81">
        <v>5989</v>
      </c>
      <c r="Y449" s="81">
        <v>6883</v>
      </c>
      <c r="Z449" s="81">
        <v>9674</v>
      </c>
      <c r="AA449" s="81">
        <v>4873</v>
      </c>
      <c r="AB449" s="81">
        <v>18275</v>
      </c>
      <c r="AC449" s="81">
        <v>0</v>
      </c>
      <c r="AD449" s="81">
        <v>1.5742658767258297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2191</v>
      </c>
      <c r="B450" s="80">
        <v>379</v>
      </c>
      <c r="C450" s="80">
        <v>5</v>
      </c>
      <c r="D450" s="80">
        <v>23</v>
      </c>
      <c r="E450" s="80">
        <v>2008</v>
      </c>
      <c r="F450" s="80" t="s">
        <v>84</v>
      </c>
      <c r="G450" s="80" t="s">
        <v>2186</v>
      </c>
      <c r="H450" s="80" t="s">
        <v>2187</v>
      </c>
      <c r="I450" s="177"/>
      <c r="J450" s="81">
        <v>19.456157644381907</v>
      </c>
      <c r="K450" s="81">
        <v>1.8080102977587682</v>
      </c>
      <c r="L450" s="81">
        <v>2.4781954883896562</v>
      </c>
      <c r="M450" s="81">
        <v>25.172709899742742</v>
      </c>
      <c r="N450" s="81">
        <v>18.279605124905551</v>
      </c>
      <c r="O450" s="81">
        <v>18.996106378105161</v>
      </c>
      <c r="P450" s="81">
        <v>24.146627623028991</v>
      </c>
      <c r="Q450" s="81">
        <v>1.1048233196456061</v>
      </c>
      <c r="R450" s="81">
        <v>0</v>
      </c>
      <c r="S450" s="81">
        <v>1.5395195239578436</v>
      </c>
      <c r="T450" s="82"/>
      <c r="U450" s="81">
        <v>434543</v>
      </c>
      <c r="V450" s="81">
        <v>669</v>
      </c>
      <c r="W450" s="81">
        <v>37</v>
      </c>
      <c r="X450" s="81">
        <v>5989</v>
      </c>
      <c r="Y450" s="81">
        <v>6871</v>
      </c>
      <c r="Z450" s="81">
        <v>9729</v>
      </c>
      <c r="AA450" s="81">
        <v>4734</v>
      </c>
      <c r="AB450" s="81">
        <v>18053</v>
      </c>
      <c r="AC450" s="81">
        <v>0</v>
      </c>
      <c r="AD450" s="81">
        <v>1.5395195239578436</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2192</v>
      </c>
      <c r="B451" s="80">
        <v>380</v>
      </c>
      <c r="C451" s="80">
        <v>6</v>
      </c>
      <c r="D451" s="80">
        <v>23</v>
      </c>
      <c r="E451" s="80">
        <v>2009</v>
      </c>
      <c r="F451" s="80" t="s">
        <v>85</v>
      </c>
      <c r="G451" s="80" t="s">
        <v>2186</v>
      </c>
      <c r="H451" s="80" t="s">
        <v>2187</v>
      </c>
      <c r="I451" s="177"/>
      <c r="J451" s="81">
        <v>23.873581817146139</v>
      </c>
      <c r="K451" s="81">
        <v>1.5013519594826947</v>
      </c>
      <c r="L451" s="81">
        <v>6.8861979620574436</v>
      </c>
      <c r="M451" s="81">
        <v>22.708577453672621</v>
      </c>
      <c r="N451" s="81">
        <v>17.058764861663818</v>
      </c>
      <c r="O451" s="81">
        <v>19.308661530273401</v>
      </c>
      <c r="P451" s="81">
        <v>23.257346647691968</v>
      </c>
      <c r="Q451" s="81">
        <v>1.0368338010429827</v>
      </c>
      <c r="R451" s="81">
        <v>0</v>
      </c>
      <c r="S451" s="81">
        <v>1.248468525551415</v>
      </c>
      <c r="T451" s="82"/>
      <c r="U451" s="81">
        <v>378750</v>
      </c>
      <c r="V451" s="81">
        <v>483</v>
      </c>
      <c r="W451" s="81">
        <v>183</v>
      </c>
      <c r="X451" s="81">
        <v>5867</v>
      </c>
      <c r="Y451" s="81">
        <v>6795</v>
      </c>
      <c r="Z451" s="81">
        <v>9761</v>
      </c>
      <c r="AA451" s="81">
        <v>4681</v>
      </c>
      <c r="AB451" s="81">
        <v>17785</v>
      </c>
      <c r="AC451" s="81">
        <v>0</v>
      </c>
      <c r="AD451" s="81">
        <v>1.248468525551415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2193</v>
      </c>
      <c r="B452" s="80">
        <v>381</v>
      </c>
      <c r="C452" s="80">
        <v>7</v>
      </c>
      <c r="D452" s="80">
        <v>23</v>
      </c>
      <c r="E452" s="80">
        <v>2010</v>
      </c>
      <c r="F452" s="80" t="s">
        <v>86</v>
      </c>
      <c r="G452" s="80" t="s">
        <v>2186</v>
      </c>
      <c r="H452" s="80" t="s">
        <v>2187</v>
      </c>
      <c r="I452" s="177"/>
      <c r="J452" s="81">
        <v>24.509773186721372</v>
      </c>
      <c r="K452" s="81">
        <v>1.240265156345191</v>
      </c>
      <c r="L452" s="81">
        <v>6.1987311565351071</v>
      </c>
      <c r="M452" s="81">
        <v>24.409522717355802</v>
      </c>
      <c r="N452" s="81">
        <v>22.591441220576346</v>
      </c>
      <c r="O452" s="81">
        <v>19.233136009374988</v>
      </c>
      <c r="P452" s="81">
        <v>23.333282190678503</v>
      </c>
      <c r="Q452" s="81">
        <v>1.0646614463852215</v>
      </c>
      <c r="R452" s="81">
        <v>0</v>
      </c>
      <c r="S452" s="81">
        <v>1.8089984579394527</v>
      </c>
      <c r="T452" s="82"/>
      <c r="U452" s="81">
        <v>447173</v>
      </c>
      <c r="V452" s="81">
        <v>483</v>
      </c>
      <c r="W452" s="81">
        <v>183</v>
      </c>
      <c r="X452" s="81">
        <v>5867</v>
      </c>
      <c r="Y452" s="81">
        <v>6795</v>
      </c>
      <c r="Z452" s="81">
        <v>9768</v>
      </c>
      <c r="AA452" s="81">
        <v>4579</v>
      </c>
      <c r="AB452" s="81">
        <v>17499</v>
      </c>
      <c r="AC452" s="81">
        <v>0</v>
      </c>
      <c r="AD452" s="81">
        <v>1.8089984579394527</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2194</v>
      </c>
      <c r="B453" s="80">
        <v>382</v>
      </c>
      <c r="C453" s="80">
        <v>8</v>
      </c>
      <c r="D453" s="80">
        <v>23</v>
      </c>
      <c r="E453" s="80">
        <v>2011</v>
      </c>
      <c r="F453" s="80" t="s">
        <v>87</v>
      </c>
      <c r="G453" s="80" t="s">
        <v>2186</v>
      </c>
      <c r="H453" s="80" t="s">
        <v>2187</v>
      </c>
      <c r="I453" s="177"/>
      <c r="J453" s="81">
        <v>34.710859447061686</v>
      </c>
      <c r="K453" s="81">
        <v>1.9011844240909133</v>
      </c>
      <c r="L453" s="81">
        <v>8.3751078991429768</v>
      </c>
      <c r="M453" s="81">
        <v>30.530522126761891</v>
      </c>
      <c r="N453" s="81">
        <v>27.887521143040097</v>
      </c>
      <c r="O453" s="81">
        <v>19.057363030658529</v>
      </c>
      <c r="P453" s="81">
        <v>22.490739262402833</v>
      </c>
      <c r="Q453" s="81">
        <v>1.2172428870496081</v>
      </c>
      <c r="R453" s="81">
        <v>0</v>
      </c>
      <c r="S453" s="81">
        <v>1.9471232552748388</v>
      </c>
      <c r="T453" s="82"/>
      <c r="U453" s="81">
        <v>601842</v>
      </c>
      <c r="V453" s="81">
        <v>483</v>
      </c>
      <c r="W453" s="81">
        <v>183</v>
      </c>
      <c r="X453" s="81">
        <v>5867</v>
      </c>
      <c r="Y453" s="81">
        <v>6801</v>
      </c>
      <c r="Z453" s="81">
        <v>9889</v>
      </c>
      <c r="AA453" s="81">
        <v>4545</v>
      </c>
      <c r="AB453" s="81">
        <v>17345</v>
      </c>
      <c r="AC453" s="81">
        <v>0</v>
      </c>
      <c r="AD453" s="81">
        <v>1.9471232552748388</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2195</v>
      </c>
      <c r="B454" s="80">
        <v>383</v>
      </c>
      <c r="C454" s="80">
        <v>9</v>
      </c>
      <c r="D454" s="80">
        <v>23</v>
      </c>
      <c r="E454" s="80">
        <v>2012</v>
      </c>
      <c r="F454" s="80" t="s">
        <v>88</v>
      </c>
      <c r="G454" s="80" t="s">
        <v>2186</v>
      </c>
      <c r="H454" s="80" t="s">
        <v>2187</v>
      </c>
      <c r="I454" s="177"/>
      <c r="J454" s="81">
        <v>38.248065558820997</v>
      </c>
      <c r="K454" s="81">
        <v>2.0205485513930914</v>
      </c>
      <c r="L454" s="81">
        <v>8.2469654114056912</v>
      </c>
      <c r="M454" s="81">
        <v>32.483076193833895</v>
      </c>
      <c r="N454" s="81">
        <v>28.093084251305349</v>
      </c>
      <c r="O454" s="81">
        <v>19.002995103746485</v>
      </c>
      <c r="P454" s="81">
        <v>22.210620918447077</v>
      </c>
      <c r="Q454" s="81">
        <v>1.3074846310084178</v>
      </c>
      <c r="R454" s="81">
        <v>0</v>
      </c>
      <c r="S454" s="81">
        <v>1.6527764031718963</v>
      </c>
      <c r="T454" s="82"/>
      <c r="U454" s="81">
        <v>658073</v>
      </c>
      <c r="V454" s="81">
        <v>483</v>
      </c>
      <c r="W454" s="81">
        <v>183</v>
      </c>
      <c r="X454" s="81">
        <v>5867</v>
      </c>
      <c r="Y454" s="81">
        <v>6985</v>
      </c>
      <c r="Z454" s="81">
        <v>9939</v>
      </c>
      <c r="AA454" s="81">
        <v>4463</v>
      </c>
      <c r="AB454" s="81">
        <v>17148</v>
      </c>
      <c r="AC454" s="81">
        <v>0</v>
      </c>
      <c r="AD454" s="81">
        <v>1.6527764031718963</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2196</v>
      </c>
      <c r="B455" s="80">
        <v>384</v>
      </c>
      <c r="C455" s="80">
        <v>10</v>
      </c>
      <c r="D455" s="80">
        <v>23</v>
      </c>
      <c r="E455" s="80">
        <v>2013</v>
      </c>
      <c r="F455" s="80" t="s">
        <v>89</v>
      </c>
      <c r="G455" s="80" t="s">
        <v>2186</v>
      </c>
      <c r="H455" s="80" t="s">
        <v>2187</v>
      </c>
      <c r="I455" s="177"/>
      <c r="J455" s="81">
        <v>40.212230740703127</v>
      </c>
      <c r="K455" s="81">
        <v>1.4443181113871453</v>
      </c>
      <c r="L455" s="81">
        <v>7.6608377363527023</v>
      </c>
      <c r="M455" s="81">
        <v>31.597334007345658</v>
      </c>
      <c r="N455" s="81">
        <v>28.57113293137763</v>
      </c>
      <c r="O455" s="81">
        <v>18.470836483665902</v>
      </c>
      <c r="P455" s="81">
        <v>22.204391602728283</v>
      </c>
      <c r="Q455" s="81">
        <v>1.3133538289802682</v>
      </c>
      <c r="R455" s="81">
        <v>0</v>
      </c>
      <c r="S455" s="81">
        <v>2.3408889576479077</v>
      </c>
      <c r="T455" s="82"/>
      <c r="U455" s="81">
        <v>693446</v>
      </c>
      <c r="V455" s="81">
        <v>483</v>
      </c>
      <c r="W455" s="81">
        <v>183</v>
      </c>
      <c r="X455" s="81">
        <v>5867</v>
      </c>
      <c r="Y455" s="81">
        <v>6797</v>
      </c>
      <c r="Z455" s="81">
        <v>10092</v>
      </c>
      <c r="AA455" s="81">
        <v>4445</v>
      </c>
      <c r="AB455" s="81">
        <v>16978</v>
      </c>
      <c r="AC455" s="81">
        <v>0</v>
      </c>
      <c r="AD455" s="81">
        <v>2.3408889576479077</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3.806</v>
      </c>
      <c r="BJ455" s="81">
        <v>0</v>
      </c>
      <c r="BK455" s="81">
        <v>0</v>
      </c>
      <c r="BL455" s="81">
        <v>0</v>
      </c>
      <c r="BM455" s="82"/>
      <c r="BN455" s="81">
        <v>0</v>
      </c>
      <c r="BO455" s="81">
        <v>0</v>
      </c>
      <c r="BP455" s="81">
        <v>1</v>
      </c>
      <c r="BQ455" s="81">
        <v>0</v>
      </c>
      <c r="BR455" s="81">
        <v>0</v>
      </c>
      <c r="BS455" s="81">
        <v>0</v>
      </c>
      <c r="BT455"/>
      <c r="BU455" s="80">
        <v>3.806</v>
      </c>
      <c r="BV455" s="80">
        <v>0</v>
      </c>
      <c r="BW455" s="80">
        <v>0</v>
      </c>
      <c r="BX455" s="80">
        <v>0</v>
      </c>
      <c r="BY455" s="80">
        <v>0</v>
      </c>
      <c r="BZ455" s="80">
        <v>0</v>
      </c>
      <c r="CA455" s="80">
        <v>0</v>
      </c>
      <c r="CB455" s="80">
        <v>0</v>
      </c>
      <c r="CC455" s="80">
        <v>0</v>
      </c>
    </row>
    <row r="456" spans="1:81">
      <c r="A456" s="80" t="s">
        <v>2197</v>
      </c>
      <c r="B456" s="80">
        <v>385</v>
      </c>
      <c r="C456" s="80">
        <v>11</v>
      </c>
      <c r="D456" s="80">
        <v>23</v>
      </c>
      <c r="E456" s="80">
        <v>2014</v>
      </c>
      <c r="F456" s="80" t="s">
        <v>90</v>
      </c>
      <c r="G456" s="80" t="s">
        <v>2186</v>
      </c>
      <c r="H456" s="80" t="s">
        <v>2187</v>
      </c>
      <c r="I456" s="177"/>
      <c r="J456" s="81">
        <v>44.524452663973818</v>
      </c>
      <c r="K456" s="81">
        <v>1.9234582413228751</v>
      </c>
      <c r="L456" s="81">
        <v>10.028846848207738</v>
      </c>
      <c r="M456" s="81">
        <v>29.289935286222452</v>
      </c>
      <c r="N456" s="81">
        <v>25.681165095857729</v>
      </c>
      <c r="O456" s="81">
        <v>17.558490700461512</v>
      </c>
      <c r="P456" s="81">
        <v>21.727359817838629</v>
      </c>
      <c r="Q456" s="81">
        <v>1.2369471171113779</v>
      </c>
      <c r="R456" s="81">
        <v>0</v>
      </c>
      <c r="S456" s="81">
        <v>2.5987162893319029</v>
      </c>
      <c r="T456" s="82"/>
      <c r="U456" s="81">
        <v>835233</v>
      </c>
      <c r="V456" s="81">
        <v>489</v>
      </c>
      <c r="W456" s="81">
        <v>243</v>
      </c>
      <c r="X456" s="81">
        <v>5599</v>
      </c>
      <c r="Y456" s="81">
        <v>6776</v>
      </c>
      <c r="Z456" s="81">
        <v>10104</v>
      </c>
      <c r="AA456" s="81">
        <v>4327</v>
      </c>
      <c r="AB456" s="81">
        <v>16666</v>
      </c>
      <c r="AC456" s="81">
        <v>0</v>
      </c>
      <c r="AD456" s="81">
        <v>2.5987162893319029</v>
      </c>
      <c r="AE456" s="82"/>
      <c r="AF456" s="81">
        <v>11846306.818918461</v>
      </c>
      <c r="AG456" s="81">
        <v>1815694.6987936494</v>
      </c>
      <c r="AH456" s="81">
        <v>2251915.4159182757</v>
      </c>
      <c r="AI456" s="81">
        <v>33893106.000206403</v>
      </c>
      <c r="AJ456" s="81">
        <v>35544577.79168202</v>
      </c>
      <c r="AK456" s="81">
        <v>0</v>
      </c>
      <c r="AL456" s="81">
        <v>0</v>
      </c>
      <c r="AM456" s="81">
        <v>2287992.756379351</v>
      </c>
      <c r="AN456" s="81">
        <v>0</v>
      </c>
      <c r="AO456" s="81">
        <v>0</v>
      </c>
      <c r="AP456" s="82"/>
      <c r="AQ456" s="81">
        <v>466</v>
      </c>
      <c r="AR456" s="81">
        <v>129</v>
      </c>
      <c r="AS456" s="81">
        <v>1</v>
      </c>
      <c r="AT456" s="81">
        <v>0</v>
      </c>
      <c r="AU456" s="81">
        <v>0</v>
      </c>
      <c r="AV456" s="81">
        <v>0</v>
      </c>
      <c r="AW456" s="81" t="s">
        <v>564</v>
      </c>
      <c r="AX456" s="82"/>
      <c r="AY456" s="81">
        <v>2142.62</v>
      </c>
      <c r="AZ456" s="81">
        <v>5932.58</v>
      </c>
      <c r="BA456" s="81">
        <v>11000</v>
      </c>
      <c r="BB456" s="81">
        <v>0</v>
      </c>
      <c r="BC456" s="81">
        <v>0</v>
      </c>
      <c r="BD456" s="81">
        <v>0</v>
      </c>
      <c r="BE456" s="81" t="s">
        <v>564</v>
      </c>
      <c r="BF456" s="82"/>
      <c r="BG456" s="81">
        <v>0</v>
      </c>
      <c r="BH456" s="81">
        <v>0</v>
      </c>
      <c r="BI456" s="81">
        <v>4.0599999999999996</v>
      </c>
      <c r="BJ456" s="81">
        <v>0</v>
      </c>
      <c r="BK456" s="81">
        <v>0</v>
      </c>
      <c r="BL456" s="81">
        <v>0</v>
      </c>
      <c r="BM456" s="82"/>
      <c r="BN456" s="81">
        <v>0</v>
      </c>
      <c r="BO456" s="81">
        <v>0</v>
      </c>
      <c r="BP456" s="81">
        <v>1</v>
      </c>
      <c r="BQ456" s="81">
        <v>0</v>
      </c>
      <c r="BR456" s="81">
        <v>0</v>
      </c>
      <c r="BS456" s="81">
        <v>0</v>
      </c>
      <c r="BT456"/>
      <c r="BU456" s="80">
        <v>4.0599999999999996</v>
      </c>
      <c r="BV456" s="80">
        <v>0</v>
      </c>
      <c r="BW456" s="80">
        <v>0</v>
      </c>
      <c r="BX456" s="80">
        <v>0</v>
      </c>
      <c r="BY456" s="80">
        <v>0</v>
      </c>
      <c r="BZ456" s="80">
        <v>0</v>
      </c>
      <c r="CA456" s="80">
        <v>0</v>
      </c>
      <c r="CB456" s="80">
        <v>0</v>
      </c>
      <c r="CC456" s="80">
        <v>0</v>
      </c>
    </row>
    <row r="457" spans="1:81">
      <c r="A457" s="80" t="s">
        <v>2198</v>
      </c>
      <c r="B457" s="80">
        <v>386</v>
      </c>
      <c r="C457" s="80">
        <v>12</v>
      </c>
      <c r="D457" s="80">
        <v>23</v>
      </c>
      <c r="E457" s="80">
        <v>2015</v>
      </c>
      <c r="F457" s="80" t="s">
        <v>91</v>
      </c>
      <c r="G457" s="80" t="s">
        <v>2186</v>
      </c>
      <c r="H457" s="80" t="s">
        <v>2187</v>
      </c>
      <c r="I457" s="177"/>
      <c r="J457" s="81">
        <v>45.947986397108146</v>
      </c>
      <c r="K457" s="81">
        <v>2.0549343020433857</v>
      </c>
      <c r="L457" s="81">
        <v>11.038678428173833</v>
      </c>
      <c r="M457" s="81">
        <v>31.921468138163632</v>
      </c>
      <c r="N457" s="81">
        <v>22.546060000912764</v>
      </c>
      <c r="O457" s="81">
        <v>17.354788168920201</v>
      </c>
      <c r="P457" s="81">
        <v>21.563544617520034</v>
      </c>
      <c r="Q457" s="81">
        <v>1.1940532823486563</v>
      </c>
      <c r="R457" s="81">
        <v>0</v>
      </c>
      <c r="S457" s="81">
        <v>1.7965685663865245</v>
      </c>
      <c r="T457" s="82"/>
      <c r="U457" s="81">
        <v>869662</v>
      </c>
      <c r="V457" s="81">
        <v>489</v>
      </c>
      <c r="W457" s="81">
        <v>243</v>
      </c>
      <c r="X457" s="81">
        <v>5599</v>
      </c>
      <c r="Y457" s="81">
        <v>6814</v>
      </c>
      <c r="Z457" s="81">
        <v>10083</v>
      </c>
      <c r="AA457" s="81">
        <v>4291</v>
      </c>
      <c r="AB457" s="81">
        <v>16434</v>
      </c>
      <c r="AC457" s="81">
        <v>0</v>
      </c>
      <c r="AD457" s="81">
        <v>1.7965685663865245</v>
      </c>
      <c r="AE457" s="82"/>
      <c r="AF457" s="81">
        <v>13097015.17656211</v>
      </c>
      <c r="AG457" s="81">
        <v>1990102.7209560745</v>
      </c>
      <c r="AH457" s="81">
        <v>2024825.1003022878</v>
      </c>
      <c r="AI457" s="81">
        <v>37051740.193009995</v>
      </c>
      <c r="AJ457" s="81">
        <v>34525259.93050766</v>
      </c>
      <c r="AK457" s="81">
        <v>0</v>
      </c>
      <c r="AL457" s="81">
        <v>0</v>
      </c>
      <c r="AM457" s="81">
        <v>2252210.7619628087</v>
      </c>
      <c r="AN457" s="81">
        <v>0</v>
      </c>
      <c r="AO457" s="81">
        <v>0</v>
      </c>
      <c r="AP457" s="82"/>
      <c r="AQ457" s="81">
        <v>503</v>
      </c>
      <c r="AR457" s="81">
        <v>183</v>
      </c>
      <c r="AS457" s="81">
        <v>1</v>
      </c>
      <c r="AT457" s="81">
        <v>0</v>
      </c>
      <c r="AU457" s="81">
        <v>0</v>
      </c>
      <c r="AV457" s="81">
        <v>0</v>
      </c>
      <c r="AW457" s="81" t="s">
        <v>564</v>
      </c>
      <c r="AX457" s="82"/>
      <c r="AY457" s="81">
        <v>2351</v>
      </c>
      <c r="AZ457" s="81">
        <v>7928.48</v>
      </c>
      <c r="BA457" s="81">
        <v>11000</v>
      </c>
      <c r="BB457" s="81">
        <v>0</v>
      </c>
      <c r="BC457" s="81">
        <v>0</v>
      </c>
      <c r="BD457" s="81">
        <v>0</v>
      </c>
      <c r="BE457" s="81" t="s">
        <v>564</v>
      </c>
      <c r="BF457" s="82"/>
      <c r="BG457" s="81">
        <v>0</v>
      </c>
      <c r="BH457" s="81">
        <v>0</v>
      </c>
      <c r="BI457" s="81">
        <v>3.5990000000000002</v>
      </c>
      <c r="BJ457" s="81">
        <v>0</v>
      </c>
      <c r="BK457" s="81">
        <v>0</v>
      </c>
      <c r="BL457" s="81">
        <v>0</v>
      </c>
      <c r="BM457" s="82"/>
      <c r="BN457" s="81">
        <v>0</v>
      </c>
      <c r="BO457" s="81">
        <v>0</v>
      </c>
      <c r="BP457" s="81">
        <v>1</v>
      </c>
      <c r="BQ457" s="81">
        <v>0</v>
      </c>
      <c r="BR457" s="81">
        <v>0</v>
      </c>
      <c r="BS457" s="81">
        <v>0</v>
      </c>
      <c r="BT457"/>
      <c r="BU457" s="80">
        <v>3.5990000000000002</v>
      </c>
      <c r="BV457" s="80">
        <v>0</v>
      </c>
      <c r="BW457" s="80">
        <v>0</v>
      </c>
      <c r="BX457" s="80">
        <v>0</v>
      </c>
      <c r="BY457" s="80">
        <v>0</v>
      </c>
      <c r="BZ457" s="80">
        <v>0</v>
      </c>
      <c r="CA457" s="80">
        <v>0</v>
      </c>
      <c r="CB457" s="80">
        <v>0</v>
      </c>
      <c r="CC457" s="80">
        <v>0</v>
      </c>
    </row>
    <row r="458" spans="1:81">
      <c r="A458" s="80" t="s">
        <v>2199</v>
      </c>
      <c r="B458" s="80">
        <v>387</v>
      </c>
      <c r="C458" s="80">
        <v>13</v>
      </c>
      <c r="D458" s="80">
        <v>23</v>
      </c>
      <c r="E458" s="80">
        <v>2016</v>
      </c>
      <c r="F458" s="80" t="s">
        <v>92</v>
      </c>
      <c r="G458" s="80" t="s">
        <v>2186</v>
      </c>
      <c r="H458" s="80" t="s">
        <v>2187</v>
      </c>
      <c r="I458" s="177"/>
      <c r="J458" s="81">
        <v>57.226696032394912</v>
      </c>
      <c r="K458" s="81">
        <v>1.9521770132084308</v>
      </c>
      <c r="L458" s="81">
        <v>11.569075647929839</v>
      </c>
      <c r="M458" s="81">
        <v>21.772913416307922</v>
      </c>
      <c r="N458" s="81">
        <v>21.617694718485378</v>
      </c>
      <c r="O458" s="81">
        <v>17.081130429432303</v>
      </c>
      <c r="P458" s="81">
        <v>20.761318824241449</v>
      </c>
      <c r="Q458" s="81">
        <v>1.1431793707733888</v>
      </c>
      <c r="R458" s="81">
        <v>0</v>
      </c>
      <c r="S458" s="81">
        <v>1.9898300469619019</v>
      </c>
      <c r="T458" s="82"/>
      <c r="U458" s="81">
        <v>986199</v>
      </c>
      <c r="V458" s="81">
        <v>489</v>
      </c>
      <c r="W458" s="81">
        <v>243</v>
      </c>
      <c r="X458" s="81">
        <v>5599</v>
      </c>
      <c r="Y458" s="81">
        <v>6805</v>
      </c>
      <c r="Z458" s="81">
        <v>10046</v>
      </c>
      <c r="AA458" s="81">
        <v>4273</v>
      </c>
      <c r="AB458" s="81">
        <v>16185</v>
      </c>
      <c r="AC458" s="81">
        <v>0</v>
      </c>
      <c r="AD458" s="81">
        <v>1.9898300469619019</v>
      </c>
      <c r="AE458" s="82"/>
      <c r="AF458" s="81">
        <v>17152933.597800471</v>
      </c>
      <c r="AG458" s="81">
        <v>1978536.774654076</v>
      </c>
      <c r="AH458" s="81">
        <v>1810241.4391752579</v>
      </c>
      <c r="AI458" s="81">
        <v>33687071.660359576</v>
      </c>
      <c r="AJ458" s="81">
        <v>35180017.692058861</v>
      </c>
      <c r="AK458" s="81">
        <v>0</v>
      </c>
      <c r="AL458" s="81">
        <v>0</v>
      </c>
      <c r="AM458" s="81">
        <v>2219809.5919408258</v>
      </c>
      <c r="AN458" s="81">
        <v>0</v>
      </c>
      <c r="AO458" s="81">
        <v>0</v>
      </c>
      <c r="AP458" s="82"/>
      <c r="AQ458" s="81">
        <v>519</v>
      </c>
      <c r="AR458" s="81">
        <v>206</v>
      </c>
      <c r="AS458" s="81">
        <v>1</v>
      </c>
      <c r="AT458" s="81">
        <v>0</v>
      </c>
      <c r="AU458" s="81">
        <v>0</v>
      </c>
      <c r="AV458" s="81">
        <v>0</v>
      </c>
      <c r="AW458" s="81" t="s">
        <v>564</v>
      </c>
      <c r="AX458" s="82"/>
      <c r="AY458" s="81">
        <v>2444.3000000000002</v>
      </c>
      <c r="AZ458" s="81">
        <v>8911.2799999999988</v>
      </c>
      <c r="BA458" s="81">
        <v>11000</v>
      </c>
      <c r="BB458" s="81">
        <v>0</v>
      </c>
      <c r="BC458" s="81">
        <v>0</v>
      </c>
      <c r="BD458" s="81">
        <v>0</v>
      </c>
      <c r="BE458" s="81" t="s">
        <v>564</v>
      </c>
      <c r="BF458" s="82"/>
      <c r="BG458" s="81">
        <v>0</v>
      </c>
      <c r="BH458" s="81">
        <v>0</v>
      </c>
      <c r="BI458" s="81">
        <v>3.3860000000000001</v>
      </c>
      <c r="BJ458" s="81">
        <v>0</v>
      </c>
      <c r="BK458" s="81">
        <v>0</v>
      </c>
      <c r="BL458" s="81">
        <v>0</v>
      </c>
      <c r="BM458" s="82"/>
      <c r="BN458" s="81">
        <v>0</v>
      </c>
      <c r="BO458" s="81">
        <v>0</v>
      </c>
      <c r="BP458" s="81">
        <v>1</v>
      </c>
      <c r="BQ458" s="81">
        <v>0</v>
      </c>
      <c r="BR458" s="81">
        <v>0</v>
      </c>
      <c r="BS458" s="81">
        <v>0</v>
      </c>
      <c r="BT458"/>
      <c r="BU458" s="80">
        <v>3.3860000000000001</v>
      </c>
      <c r="BV458" s="80">
        <v>0</v>
      </c>
      <c r="BW458" s="80">
        <v>0</v>
      </c>
      <c r="BX458" s="80">
        <v>0</v>
      </c>
      <c r="BY458" s="80">
        <v>0</v>
      </c>
      <c r="BZ458" s="80">
        <v>0</v>
      </c>
      <c r="CA458" s="80">
        <v>0</v>
      </c>
      <c r="CB458" s="80">
        <v>0</v>
      </c>
      <c r="CC458" s="80">
        <v>0</v>
      </c>
    </row>
    <row r="459" spans="1:81">
      <c r="A459" s="80" t="s">
        <v>2200</v>
      </c>
      <c r="B459" s="80">
        <v>388</v>
      </c>
      <c r="C459" s="80">
        <v>14</v>
      </c>
      <c r="D459" s="80">
        <v>23</v>
      </c>
      <c r="E459" s="80">
        <v>2017</v>
      </c>
      <c r="F459" s="80" t="s">
        <v>71</v>
      </c>
      <c r="G459" s="80" t="s">
        <v>2186</v>
      </c>
      <c r="H459" s="80" t="s">
        <v>2187</v>
      </c>
      <c r="I459" s="177"/>
      <c r="J459" s="81">
        <v>53.555834809892488</v>
      </c>
      <c r="K459" s="81">
        <v>1.9413245203629474</v>
      </c>
      <c r="L459" s="81">
        <v>10.450187326172133</v>
      </c>
      <c r="M459" s="81">
        <v>21.0959049503731</v>
      </c>
      <c r="N459" s="81">
        <v>21.064281218706412</v>
      </c>
      <c r="O459" s="81">
        <v>16.707071902242806</v>
      </c>
      <c r="P459" s="81">
        <v>20.702222438072848</v>
      </c>
      <c r="Q459" s="81">
        <v>1.0858438746429193</v>
      </c>
      <c r="R459" s="81">
        <v>0</v>
      </c>
      <c r="S459" s="81">
        <v>2.3504410532632347</v>
      </c>
      <c r="T459" s="82"/>
      <c r="U459" s="81">
        <v>1047571</v>
      </c>
      <c r="V459" s="81">
        <v>489</v>
      </c>
      <c r="W459" s="81">
        <v>243</v>
      </c>
      <c r="X459" s="81">
        <v>5599</v>
      </c>
      <c r="Y459" s="81">
        <v>6762</v>
      </c>
      <c r="Z459" s="81">
        <v>9989</v>
      </c>
      <c r="AA459" s="81">
        <v>4288</v>
      </c>
      <c r="AB459" s="81">
        <v>15898</v>
      </c>
      <c r="AC459" s="81">
        <v>0</v>
      </c>
      <c r="AD459" s="81">
        <v>2.3504410532632352</v>
      </c>
      <c r="AE459" s="82"/>
      <c r="AF459" s="81">
        <v>15984118.67607474</v>
      </c>
      <c r="AG459" s="81">
        <v>1762495.539000256</v>
      </c>
      <c r="AH459" s="81">
        <v>2087899.7997423811</v>
      </c>
      <c r="AI459" s="81">
        <v>34613637.557132728</v>
      </c>
      <c r="AJ459" s="81">
        <v>37444165.376916341</v>
      </c>
      <c r="AK459" s="81">
        <v>0</v>
      </c>
      <c r="AL459" s="81">
        <v>0</v>
      </c>
      <c r="AM459" s="81">
        <v>2183858.6928249709</v>
      </c>
      <c r="AN459" s="81">
        <v>0</v>
      </c>
      <c r="AO459" s="81">
        <v>0</v>
      </c>
      <c r="AP459" s="82"/>
      <c r="AQ459" s="81">
        <v>534</v>
      </c>
      <c r="AR459" s="81">
        <v>214</v>
      </c>
      <c r="AS459" s="81">
        <v>1</v>
      </c>
      <c r="AT459" s="81">
        <v>0</v>
      </c>
      <c r="AU459" s="81">
        <v>0</v>
      </c>
      <c r="AV459" s="81">
        <v>0</v>
      </c>
      <c r="AW459" s="81" t="s">
        <v>564</v>
      </c>
      <c r="AX459" s="82"/>
      <c r="AY459" s="81">
        <v>2527.86</v>
      </c>
      <c r="AZ459" s="81">
        <v>9088.8799999999974</v>
      </c>
      <c r="BA459" s="81">
        <v>11000</v>
      </c>
      <c r="BB459" s="81">
        <v>0</v>
      </c>
      <c r="BC459" s="81">
        <v>0</v>
      </c>
      <c r="BD459" s="81">
        <v>0</v>
      </c>
      <c r="BE459" s="81" t="s">
        <v>564</v>
      </c>
      <c r="BF459" s="82"/>
      <c r="BG459" s="81">
        <v>0</v>
      </c>
      <c r="BH459" s="81">
        <v>0</v>
      </c>
      <c r="BI459" s="81">
        <v>2.9820000000000002</v>
      </c>
      <c r="BJ459" s="81">
        <v>0</v>
      </c>
      <c r="BK459" s="81">
        <v>0</v>
      </c>
      <c r="BL459" s="81">
        <v>0</v>
      </c>
      <c r="BM459" s="82"/>
      <c r="BN459" s="81">
        <v>0</v>
      </c>
      <c r="BO459" s="81">
        <v>0</v>
      </c>
      <c r="BP459" s="81">
        <v>1</v>
      </c>
      <c r="BQ459" s="81">
        <v>0</v>
      </c>
      <c r="BR459" s="81">
        <v>0</v>
      </c>
      <c r="BS459" s="81">
        <v>0</v>
      </c>
      <c r="BT459"/>
      <c r="BU459" s="80">
        <v>2.9820000000000002</v>
      </c>
      <c r="BV459" s="80">
        <v>0</v>
      </c>
      <c r="BW459" s="80">
        <v>0</v>
      </c>
      <c r="BX459" s="80">
        <v>0</v>
      </c>
      <c r="BY459" s="80">
        <v>0</v>
      </c>
      <c r="BZ459" s="80">
        <v>0</v>
      </c>
      <c r="CA459" s="80">
        <v>0</v>
      </c>
      <c r="CB459" s="80">
        <v>0</v>
      </c>
      <c r="CC459" s="80">
        <v>0</v>
      </c>
    </row>
    <row r="460" spans="1:81">
      <c r="A460" s="80" t="s">
        <v>2201</v>
      </c>
      <c r="B460" s="80">
        <v>389</v>
      </c>
      <c r="C460" s="80">
        <v>15</v>
      </c>
      <c r="D460" s="80">
        <v>23</v>
      </c>
      <c r="E460" s="80">
        <v>2018</v>
      </c>
      <c r="F460" s="80" t="s">
        <v>93</v>
      </c>
      <c r="G460" s="80" t="s">
        <v>2186</v>
      </c>
      <c r="H460" s="80" t="s">
        <v>2187</v>
      </c>
      <c r="I460" s="177"/>
      <c r="J460" s="81">
        <v>39.224977248747216</v>
      </c>
      <c r="K460" s="81">
        <v>1.7456714227879147</v>
      </c>
      <c r="L460" s="81">
        <v>9.2960323366384259</v>
      </c>
      <c r="M460" s="81">
        <v>19.209226198947668</v>
      </c>
      <c r="N460" s="81">
        <v>14.6757125383789</v>
      </c>
      <c r="O460" s="81">
        <v>16.191324294885845</v>
      </c>
      <c r="P460" s="81">
        <v>20.462688405930169</v>
      </c>
      <c r="Q460" s="81">
        <v>0.96996085624413775</v>
      </c>
      <c r="R460" s="81">
        <v>0</v>
      </c>
      <c r="S460" s="81">
        <v>2.1731460542541385</v>
      </c>
      <c r="T460" s="82"/>
      <c r="U460" s="81">
        <v>861342</v>
      </c>
      <c r="V460" s="81">
        <v>489</v>
      </c>
      <c r="W460" s="81">
        <v>243</v>
      </c>
      <c r="X460" s="81">
        <v>5599</v>
      </c>
      <c r="Y460" s="81">
        <v>6552</v>
      </c>
      <c r="Z460" s="81">
        <v>9866</v>
      </c>
      <c r="AA460" s="81">
        <v>4281</v>
      </c>
      <c r="AB460" s="81">
        <v>15304</v>
      </c>
      <c r="AC460" s="81">
        <v>0</v>
      </c>
      <c r="AD460" s="81">
        <v>2.173146054254139</v>
      </c>
      <c r="AE460" s="82"/>
      <c r="AF460" s="81">
        <v>12230965.082252869</v>
      </c>
      <c r="AG460" s="81">
        <v>1897955.171917391</v>
      </c>
      <c r="AH460" s="81">
        <v>1896240.0629716029</v>
      </c>
      <c r="AI460" s="81">
        <v>33249963.775666609</v>
      </c>
      <c r="AJ460" s="81">
        <v>33174676.491105441</v>
      </c>
      <c r="AK460" s="81">
        <v>0</v>
      </c>
      <c r="AL460" s="81">
        <v>0</v>
      </c>
      <c r="AM460" s="81">
        <v>2106612.5983310742</v>
      </c>
      <c r="AN460" s="81">
        <v>0</v>
      </c>
      <c r="AO460" s="81">
        <v>0</v>
      </c>
      <c r="AP460" s="82"/>
      <c r="AQ460" s="81">
        <v>550</v>
      </c>
      <c r="AR460" s="81">
        <v>219</v>
      </c>
      <c r="AS460" s="81">
        <v>1</v>
      </c>
      <c r="AT460" s="81">
        <v>0</v>
      </c>
      <c r="AU460" s="81">
        <v>0</v>
      </c>
      <c r="AV460" s="81">
        <v>0</v>
      </c>
      <c r="AW460" s="81" t="s">
        <v>564</v>
      </c>
      <c r="AX460" s="82"/>
      <c r="AY460" s="81">
        <v>2629.42</v>
      </c>
      <c r="AZ460" s="81">
        <v>11181.98</v>
      </c>
      <c r="BA460" s="81">
        <v>11000</v>
      </c>
      <c r="BB460" s="81">
        <v>0</v>
      </c>
      <c r="BC460" s="81">
        <v>0</v>
      </c>
      <c r="BD460" s="81">
        <v>0</v>
      </c>
      <c r="BE460" s="81" t="s">
        <v>564</v>
      </c>
      <c r="BF460" s="82"/>
      <c r="BG460" s="81">
        <v>0</v>
      </c>
      <c r="BH460" s="81">
        <v>0</v>
      </c>
      <c r="BI460" s="81">
        <v>2.3359999999999999</v>
      </c>
      <c r="BJ460" s="81">
        <v>0</v>
      </c>
      <c r="BK460" s="81">
        <v>0</v>
      </c>
      <c r="BL460" s="81">
        <v>0</v>
      </c>
      <c r="BM460" s="82"/>
      <c r="BN460" s="81">
        <v>0</v>
      </c>
      <c r="BO460" s="81">
        <v>0</v>
      </c>
      <c r="BP460" s="81">
        <v>1</v>
      </c>
      <c r="BQ460" s="81">
        <v>0</v>
      </c>
      <c r="BR460" s="81">
        <v>0</v>
      </c>
      <c r="BS460" s="81">
        <v>0</v>
      </c>
      <c r="BT460"/>
      <c r="BU460" s="80">
        <v>2.3359999999999999</v>
      </c>
      <c r="BV460" s="80">
        <v>0</v>
      </c>
      <c r="BW460" s="80">
        <v>0</v>
      </c>
      <c r="BX460" s="80">
        <v>0</v>
      </c>
      <c r="BY460" s="80">
        <v>0</v>
      </c>
      <c r="BZ460" s="80">
        <v>0</v>
      </c>
      <c r="CA460" s="80">
        <v>0</v>
      </c>
      <c r="CB460" s="80">
        <v>0</v>
      </c>
      <c r="CC460" s="80">
        <v>0</v>
      </c>
    </row>
    <row r="461" spans="1:81">
      <c r="A461" s="80" t="s">
        <v>2202</v>
      </c>
      <c r="B461" s="80">
        <v>390</v>
      </c>
      <c r="C461" s="80">
        <v>16</v>
      </c>
      <c r="D461" s="80">
        <v>23</v>
      </c>
      <c r="E461" s="80">
        <v>2019</v>
      </c>
      <c r="F461" s="80" t="s">
        <v>73</v>
      </c>
      <c r="G461" s="80" t="s">
        <v>2186</v>
      </c>
      <c r="H461" s="80" t="s">
        <v>2187</v>
      </c>
      <c r="I461" s="177"/>
      <c r="J461" s="81">
        <v>44.391303667283431</v>
      </c>
      <c r="K461" s="81">
        <v>1.7710973078147478</v>
      </c>
      <c r="L461" s="81">
        <v>9.4641621427742528</v>
      </c>
      <c r="M461" s="81">
        <v>21.910123230156206</v>
      </c>
      <c r="N461" s="81">
        <v>16.705353670124374</v>
      </c>
      <c r="O461" s="81">
        <v>15.873661824567362</v>
      </c>
      <c r="P461" s="81">
        <v>20.385830615003233</v>
      </c>
      <c r="Q461" s="81">
        <v>0.94068879355254775</v>
      </c>
      <c r="R461" s="81">
        <v>0</v>
      </c>
      <c r="S461" s="81">
        <v>1.3165719249866554</v>
      </c>
      <c r="T461" s="82"/>
      <c r="U461" s="81">
        <v>931200</v>
      </c>
      <c r="V461" s="81">
        <v>489</v>
      </c>
      <c r="W461" s="81">
        <v>243</v>
      </c>
      <c r="X461" s="81">
        <v>5599</v>
      </c>
      <c r="Y461" s="81">
        <v>6670</v>
      </c>
      <c r="Z461" s="81">
        <v>9938</v>
      </c>
      <c r="AA461" s="81">
        <v>4233</v>
      </c>
      <c r="AB461" s="81">
        <v>15244</v>
      </c>
      <c r="AC461" s="81">
        <v>0</v>
      </c>
      <c r="AD461" s="81">
        <v>1.316571924986655</v>
      </c>
      <c r="AE461" s="82"/>
      <c r="AF461" s="81">
        <v>12987806.074525891</v>
      </c>
      <c r="AG461" s="81">
        <v>1881802.7518792271</v>
      </c>
      <c r="AH461" s="81">
        <v>2110444.1002843189</v>
      </c>
      <c r="AI461" s="81">
        <v>34200775.847272977</v>
      </c>
      <c r="AJ461" s="81">
        <v>34755916.82853052</v>
      </c>
      <c r="AK461" s="81">
        <v>0</v>
      </c>
      <c r="AL461" s="81">
        <v>0</v>
      </c>
      <c r="AM461" s="81">
        <v>2076118.0432294407</v>
      </c>
      <c r="AN461" s="81">
        <v>0</v>
      </c>
      <c r="AO461" s="81">
        <v>0</v>
      </c>
      <c r="AP461" s="82"/>
      <c r="AQ461" s="81">
        <v>564</v>
      </c>
      <c r="AR461" s="81">
        <v>222</v>
      </c>
      <c r="AS461" s="81">
        <v>1</v>
      </c>
      <c r="AT461" s="81">
        <v>1</v>
      </c>
      <c r="AU461" s="81">
        <v>0</v>
      </c>
      <c r="AV461" s="81">
        <v>0</v>
      </c>
      <c r="AW461" s="81" t="s">
        <v>564</v>
      </c>
      <c r="AX461" s="82"/>
      <c r="AY461" s="81">
        <v>2720.4</v>
      </c>
      <c r="AZ461" s="81">
        <v>11325.68</v>
      </c>
      <c r="BA461" s="81">
        <v>11000</v>
      </c>
      <c r="BB461" s="81">
        <v>49.9</v>
      </c>
      <c r="BC461" s="81">
        <v>0</v>
      </c>
      <c r="BD461" s="81">
        <v>0</v>
      </c>
      <c r="BE461" s="81" t="s">
        <v>564</v>
      </c>
      <c r="BF461" s="82"/>
      <c r="BG461" s="81">
        <v>0</v>
      </c>
      <c r="BH461" s="81">
        <v>0</v>
      </c>
      <c r="BI461" s="81">
        <v>1.454</v>
      </c>
      <c r="BJ461" s="81">
        <v>0</v>
      </c>
      <c r="BK461" s="81">
        <v>0</v>
      </c>
      <c r="BL461" s="81">
        <v>0</v>
      </c>
      <c r="BM461" s="82"/>
      <c r="BN461" s="81">
        <v>0</v>
      </c>
      <c r="BO461" s="81">
        <v>0</v>
      </c>
      <c r="BP461" s="81">
        <v>1</v>
      </c>
      <c r="BQ461" s="81">
        <v>0</v>
      </c>
      <c r="BR461" s="81">
        <v>0</v>
      </c>
      <c r="BS461" s="81">
        <v>0</v>
      </c>
      <c r="BT461"/>
      <c r="BU461" s="80">
        <v>1.454</v>
      </c>
      <c r="BV461" s="80">
        <v>0</v>
      </c>
      <c r="BW461" s="80">
        <v>0</v>
      </c>
      <c r="BX461" s="80">
        <v>0</v>
      </c>
      <c r="BY461" s="80">
        <v>0</v>
      </c>
      <c r="BZ461" s="80">
        <v>0</v>
      </c>
      <c r="CA461" s="80">
        <v>0</v>
      </c>
      <c r="CB461" s="80">
        <v>0</v>
      </c>
      <c r="CC461" s="80">
        <v>0</v>
      </c>
    </row>
    <row r="462" spans="1:81">
      <c r="A462" s="80" t="s">
        <v>2203</v>
      </c>
      <c r="B462" s="80">
        <v>391</v>
      </c>
      <c r="C462" s="80">
        <v>17</v>
      </c>
      <c r="D462" s="80">
        <v>23</v>
      </c>
      <c r="E462" s="80">
        <v>2020</v>
      </c>
      <c r="F462" s="80" t="s">
        <v>218</v>
      </c>
      <c r="G462" s="174" t="s">
        <v>2186</v>
      </c>
      <c r="H462" s="80" t="s">
        <v>2187</v>
      </c>
      <c r="I462" s="177"/>
      <c r="J462" s="81">
        <v>49.858413872045297</v>
      </c>
      <c r="K462" s="81">
        <v>1.45330848052112</v>
      </c>
      <c r="L462" s="81">
        <v>7.9160104815469206</v>
      </c>
      <c r="M462" s="81">
        <v>18.409347831775882</v>
      </c>
      <c r="N462" s="81">
        <v>15.509453044441228</v>
      </c>
      <c r="O462" s="81">
        <v>13.756435046415136</v>
      </c>
      <c r="P462" s="81">
        <v>18.882816476117224</v>
      </c>
      <c r="Q462" s="81">
        <v>0.88326830236192677</v>
      </c>
      <c r="R462" s="81">
        <v>0</v>
      </c>
      <c r="S462" s="81">
        <v>2.2001021319436451</v>
      </c>
      <c r="T462" s="82"/>
      <c r="U462" s="81">
        <v>1003096</v>
      </c>
      <c r="V462" s="81">
        <v>392</v>
      </c>
      <c r="W462" s="81">
        <v>191</v>
      </c>
      <c r="X462" s="81">
        <v>5024</v>
      </c>
      <c r="Y462" s="81">
        <v>6665</v>
      </c>
      <c r="Z462" s="81">
        <v>9830</v>
      </c>
      <c r="AA462" s="81">
        <v>4260</v>
      </c>
      <c r="AB462" s="81">
        <v>14980</v>
      </c>
      <c r="AC462" s="81">
        <v>0</v>
      </c>
      <c r="AD462" s="81">
        <v>2.2001021319436451</v>
      </c>
      <c r="AE462" s="82"/>
      <c r="AF462" s="81">
        <v>15836130.236984661</v>
      </c>
      <c r="AG462" s="81">
        <v>1476837.0155792334</v>
      </c>
      <c r="AH462" s="81">
        <v>1954513.1848080743</v>
      </c>
      <c r="AI462" s="81">
        <v>27459933.64881758</v>
      </c>
      <c r="AJ462" s="81">
        <v>31810074.160957731</v>
      </c>
      <c r="AK462" s="81"/>
      <c r="AL462" s="81"/>
      <c r="AM462" s="81">
        <v>1955056.4312712648</v>
      </c>
      <c r="AN462" s="81"/>
      <c r="AO462" s="81"/>
      <c r="AP462" s="82"/>
      <c r="AQ462" s="81">
        <v>577</v>
      </c>
      <c r="AR462" s="81">
        <v>223</v>
      </c>
      <c r="AS462" s="81">
        <v>1</v>
      </c>
      <c r="AT462" s="81">
        <v>1</v>
      </c>
      <c r="AU462" s="81">
        <v>0</v>
      </c>
      <c r="AV462" s="81">
        <v>0</v>
      </c>
      <c r="AW462" s="81">
        <v>1</v>
      </c>
      <c r="AX462" s="82"/>
      <c r="AY462" s="81">
        <v>2797.9800000000009</v>
      </c>
      <c r="AZ462" s="81">
        <v>13072.18</v>
      </c>
      <c r="BA462" s="81">
        <v>11000</v>
      </c>
      <c r="BB462" s="81">
        <v>49.9</v>
      </c>
      <c r="BC462" s="81">
        <v>0</v>
      </c>
      <c r="BD462" s="81">
        <v>0</v>
      </c>
      <c r="BE462" s="81">
        <v>11000</v>
      </c>
      <c r="BF462" s="82"/>
      <c r="BG462" s="81">
        <v>0</v>
      </c>
      <c r="BH462" s="81">
        <v>0</v>
      </c>
      <c r="BI462" s="81">
        <v>2.472</v>
      </c>
      <c r="BJ462" s="81">
        <v>0</v>
      </c>
      <c r="BK462" s="81">
        <v>0</v>
      </c>
      <c r="BL462" s="81">
        <v>0</v>
      </c>
      <c r="BM462" s="82"/>
      <c r="BN462" s="81">
        <v>0</v>
      </c>
      <c r="BO462" s="81">
        <v>0</v>
      </c>
      <c r="BP462" s="81">
        <v>1</v>
      </c>
      <c r="BQ462" s="81">
        <v>0</v>
      </c>
      <c r="BR462" s="81">
        <v>0</v>
      </c>
      <c r="BS462" s="81">
        <v>0</v>
      </c>
      <c r="BT462"/>
      <c r="BU462" s="80">
        <v>2.472</v>
      </c>
      <c r="BV462" s="80">
        <v>0</v>
      </c>
      <c r="BW462" s="80">
        <v>0</v>
      </c>
      <c r="BX462" s="80">
        <v>0</v>
      </c>
      <c r="BY462" s="80">
        <v>0</v>
      </c>
      <c r="BZ462" s="80">
        <v>0</v>
      </c>
      <c r="CA462" s="80">
        <v>0</v>
      </c>
      <c r="CB462" s="80">
        <v>0</v>
      </c>
      <c r="CC462" s="80">
        <v>0</v>
      </c>
    </row>
    <row r="463" spans="1:81">
      <c r="A463" s="80" t="s">
        <v>2204</v>
      </c>
      <c r="B463" s="80">
        <v>391</v>
      </c>
      <c r="C463" s="80">
        <v>18</v>
      </c>
      <c r="D463" s="80">
        <v>23</v>
      </c>
      <c r="E463" s="80">
        <v>2021</v>
      </c>
      <c r="F463" s="80" t="s">
        <v>75</v>
      </c>
      <c r="G463" s="174" t="s">
        <v>2186</v>
      </c>
      <c r="H463" s="80" t="s">
        <v>2187</v>
      </c>
      <c r="I463" s="177"/>
      <c r="J463" s="81">
        <v>49.334170650159336</v>
      </c>
      <c r="K463" s="81">
        <v>1.5010713670647262</v>
      </c>
      <c r="L463" s="81">
        <v>7.0619289303917654</v>
      </c>
      <c r="M463" s="81">
        <v>17.650805682874363</v>
      </c>
      <c r="N463" s="81">
        <v>13.190243073123256</v>
      </c>
      <c r="O463" s="81">
        <v>13.207626146783843</v>
      </c>
      <c r="P463" s="81">
        <v>19.412941755215009</v>
      </c>
      <c r="Q463" s="81">
        <v>0.87680239603199528</v>
      </c>
      <c r="R463" s="81">
        <v>0</v>
      </c>
      <c r="S463" s="81">
        <v>2.0131430504463199</v>
      </c>
      <c r="T463" s="82"/>
      <c r="U463" s="81">
        <v>1136731</v>
      </c>
      <c r="V463" s="81">
        <v>392</v>
      </c>
      <c r="W463" s="81">
        <v>191</v>
      </c>
      <c r="X463" s="81">
        <v>5024</v>
      </c>
      <c r="Y463" s="81">
        <v>6644</v>
      </c>
      <c r="Z463" s="81">
        <v>9718</v>
      </c>
      <c r="AA463" s="81">
        <v>4271</v>
      </c>
      <c r="AB463" s="81">
        <v>14694</v>
      </c>
      <c r="AC463" s="81">
        <v>0</v>
      </c>
      <c r="AD463" s="81">
        <v>2.0131430504463199</v>
      </c>
      <c r="AE463" s="82"/>
      <c r="AF463" s="81">
        <v>14591533.613584286</v>
      </c>
      <c r="AG463" s="81">
        <v>1749791.8457183628</v>
      </c>
      <c r="AH463" s="81">
        <v>1816730.8841696877</v>
      </c>
      <c r="AI463" s="81">
        <v>31809359.907117449</v>
      </c>
      <c r="AJ463" s="81">
        <v>31886029.639779318</v>
      </c>
      <c r="AK463" s="81">
        <v>0</v>
      </c>
      <c r="AL463" s="81">
        <v>0</v>
      </c>
      <c r="AM463" s="81">
        <v>1928791.5674478561</v>
      </c>
      <c r="AN463" s="81">
        <v>0</v>
      </c>
      <c r="AO463" s="81">
        <v>0</v>
      </c>
      <c r="AP463" s="82"/>
      <c r="AQ463" s="81">
        <v>587</v>
      </c>
      <c r="AR463" s="81">
        <v>228</v>
      </c>
      <c r="AS463" s="81">
        <v>1</v>
      </c>
      <c r="AT463" s="81">
        <v>1</v>
      </c>
      <c r="AU463" s="81">
        <v>0</v>
      </c>
      <c r="AV463" s="81">
        <v>0</v>
      </c>
      <c r="AW463" s="81"/>
      <c r="AX463" s="82"/>
      <c r="AY463" s="81">
        <v>2859.0400000000009</v>
      </c>
      <c r="AZ463" s="81">
        <v>38899.679999999978</v>
      </c>
      <c r="BA463" s="81">
        <v>11000</v>
      </c>
      <c r="BB463" s="81">
        <v>49.9</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2205</v>
      </c>
      <c r="B464" s="80">
        <v>391</v>
      </c>
      <c r="C464" s="80">
        <v>19</v>
      </c>
      <c r="D464" s="80">
        <v>23</v>
      </c>
      <c r="E464" s="80">
        <v>2022</v>
      </c>
      <c r="F464" s="80" t="s">
        <v>568</v>
      </c>
      <c r="G464" s="80" t="s">
        <v>2186</v>
      </c>
      <c r="H464" s="80" t="s">
        <v>2187</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603</v>
      </c>
      <c r="AR464" s="81">
        <v>243</v>
      </c>
      <c r="AS464" s="81">
        <v>1</v>
      </c>
      <c r="AT464" s="81">
        <v>1</v>
      </c>
      <c r="AU464" s="81">
        <v>0</v>
      </c>
      <c r="AV464" s="81">
        <v>0</v>
      </c>
      <c r="AW464" s="81"/>
      <c r="AX464" s="82"/>
      <c r="AY464" s="81">
        <v>2943.0800000000017</v>
      </c>
      <c r="AZ464" s="81">
        <v>39642.179999999978</v>
      </c>
      <c r="BA464" s="81">
        <v>11000</v>
      </c>
      <c r="BB464" s="81">
        <v>49.9</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2206</v>
      </c>
      <c r="B465" s="80">
        <v>443</v>
      </c>
      <c r="C465" s="80">
        <v>1</v>
      </c>
      <c r="D465" s="80">
        <v>27</v>
      </c>
      <c r="E465" s="80">
        <v>1990</v>
      </c>
      <c r="F465" s="80" t="s">
        <v>562</v>
      </c>
      <c r="G465" s="80" t="s">
        <v>1671</v>
      </c>
      <c r="H465" s="80" t="s">
        <v>1672</v>
      </c>
      <c r="I465" s="177"/>
      <c r="J465" s="81">
        <v>196.22347740957315</v>
      </c>
      <c r="K465" s="81">
        <v>4.8587173466543927</v>
      </c>
      <c r="L465" s="81">
        <v>14.277755134813212</v>
      </c>
      <c r="M465" s="81">
        <v>12.707045721975998</v>
      </c>
      <c r="N465" s="81">
        <v>24.793591765525967</v>
      </c>
      <c r="O465" s="81">
        <v>17.658141284349419</v>
      </c>
      <c r="P465" s="81">
        <v>35.25374347428771</v>
      </c>
      <c r="Q465" s="81">
        <v>1.1268982665515783</v>
      </c>
      <c r="R465" s="81">
        <v>0</v>
      </c>
      <c r="S465" s="81">
        <v>0.91764701597389065</v>
      </c>
      <c r="T465" s="82"/>
      <c r="U465" s="81">
        <v>5509259</v>
      </c>
      <c r="V465" s="81">
        <v>889</v>
      </c>
      <c r="W465" s="81">
        <v>167</v>
      </c>
      <c r="X465" s="81">
        <v>4261</v>
      </c>
      <c r="Y465" s="81">
        <v>5304</v>
      </c>
      <c r="Z465" s="81">
        <v>7263</v>
      </c>
      <c r="AA465" s="81">
        <v>8560</v>
      </c>
      <c r="AB465" s="81">
        <v>18297</v>
      </c>
      <c r="AC465" s="81">
        <v>0</v>
      </c>
      <c r="AD465" s="81">
        <v>0.91764701597389065</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2207</v>
      </c>
      <c r="B466" s="80">
        <v>444</v>
      </c>
      <c r="C466" s="80">
        <v>2</v>
      </c>
      <c r="D466" s="80">
        <v>27</v>
      </c>
      <c r="E466" s="80">
        <v>2005</v>
      </c>
      <c r="F466" s="80" t="s">
        <v>565</v>
      </c>
      <c r="G466" s="80" t="s">
        <v>1671</v>
      </c>
      <c r="H466" s="80" t="s">
        <v>1672</v>
      </c>
      <c r="I466" s="177"/>
      <c r="J466" s="81">
        <v>187.61526474375552</v>
      </c>
      <c r="K466" s="81">
        <v>2.7111480313488983</v>
      </c>
      <c r="L466" s="81">
        <v>25.788620757287131</v>
      </c>
      <c r="M466" s="81">
        <v>18.910434218781802</v>
      </c>
      <c r="N466" s="81">
        <v>30.513292115521967</v>
      </c>
      <c r="O466" s="81">
        <v>22.652875971051415</v>
      </c>
      <c r="P466" s="81">
        <v>26.948607739555388</v>
      </c>
      <c r="Q466" s="81">
        <v>0.9857624820151375</v>
      </c>
      <c r="R466" s="81">
        <v>0</v>
      </c>
      <c r="S466" s="81">
        <v>0</v>
      </c>
      <c r="T466" s="82"/>
      <c r="U466" s="81">
        <v>5794568</v>
      </c>
      <c r="V466" s="81">
        <v>827</v>
      </c>
      <c r="W466" s="81">
        <v>229</v>
      </c>
      <c r="X466" s="81">
        <v>3071</v>
      </c>
      <c r="Y466" s="81">
        <v>6221</v>
      </c>
      <c r="Z466" s="81">
        <v>10782</v>
      </c>
      <c r="AA466" s="81">
        <v>5359</v>
      </c>
      <c r="AB466" s="81">
        <v>16732</v>
      </c>
      <c r="AC466" s="81">
        <v>0</v>
      </c>
      <c r="AD466" s="81">
        <v>0</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2208</v>
      </c>
      <c r="B467" s="80">
        <v>445</v>
      </c>
      <c r="C467" s="80">
        <v>3</v>
      </c>
      <c r="D467" s="80">
        <v>27</v>
      </c>
      <c r="E467" s="80">
        <v>2006</v>
      </c>
      <c r="F467" s="80" t="s">
        <v>566</v>
      </c>
      <c r="G467" s="80" t="s">
        <v>1671</v>
      </c>
      <c r="H467" s="80" t="s">
        <v>1672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2209</v>
      </c>
      <c r="B468" s="80">
        <v>446</v>
      </c>
      <c r="C468" s="80">
        <v>4</v>
      </c>
      <c r="D468" s="80">
        <v>27</v>
      </c>
      <c r="E468" s="80">
        <v>2007</v>
      </c>
      <c r="F468" s="80" t="s">
        <v>567</v>
      </c>
      <c r="G468" s="80" t="s">
        <v>1671</v>
      </c>
      <c r="H468" s="80" t="s">
        <v>1672</v>
      </c>
      <c r="I468" s="177"/>
      <c r="J468" s="81">
        <v>179.04523817946955</v>
      </c>
      <c r="K468" s="81">
        <v>2.2030806157324068</v>
      </c>
      <c r="L468" s="81">
        <v>45.137849116295044</v>
      </c>
      <c r="M468" s="81">
        <v>22.117830936408904</v>
      </c>
      <c r="N468" s="81">
        <v>30.154361561815531</v>
      </c>
      <c r="O468" s="81">
        <v>21.594964247625004</v>
      </c>
      <c r="P468" s="81">
        <v>26.998072956720218</v>
      </c>
      <c r="Q468" s="81">
        <v>1.0218334307102901</v>
      </c>
      <c r="R468" s="81">
        <v>0</v>
      </c>
      <c r="S468" s="81">
        <v>1.6698640525759025</v>
      </c>
      <c r="T468" s="82"/>
      <c r="U468" s="81">
        <v>5879884</v>
      </c>
      <c r="V468" s="81">
        <v>733</v>
      </c>
      <c r="W468" s="81">
        <v>550</v>
      </c>
      <c r="X468" s="81">
        <v>4499</v>
      </c>
      <c r="Y468" s="81">
        <v>6164</v>
      </c>
      <c r="Z468" s="81">
        <v>10685</v>
      </c>
      <c r="AA468" s="81">
        <v>5287</v>
      </c>
      <c r="AB468" s="81">
        <v>16427</v>
      </c>
      <c r="AC468" s="81">
        <v>0</v>
      </c>
      <c r="AD468" s="81">
        <v>1.6698640525759025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2210</v>
      </c>
      <c r="B469" s="80">
        <v>447</v>
      </c>
      <c r="C469" s="80">
        <v>5</v>
      </c>
      <c r="D469" s="80">
        <v>27</v>
      </c>
      <c r="E469" s="80">
        <v>2008</v>
      </c>
      <c r="F469" s="80" t="s">
        <v>84</v>
      </c>
      <c r="G469" s="80" t="s">
        <v>1671</v>
      </c>
      <c r="H469" s="80" t="s">
        <v>1672</v>
      </c>
      <c r="I469" s="177"/>
      <c r="J469" s="81">
        <v>179.96111403208621</v>
      </c>
      <c r="K469" s="81">
        <v>1.9335501691689758</v>
      </c>
      <c r="L469" s="81">
        <v>38.974829122398859</v>
      </c>
      <c r="M469" s="81">
        <v>25.880003986266871</v>
      </c>
      <c r="N469" s="81">
        <v>30.535448559781312</v>
      </c>
      <c r="O469" s="81">
        <v>20.9896334222048</v>
      </c>
      <c r="P469" s="81">
        <v>25.717637616246762</v>
      </c>
      <c r="Q469" s="81">
        <v>0.99185019340255565</v>
      </c>
      <c r="R469" s="81">
        <v>0</v>
      </c>
      <c r="S469" s="81">
        <v>1.4684198666457455</v>
      </c>
      <c r="T469" s="82"/>
      <c r="U469" s="81">
        <v>6209536</v>
      </c>
      <c r="V469" s="81">
        <v>733</v>
      </c>
      <c r="W469" s="81">
        <v>550</v>
      </c>
      <c r="X469" s="81">
        <v>4499</v>
      </c>
      <c r="Y469" s="81">
        <v>6159</v>
      </c>
      <c r="Z469" s="81">
        <v>10750</v>
      </c>
      <c r="AA469" s="81">
        <v>5042</v>
      </c>
      <c r="AB469" s="81">
        <v>16207</v>
      </c>
      <c r="AC469" s="81">
        <v>0</v>
      </c>
      <c r="AD469" s="81">
        <v>1.4684198666457455</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2211</v>
      </c>
      <c r="B470" s="80">
        <v>448</v>
      </c>
      <c r="C470" s="80">
        <v>6</v>
      </c>
      <c r="D470" s="80">
        <v>27</v>
      </c>
      <c r="E470" s="80">
        <v>2009</v>
      </c>
      <c r="F470" s="80" t="s">
        <v>85</v>
      </c>
      <c r="G470" s="80" t="s">
        <v>1671</v>
      </c>
      <c r="H470" s="80" t="s">
        <v>1672</v>
      </c>
      <c r="I470" s="177"/>
      <c r="J470" s="81">
        <v>196.85546857699705</v>
      </c>
      <c r="K470" s="81">
        <v>1.4473355618879988</v>
      </c>
      <c r="L470" s="81">
        <v>46.626979954449446</v>
      </c>
      <c r="M470" s="81">
        <v>20.269239068390181</v>
      </c>
      <c r="N470" s="81">
        <v>26.504588120971857</v>
      </c>
      <c r="O470" s="81">
        <v>21.476707123673634</v>
      </c>
      <c r="P470" s="81">
        <v>25.314287795340867</v>
      </c>
      <c r="Q470" s="81">
        <v>0.94174940804320184</v>
      </c>
      <c r="R470" s="81">
        <v>0</v>
      </c>
      <c r="S470" s="81">
        <v>1.5810498523889758</v>
      </c>
      <c r="T470" s="82"/>
      <c r="U470" s="81">
        <v>6859445</v>
      </c>
      <c r="V470" s="81">
        <v>672</v>
      </c>
      <c r="W470" s="81">
        <v>754</v>
      </c>
      <c r="X470" s="81">
        <v>4450</v>
      </c>
      <c r="Y470" s="81">
        <v>6224</v>
      </c>
      <c r="Z470" s="81">
        <v>10857</v>
      </c>
      <c r="AA470" s="81">
        <v>5095</v>
      </c>
      <c r="AB470" s="81">
        <v>16154</v>
      </c>
      <c r="AC470" s="81">
        <v>0</v>
      </c>
      <c r="AD470" s="81">
        <v>1.5810498523889758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70.3</v>
      </c>
      <c r="BJ470" s="81">
        <v>0</v>
      </c>
      <c r="BK470" s="81">
        <v>5.944</v>
      </c>
      <c r="BL470" s="81">
        <v>0</v>
      </c>
      <c r="BM470" s="82"/>
      <c r="BN470" s="81">
        <v>0</v>
      </c>
      <c r="BO470" s="81">
        <v>0</v>
      </c>
      <c r="BP470" s="81">
        <v>3</v>
      </c>
      <c r="BQ470" s="81">
        <v>0</v>
      </c>
      <c r="BR470" s="81">
        <v>1</v>
      </c>
      <c r="BS470" s="81">
        <v>0</v>
      </c>
      <c r="BT470"/>
      <c r="BU470" s="80"/>
      <c r="BV470" s="80"/>
      <c r="BW470" s="80"/>
      <c r="BX470" s="80"/>
      <c r="BY470" s="80"/>
      <c r="BZ470" s="80"/>
      <c r="CA470" s="80"/>
      <c r="CB470" s="80"/>
      <c r="CC470" s="80"/>
    </row>
    <row r="471" spans="1:81">
      <c r="A471" s="80" t="s">
        <v>2212</v>
      </c>
      <c r="B471" s="80">
        <v>449</v>
      </c>
      <c r="C471" s="80">
        <v>7</v>
      </c>
      <c r="D471" s="80">
        <v>27</v>
      </c>
      <c r="E471" s="80">
        <v>2010</v>
      </c>
      <c r="F471" s="80" t="s">
        <v>86</v>
      </c>
      <c r="G471" s="80" t="s">
        <v>1671</v>
      </c>
      <c r="H471" s="80" t="s">
        <v>1672</v>
      </c>
      <c r="I471" s="177"/>
      <c r="J471" s="81">
        <v>170.69901122940104</v>
      </c>
      <c r="K471" s="81">
        <v>1.5094352665986033</v>
      </c>
      <c r="L471" s="81">
        <v>42.449307606438651</v>
      </c>
      <c r="M471" s="81">
        <v>18.143795873229429</v>
      </c>
      <c r="N471" s="81">
        <v>26.332894051755638</v>
      </c>
      <c r="O471" s="81">
        <v>21.402967692660333</v>
      </c>
      <c r="P471" s="81">
        <v>25.769034295318015</v>
      </c>
      <c r="Q471" s="81">
        <v>0.97960534591967829</v>
      </c>
      <c r="R471" s="81">
        <v>0</v>
      </c>
      <c r="S471" s="81">
        <v>1.6465072028298107</v>
      </c>
      <c r="T471" s="82"/>
      <c r="U471" s="81">
        <v>6658315</v>
      </c>
      <c r="V471" s="81">
        <v>672</v>
      </c>
      <c r="W471" s="81">
        <v>754</v>
      </c>
      <c r="X471" s="81">
        <v>4450</v>
      </c>
      <c r="Y471" s="81">
        <v>6289</v>
      </c>
      <c r="Z471" s="81">
        <v>10870</v>
      </c>
      <c r="AA471" s="81">
        <v>5057</v>
      </c>
      <c r="AB471" s="81">
        <v>16101</v>
      </c>
      <c r="AC471" s="81">
        <v>0</v>
      </c>
      <c r="AD471" s="81">
        <v>1.6465072028298107</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45.256</v>
      </c>
      <c r="BJ471" s="81">
        <v>0</v>
      </c>
      <c r="BK471" s="81">
        <v>5.5759999999999996</v>
      </c>
      <c r="BL471" s="81">
        <v>0</v>
      </c>
      <c r="BM471" s="82"/>
      <c r="BN471" s="81">
        <v>0</v>
      </c>
      <c r="BO471" s="81">
        <v>0</v>
      </c>
      <c r="BP471" s="81">
        <v>2</v>
      </c>
      <c r="BQ471" s="81">
        <v>0</v>
      </c>
      <c r="BR471" s="81">
        <v>1</v>
      </c>
      <c r="BS471" s="81">
        <v>0</v>
      </c>
      <c r="BT471"/>
      <c r="BU471" s="80">
        <v>45.256</v>
      </c>
      <c r="BV471" s="80">
        <v>5.5759999999999996</v>
      </c>
      <c r="BW471" s="80">
        <v>0</v>
      </c>
      <c r="BX471" s="80">
        <v>0</v>
      </c>
      <c r="BY471" s="80">
        <v>0</v>
      </c>
      <c r="BZ471" s="80">
        <v>0</v>
      </c>
      <c r="CA471" s="80">
        <v>0</v>
      </c>
      <c r="CB471" s="80">
        <v>0</v>
      </c>
      <c r="CC471" s="80">
        <v>0</v>
      </c>
    </row>
    <row r="472" spans="1:81">
      <c r="A472" s="80" t="s">
        <v>2213</v>
      </c>
      <c r="B472" s="80">
        <v>450</v>
      </c>
      <c r="C472" s="80">
        <v>8</v>
      </c>
      <c r="D472" s="80">
        <v>27</v>
      </c>
      <c r="E472" s="80">
        <v>2011</v>
      </c>
      <c r="F472" s="80" t="s">
        <v>87</v>
      </c>
      <c r="G472" s="80" t="s">
        <v>1671</v>
      </c>
      <c r="H472" s="80" t="s">
        <v>1672</v>
      </c>
      <c r="I472" s="177"/>
      <c r="J472" s="81">
        <v>195.33809864628313</v>
      </c>
      <c r="K472" s="81">
        <v>2.1149995733840457</v>
      </c>
      <c r="L472" s="81">
        <v>39.608297058861162</v>
      </c>
      <c r="M472" s="81">
        <v>22.920715215670164</v>
      </c>
      <c r="N472" s="81">
        <v>31.580426358073471</v>
      </c>
      <c r="O472" s="81">
        <v>21.169494680127816</v>
      </c>
      <c r="P472" s="81">
        <v>24.851153482021349</v>
      </c>
      <c r="Q472" s="81">
        <v>1.1219407342324639</v>
      </c>
      <c r="R472" s="81">
        <v>0</v>
      </c>
      <c r="S472" s="81">
        <v>1.6017629092617369</v>
      </c>
      <c r="T472" s="82"/>
      <c r="U472" s="81">
        <v>7175915</v>
      </c>
      <c r="V472" s="81">
        <v>672</v>
      </c>
      <c r="W472" s="81">
        <v>754</v>
      </c>
      <c r="X472" s="81">
        <v>4450</v>
      </c>
      <c r="Y472" s="81">
        <v>6266</v>
      </c>
      <c r="Z472" s="81">
        <v>10985</v>
      </c>
      <c r="AA472" s="81">
        <v>5022</v>
      </c>
      <c r="AB472" s="81">
        <v>15987</v>
      </c>
      <c r="AC472" s="81">
        <v>0</v>
      </c>
      <c r="AD472" s="81">
        <v>1.6017629092617369</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59.003</v>
      </c>
      <c r="BJ472" s="81">
        <v>0</v>
      </c>
      <c r="BK472" s="81">
        <v>5.43</v>
      </c>
      <c r="BL472" s="81">
        <v>0</v>
      </c>
      <c r="BM472" s="82"/>
      <c r="BN472" s="81">
        <v>0</v>
      </c>
      <c r="BO472" s="81">
        <v>0</v>
      </c>
      <c r="BP472" s="81">
        <v>3</v>
      </c>
      <c r="BQ472" s="81">
        <v>0</v>
      </c>
      <c r="BR472" s="81">
        <v>1</v>
      </c>
      <c r="BS472" s="81">
        <v>0</v>
      </c>
      <c r="BT472"/>
      <c r="BU472" s="80">
        <v>59.003</v>
      </c>
      <c r="BV472" s="80">
        <v>5.43</v>
      </c>
      <c r="BW472" s="80">
        <v>0</v>
      </c>
      <c r="BX472" s="80">
        <v>0</v>
      </c>
      <c r="BY472" s="80">
        <v>0</v>
      </c>
      <c r="BZ472" s="80">
        <v>0</v>
      </c>
      <c r="CA472" s="80">
        <v>0</v>
      </c>
      <c r="CB472" s="80">
        <v>0</v>
      </c>
      <c r="CC472" s="80">
        <v>0</v>
      </c>
    </row>
    <row r="473" spans="1:81">
      <c r="A473" s="80" t="s">
        <v>2214</v>
      </c>
      <c r="B473" s="80">
        <v>451</v>
      </c>
      <c r="C473" s="80">
        <v>9</v>
      </c>
      <c r="D473" s="80">
        <v>27</v>
      </c>
      <c r="E473" s="80">
        <v>2012</v>
      </c>
      <c r="F473" s="80" t="s">
        <v>88</v>
      </c>
      <c r="G473" s="80" t="s">
        <v>1671</v>
      </c>
      <c r="H473" s="80" t="s">
        <v>1672</v>
      </c>
      <c r="I473" s="177"/>
      <c r="J473" s="81">
        <v>195.09543047811206</v>
      </c>
      <c r="K473" s="81">
        <v>2.3826288191936471</v>
      </c>
      <c r="L473" s="81">
        <v>39.963593948235122</v>
      </c>
      <c r="M473" s="81">
        <v>28.467455471027495</v>
      </c>
      <c r="N473" s="81">
        <v>35.649211853782489</v>
      </c>
      <c r="O473" s="81">
        <v>21.26675868185654</v>
      </c>
      <c r="P473" s="81">
        <v>25.116962530899034</v>
      </c>
      <c r="Q473" s="81">
        <v>1.2242990856136089</v>
      </c>
      <c r="R473" s="81">
        <v>0</v>
      </c>
      <c r="S473" s="81">
        <v>1.8113785002211691</v>
      </c>
      <c r="T473" s="82"/>
      <c r="U473" s="81">
        <v>6866965</v>
      </c>
      <c r="V473" s="81">
        <v>672</v>
      </c>
      <c r="W473" s="81">
        <v>754</v>
      </c>
      <c r="X473" s="81">
        <v>4450</v>
      </c>
      <c r="Y473" s="81">
        <v>6439</v>
      </c>
      <c r="Z473" s="81">
        <v>11123</v>
      </c>
      <c r="AA473" s="81">
        <v>5047</v>
      </c>
      <c r="AB473" s="81">
        <v>16057</v>
      </c>
      <c r="AC473" s="81">
        <v>0</v>
      </c>
      <c r="AD473" s="81">
        <v>1.8113785002211691</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63.683999999999997</v>
      </c>
      <c r="BJ473" s="81">
        <v>0</v>
      </c>
      <c r="BK473" s="81">
        <v>0</v>
      </c>
      <c r="BL473" s="81">
        <v>0</v>
      </c>
      <c r="BM473" s="82"/>
      <c r="BN473" s="81">
        <v>0</v>
      </c>
      <c r="BO473" s="81">
        <v>0</v>
      </c>
      <c r="BP473" s="81">
        <v>3</v>
      </c>
      <c r="BQ473" s="81">
        <v>0</v>
      </c>
      <c r="BR473" s="81">
        <v>0</v>
      </c>
      <c r="BS473" s="81">
        <v>0</v>
      </c>
      <c r="BT473"/>
      <c r="BU473" s="80">
        <v>63.683999999999997</v>
      </c>
      <c r="BV473" s="80">
        <v>0</v>
      </c>
      <c r="BW473" s="80">
        <v>0</v>
      </c>
      <c r="BX473" s="80">
        <v>0</v>
      </c>
      <c r="BY473" s="80">
        <v>0</v>
      </c>
      <c r="BZ473" s="80">
        <v>0</v>
      </c>
      <c r="CA473" s="80">
        <v>0</v>
      </c>
      <c r="CB473" s="80">
        <v>0</v>
      </c>
      <c r="CC473" s="80">
        <v>0</v>
      </c>
    </row>
    <row r="474" spans="1:81">
      <c r="A474" s="80" t="s">
        <v>2215</v>
      </c>
      <c r="B474" s="80">
        <v>452</v>
      </c>
      <c r="C474" s="80">
        <v>10</v>
      </c>
      <c r="D474" s="80">
        <v>27</v>
      </c>
      <c r="E474" s="80">
        <v>2013</v>
      </c>
      <c r="F474" s="80" t="s">
        <v>89</v>
      </c>
      <c r="G474" s="80" t="s">
        <v>1671</v>
      </c>
      <c r="H474" s="80" t="s">
        <v>1672</v>
      </c>
      <c r="I474" s="177"/>
      <c r="J474" s="81">
        <v>196.01716544420674</v>
      </c>
      <c r="K474" s="81">
        <v>1.9692508461308549</v>
      </c>
      <c r="L474" s="81">
        <v>35.291004650487849</v>
      </c>
      <c r="M474" s="81">
        <v>26.475414193707227</v>
      </c>
      <c r="N474" s="81">
        <v>35.07465266250238</v>
      </c>
      <c r="O474" s="81">
        <v>20.522541566720744</v>
      </c>
      <c r="P474" s="81">
        <v>25.311507818003196</v>
      </c>
      <c r="Q474" s="81">
        <v>1.2362296819963285</v>
      </c>
      <c r="R474" s="81">
        <v>0</v>
      </c>
      <c r="S474" s="81">
        <v>1.8832958103866815</v>
      </c>
      <c r="T474" s="82"/>
      <c r="U474" s="81">
        <v>7025015</v>
      </c>
      <c r="V474" s="81">
        <v>672</v>
      </c>
      <c r="W474" s="81">
        <v>754</v>
      </c>
      <c r="X474" s="81">
        <v>4450</v>
      </c>
      <c r="Y474" s="81">
        <v>6537</v>
      </c>
      <c r="Z474" s="81">
        <v>11213</v>
      </c>
      <c r="AA474" s="81">
        <v>5067</v>
      </c>
      <c r="AB474" s="81">
        <v>15981</v>
      </c>
      <c r="AC474" s="81">
        <v>0</v>
      </c>
      <c r="AD474" s="81">
        <v>1.8832958103866815</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67.569999999999993</v>
      </c>
      <c r="BJ474" s="81">
        <v>0</v>
      </c>
      <c r="BK474" s="81">
        <v>0</v>
      </c>
      <c r="BL474" s="81">
        <v>0</v>
      </c>
      <c r="BM474" s="82"/>
      <c r="BN474" s="81">
        <v>0</v>
      </c>
      <c r="BO474" s="81">
        <v>0</v>
      </c>
      <c r="BP474" s="81">
        <v>3</v>
      </c>
      <c r="BQ474" s="81">
        <v>0</v>
      </c>
      <c r="BR474" s="81">
        <v>0</v>
      </c>
      <c r="BS474" s="81">
        <v>0</v>
      </c>
      <c r="BT474"/>
      <c r="BU474" s="80">
        <v>67.569999999999993</v>
      </c>
      <c r="BV474" s="80">
        <v>0</v>
      </c>
      <c r="BW474" s="80">
        <v>0</v>
      </c>
      <c r="BX474" s="80">
        <v>0</v>
      </c>
      <c r="BY474" s="80">
        <v>0</v>
      </c>
      <c r="BZ474" s="80">
        <v>0</v>
      </c>
      <c r="CA474" s="80">
        <v>0</v>
      </c>
      <c r="CB474" s="80">
        <v>0</v>
      </c>
      <c r="CC474" s="80">
        <v>0</v>
      </c>
    </row>
    <row r="475" spans="1:81">
      <c r="A475" s="80" t="s">
        <v>2216</v>
      </c>
      <c r="B475" s="80">
        <v>453</v>
      </c>
      <c r="C475" s="80">
        <v>11</v>
      </c>
      <c r="D475" s="80">
        <v>27</v>
      </c>
      <c r="E475" s="80">
        <v>2014</v>
      </c>
      <c r="F475" s="80" t="s">
        <v>90</v>
      </c>
      <c r="G475" s="80" t="s">
        <v>1671</v>
      </c>
      <c r="H475" s="80" t="s">
        <v>1672</v>
      </c>
      <c r="I475" s="177"/>
      <c r="J475" s="81">
        <v>173.59946760180654</v>
      </c>
      <c r="K475" s="81">
        <v>1.9359135712130622</v>
      </c>
      <c r="L475" s="81">
        <v>38.333159775656483</v>
      </c>
      <c r="M475" s="81">
        <v>29.268874257915925</v>
      </c>
      <c r="N475" s="81">
        <v>37.28156535971668</v>
      </c>
      <c r="O475" s="81">
        <v>19.617755494607088</v>
      </c>
      <c r="P475" s="81">
        <v>25.568688743340488</v>
      </c>
      <c r="Q475" s="81">
        <v>1.1761611043360136</v>
      </c>
      <c r="R475" s="81">
        <v>0</v>
      </c>
      <c r="S475" s="81">
        <v>1.583420197595979</v>
      </c>
      <c r="T475" s="82"/>
      <c r="U475" s="81">
        <v>6909801</v>
      </c>
      <c r="V475" s="81">
        <v>574</v>
      </c>
      <c r="W475" s="81">
        <v>836</v>
      </c>
      <c r="X475" s="81">
        <v>4677</v>
      </c>
      <c r="Y475" s="81">
        <v>6562</v>
      </c>
      <c r="Z475" s="81">
        <v>11289</v>
      </c>
      <c r="AA475" s="81">
        <v>5092</v>
      </c>
      <c r="AB475" s="81">
        <v>15847</v>
      </c>
      <c r="AC475" s="81">
        <v>0</v>
      </c>
      <c r="AD475" s="81">
        <v>1.583420197595979</v>
      </c>
      <c r="AE475" s="82"/>
      <c r="AF475" s="81">
        <v>56274479.309431516</v>
      </c>
      <c r="AG475" s="81">
        <v>1358420.1776525064</v>
      </c>
      <c r="AH475" s="81">
        <v>6234892.396201564</v>
      </c>
      <c r="AI475" s="81">
        <v>30799980.14093608</v>
      </c>
      <c r="AJ475" s="81">
        <v>28223003.688851517</v>
      </c>
      <c r="AK475" s="81">
        <v>0</v>
      </c>
      <c r="AL475" s="81">
        <v>0</v>
      </c>
      <c r="AM475" s="81">
        <v>2175556.2948724092</v>
      </c>
      <c r="AN475" s="81">
        <v>0</v>
      </c>
      <c r="AO475" s="81">
        <v>0</v>
      </c>
      <c r="AP475" s="82"/>
      <c r="AQ475" s="81">
        <v>261</v>
      </c>
      <c r="AR475" s="81">
        <v>57</v>
      </c>
      <c r="AS475" s="81">
        <v>0</v>
      </c>
      <c r="AT475" s="81">
        <v>0</v>
      </c>
      <c r="AU475" s="81">
        <v>0</v>
      </c>
      <c r="AV475" s="81">
        <v>3</v>
      </c>
      <c r="AW475" s="81" t="s">
        <v>564</v>
      </c>
      <c r="AX475" s="82"/>
      <c r="AY475" s="81">
        <v>2030.8440000000001</v>
      </c>
      <c r="AZ475" s="81">
        <v>3599.8999999999996</v>
      </c>
      <c r="BA475" s="81">
        <v>0</v>
      </c>
      <c r="BB475" s="81">
        <v>0</v>
      </c>
      <c r="BC475" s="81">
        <v>0</v>
      </c>
      <c r="BD475" s="81">
        <v>350</v>
      </c>
      <c r="BE475" s="81" t="s">
        <v>564</v>
      </c>
      <c r="BF475" s="82"/>
      <c r="BG475" s="81">
        <v>0</v>
      </c>
      <c r="BH475" s="81">
        <v>0</v>
      </c>
      <c r="BI475" s="81">
        <v>66.242999999999995</v>
      </c>
      <c r="BJ475" s="81">
        <v>0</v>
      </c>
      <c r="BK475" s="81">
        <v>0</v>
      </c>
      <c r="BL475" s="81">
        <v>0</v>
      </c>
      <c r="BM475" s="82"/>
      <c r="BN475" s="81">
        <v>0</v>
      </c>
      <c r="BO475" s="81">
        <v>0</v>
      </c>
      <c r="BP475" s="81">
        <v>3</v>
      </c>
      <c r="BQ475" s="81">
        <v>0</v>
      </c>
      <c r="BR475" s="81">
        <v>0</v>
      </c>
      <c r="BS475" s="81">
        <v>0</v>
      </c>
      <c r="BT475"/>
      <c r="BU475" s="80">
        <v>66.242999999999995</v>
      </c>
      <c r="BV475" s="80">
        <v>0</v>
      </c>
      <c r="BW475" s="80">
        <v>0</v>
      </c>
      <c r="BX475" s="80">
        <v>0</v>
      </c>
      <c r="BY475" s="80">
        <v>0</v>
      </c>
      <c r="BZ475" s="80">
        <v>0</v>
      </c>
      <c r="CA475" s="80">
        <v>0</v>
      </c>
      <c r="CB475" s="80">
        <v>0</v>
      </c>
      <c r="CC475" s="80">
        <v>0</v>
      </c>
    </row>
    <row r="476" spans="1:81">
      <c r="A476" s="80" t="s">
        <v>2217</v>
      </c>
      <c r="B476" s="80">
        <v>454</v>
      </c>
      <c r="C476" s="80">
        <v>12</v>
      </c>
      <c r="D476" s="80">
        <v>27</v>
      </c>
      <c r="E476" s="80">
        <v>2015</v>
      </c>
      <c r="F476" s="80" t="s">
        <v>91</v>
      </c>
      <c r="G476" s="80" t="s">
        <v>1671</v>
      </c>
      <c r="H476" s="80" t="s">
        <v>1672</v>
      </c>
      <c r="I476" s="177"/>
      <c r="J476" s="81">
        <v>197.43901368962767</v>
      </c>
      <c r="K476" s="81">
        <v>1.856339871180297</v>
      </c>
      <c r="L476" s="81">
        <v>40.349649722206934</v>
      </c>
      <c r="M476" s="81">
        <v>28.31976783585484</v>
      </c>
      <c r="N476" s="81">
        <v>34.653822660663565</v>
      </c>
      <c r="O476" s="81">
        <v>19.597502538066585</v>
      </c>
      <c r="P476" s="81">
        <v>26.196867418115108</v>
      </c>
      <c r="Q476" s="81">
        <v>1.1403593931156235</v>
      </c>
      <c r="R476" s="81">
        <v>0</v>
      </c>
      <c r="S476" s="81">
        <v>1.8588982489538424</v>
      </c>
      <c r="T476" s="82"/>
      <c r="U476" s="81">
        <v>7879205</v>
      </c>
      <c r="V476" s="81">
        <v>574</v>
      </c>
      <c r="W476" s="81">
        <v>836</v>
      </c>
      <c r="X476" s="81">
        <v>4677</v>
      </c>
      <c r="Y476" s="81">
        <v>6627</v>
      </c>
      <c r="Z476" s="81">
        <v>11386</v>
      </c>
      <c r="AA476" s="81">
        <v>5213</v>
      </c>
      <c r="AB476" s="81">
        <v>15695</v>
      </c>
      <c r="AC476" s="81">
        <v>0</v>
      </c>
      <c r="AD476" s="81">
        <v>1.8588982489538424</v>
      </c>
      <c r="AE476" s="82"/>
      <c r="AF476" s="81">
        <v>60806193.223431937</v>
      </c>
      <c r="AG476" s="81">
        <v>1236730.5035597782</v>
      </c>
      <c r="AH476" s="81">
        <v>5217284.9363803072</v>
      </c>
      <c r="AI476" s="81">
        <v>29746099.605063438</v>
      </c>
      <c r="AJ476" s="81">
        <v>27353305.076336786</v>
      </c>
      <c r="AK476" s="81">
        <v>0</v>
      </c>
      <c r="AL476" s="81">
        <v>0</v>
      </c>
      <c r="AM476" s="81">
        <v>2150933.9119512164</v>
      </c>
      <c r="AN476" s="81">
        <v>0</v>
      </c>
      <c r="AO476" s="81">
        <v>0</v>
      </c>
      <c r="AP476" s="82"/>
      <c r="AQ476" s="81">
        <v>293</v>
      </c>
      <c r="AR476" s="81">
        <v>61</v>
      </c>
      <c r="AS476" s="81">
        <v>0</v>
      </c>
      <c r="AT476" s="81">
        <v>0</v>
      </c>
      <c r="AU476" s="81">
        <v>0</v>
      </c>
      <c r="AV476" s="81">
        <v>4</v>
      </c>
      <c r="AW476" s="81" t="s">
        <v>564</v>
      </c>
      <c r="AX476" s="82"/>
      <c r="AY476" s="81">
        <v>2313.3519999999999</v>
      </c>
      <c r="AZ476" s="81">
        <v>4492.2</v>
      </c>
      <c r="BA476" s="81">
        <v>0</v>
      </c>
      <c r="BB476" s="81">
        <v>0</v>
      </c>
      <c r="BC476" s="81">
        <v>0</v>
      </c>
      <c r="BD476" s="81">
        <v>2138</v>
      </c>
      <c r="BE476" s="81" t="s">
        <v>564</v>
      </c>
      <c r="BF476" s="82"/>
      <c r="BG476" s="81">
        <v>0</v>
      </c>
      <c r="BH476" s="81">
        <v>0</v>
      </c>
      <c r="BI476" s="81">
        <v>65.457999999999998</v>
      </c>
      <c r="BJ476" s="81">
        <v>0</v>
      </c>
      <c r="BK476" s="81">
        <v>4.2469999999999999</v>
      </c>
      <c r="BL476" s="81">
        <v>0</v>
      </c>
      <c r="BM476" s="82"/>
      <c r="BN476" s="81">
        <v>0</v>
      </c>
      <c r="BO476" s="81">
        <v>0</v>
      </c>
      <c r="BP476" s="81">
        <v>3</v>
      </c>
      <c r="BQ476" s="81">
        <v>0</v>
      </c>
      <c r="BR476" s="81">
        <v>1</v>
      </c>
      <c r="BS476" s="81">
        <v>0</v>
      </c>
      <c r="BT476"/>
      <c r="BU476" s="80">
        <v>69.704999999999998</v>
      </c>
      <c r="BV476" s="80">
        <v>0</v>
      </c>
      <c r="BW476" s="80">
        <v>0</v>
      </c>
      <c r="BX476" s="80">
        <v>0</v>
      </c>
      <c r="BY476" s="80">
        <v>0</v>
      </c>
      <c r="BZ476" s="80">
        <v>0</v>
      </c>
      <c r="CA476" s="80">
        <v>0</v>
      </c>
      <c r="CB476" s="80">
        <v>0</v>
      </c>
      <c r="CC476" s="80">
        <v>0</v>
      </c>
    </row>
    <row r="477" spans="1:81">
      <c r="A477" s="80" t="s">
        <v>2218</v>
      </c>
      <c r="B477" s="80">
        <v>455</v>
      </c>
      <c r="C477" s="80">
        <v>13</v>
      </c>
      <c r="D477" s="80">
        <v>27</v>
      </c>
      <c r="E477" s="80">
        <v>2016</v>
      </c>
      <c r="F477" s="80" t="s">
        <v>92</v>
      </c>
      <c r="G477" s="80" t="s">
        <v>1671</v>
      </c>
      <c r="H477" s="80" t="s">
        <v>1672</v>
      </c>
      <c r="I477" s="177"/>
      <c r="J477" s="81">
        <v>207.07653841175696</v>
      </c>
      <c r="K477" s="81">
        <v>1.7510446688284722</v>
      </c>
      <c r="L477" s="81">
        <v>43.38992214781171</v>
      </c>
      <c r="M477" s="81">
        <v>24.280916570837856</v>
      </c>
      <c r="N477" s="81">
        <v>35.33636740951399</v>
      </c>
      <c r="O477" s="81">
        <v>19.405429184860726</v>
      </c>
      <c r="P477" s="81">
        <v>29.497300861682621</v>
      </c>
      <c r="Q477" s="81">
        <v>1.0945845356116903</v>
      </c>
      <c r="R477" s="81">
        <v>0</v>
      </c>
      <c r="S477" s="81">
        <v>1.9857095737128427</v>
      </c>
      <c r="T477" s="82"/>
      <c r="U477" s="81">
        <v>7866031</v>
      </c>
      <c r="V477" s="81">
        <v>574</v>
      </c>
      <c r="W477" s="81">
        <v>836</v>
      </c>
      <c r="X477" s="81">
        <v>4677</v>
      </c>
      <c r="Y477" s="81">
        <v>6645</v>
      </c>
      <c r="Z477" s="81">
        <v>11413</v>
      </c>
      <c r="AA477" s="81">
        <v>6071</v>
      </c>
      <c r="AB477" s="81">
        <v>15497</v>
      </c>
      <c r="AC477" s="81">
        <v>0</v>
      </c>
      <c r="AD477" s="81">
        <v>1.985709573712843</v>
      </c>
      <c r="AE477" s="82"/>
      <c r="AF477" s="81">
        <v>64890790.442926757</v>
      </c>
      <c r="AG477" s="81">
        <v>1178857.0945684011</v>
      </c>
      <c r="AH477" s="81">
        <v>4421906.068443154</v>
      </c>
      <c r="AI477" s="81">
        <v>29692538.109981582</v>
      </c>
      <c r="AJ477" s="81">
        <v>28548217.112632569</v>
      </c>
      <c r="AK477" s="81">
        <v>0</v>
      </c>
      <c r="AL477" s="81">
        <v>0</v>
      </c>
      <c r="AM477" s="81">
        <v>2125448.8258453491</v>
      </c>
      <c r="AN477" s="81">
        <v>0</v>
      </c>
      <c r="AO477" s="81">
        <v>0</v>
      </c>
      <c r="AP477" s="82"/>
      <c r="AQ477" s="81">
        <v>367</v>
      </c>
      <c r="AR477" s="81">
        <v>93</v>
      </c>
      <c r="AS477" s="81">
        <v>0</v>
      </c>
      <c r="AT477" s="81">
        <v>0</v>
      </c>
      <c r="AU477" s="81">
        <v>0</v>
      </c>
      <c r="AV477" s="81">
        <v>4</v>
      </c>
      <c r="AW477" s="81" t="s">
        <v>564</v>
      </c>
      <c r="AX477" s="82"/>
      <c r="AY477" s="81">
        <v>3004.7620000000002</v>
      </c>
      <c r="AZ477" s="81">
        <v>5985.2</v>
      </c>
      <c r="BA477" s="81">
        <v>0</v>
      </c>
      <c r="BB477" s="81">
        <v>0</v>
      </c>
      <c r="BC477" s="81">
        <v>0</v>
      </c>
      <c r="BD477" s="81">
        <v>2138</v>
      </c>
      <c r="BE477" s="81" t="s">
        <v>564</v>
      </c>
      <c r="BF477" s="82"/>
      <c r="BG477" s="81">
        <v>0</v>
      </c>
      <c r="BH477" s="81">
        <v>0</v>
      </c>
      <c r="BI477" s="81">
        <v>60.969000000000001</v>
      </c>
      <c r="BJ477" s="81">
        <v>0</v>
      </c>
      <c r="BK477" s="81">
        <v>10.381</v>
      </c>
      <c r="BL477" s="81">
        <v>0</v>
      </c>
      <c r="BM477" s="82"/>
      <c r="BN477" s="81">
        <v>0</v>
      </c>
      <c r="BO477" s="81">
        <v>0</v>
      </c>
      <c r="BP477" s="81">
        <v>3</v>
      </c>
      <c r="BQ477" s="81">
        <v>0</v>
      </c>
      <c r="BR477" s="81">
        <v>1</v>
      </c>
      <c r="BS477" s="81">
        <v>0</v>
      </c>
      <c r="BT477"/>
      <c r="BU477" s="80">
        <v>65.286000000000001</v>
      </c>
      <c r="BV477" s="80">
        <v>6.0640000000000001</v>
      </c>
      <c r="BW477" s="80">
        <v>0</v>
      </c>
      <c r="BX477" s="80">
        <v>0</v>
      </c>
      <c r="BY477" s="80">
        <v>0</v>
      </c>
      <c r="BZ477" s="80">
        <v>0</v>
      </c>
      <c r="CA477" s="80">
        <v>0</v>
      </c>
      <c r="CB477" s="80">
        <v>0</v>
      </c>
      <c r="CC477" s="80">
        <v>0</v>
      </c>
    </row>
    <row r="478" spans="1:81">
      <c r="A478" s="80" t="s">
        <v>2219</v>
      </c>
      <c r="B478" s="80">
        <v>456</v>
      </c>
      <c r="C478" s="80">
        <v>14</v>
      </c>
      <c r="D478" s="80">
        <v>27</v>
      </c>
      <c r="E478" s="80">
        <v>2017</v>
      </c>
      <c r="F478" s="80" t="s">
        <v>71</v>
      </c>
      <c r="G478" s="80" t="s">
        <v>1671</v>
      </c>
      <c r="H478" s="80" t="s">
        <v>1672</v>
      </c>
      <c r="I478" s="177"/>
      <c r="J478" s="81">
        <v>192.49122124518934</v>
      </c>
      <c r="K478" s="81">
        <v>1.7893054710985481</v>
      </c>
      <c r="L478" s="81">
        <v>39.168519010870433</v>
      </c>
      <c r="M478" s="81">
        <v>24.346231519790141</v>
      </c>
      <c r="N478" s="81">
        <v>34.698360788884187</v>
      </c>
      <c r="O478" s="81">
        <v>19.274431534832924</v>
      </c>
      <c r="P478" s="81">
        <v>30.010497825340671</v>
      </c>
      <c r="Q478" s="81">
        <v>1.05025923137402</v>
      </c>
      <c r="R478" s="81">
        <v>0</v>
      </c>
      <c r="S478" s="81">
        <v>2.5428825867688194</v>
      </c>
      <c r="T478" s="82"/>
      <c r="U478" s="81">
        <v>7194863</v>
      </c>
      <c r="V478" s="81">
        <v>574</v>
      </c>
      <c r="W478" s="81">
        <v>836</v>
      </c>
      <c r="X478" s="81">
        <v>4677</v>
      </c>
      <c r="Y478" s="81">
        <v>6668</v>
      </c>
      <c r="Z478" s="81">
        <v>11524</v>
      </c>
      <c r="AA478" s="81">
        <v>6216</v>
      </c>
      <c r="AB478" s="81">
        <v>15377</v>
      </c>
      <c r="AC478" s="81">
        <v>0</v>
      </c>
      <c r="AD478" s="81">
        <v>2.542882586768819</v>
      </c>
      <c r="AE478" s="82"/>
      <c r="AF478" s="81">
        <v>58323526.463703729</v>
      </c>
      <c r="AG478" s="81">
        <v>1182282.320638089</v>
      </c>
      <c r="AH478" s="81">
        <v>5401826.1143012047</v>
      </c>
      <c r="AI478" s="81">
        <v>28957926.026763432</v>
      </c>
      <c r="AJ478" s="81">
        <v>25104494.69040997</v>
      </c>
      <c r="AK478" s="81">
        <v>0</v>
      </c>
      <c r="AL478" s="81">
        <v>0</v>
      </c>
      <c r="AM478" s="81">
        <v>2112290.547211573</v>
      </c>
      <c r="AN478" s="81">
        <v>0</v>
      </c>
      <c r="AO478" s="81">
        <v>0</v>
      </c>
      <c r="AP478" s="82"/>
      <c r="AQ478" s="81">
        <v>421</v>
      </c>
      <c r="AR478" s="81">
        <v>163</v>
      </c>
      <c r="AS478" s="81">
        <v>0</v>
      </c>
      <c r="AT478" s="81">
        <v>0</v>
      </c>
      <c r="AU478" s="81">
        <v>0</v>
      </c>
      <c r="AV478" s="81">
        <v>5</v>
      </c>
      <c r="AW478" s="81" t="s">
        <v>564</v>
      </c>
      <c r="AX478" s="82"/>
      <c r="AY478" s="81">
        <v>3481.6779999999999</v>
      </c>
      <c r="AZ478" s="81">
        <v>7932.8000000000029</v>
      </c>
      <c r="BA478" s="81">
        <v>0</v>
      </c>
      <c r="BB478" s="81">
        <v>0</v>
      </c>
      <c r="BC478" s="81">
        <v>0</v>
      </c>
      <c r="BD478" s="81">
        <v>2288</v>
      </c>
      <c r="BE478" s="81" t="s">
        <v>564</v>
      </c>
      <c r="BF478" s="82"/>
      <c r="BG478" s="81">
        <v>0</v>
      </c>
      <c r="BH478" s="81">
        <v>0</v>
      </c>
      <c r="BI478" s="81">
        <v>59.677</v>
      </c>
      <c r="BJ478" s="81">
        <v>0</v>
      </c>
      <c r="BK478" s="81">
        <v>9.9659999999999993</v>
      </c>
      <c r="BL478" s="81">
        <v>0</v>
      </c>
      <c r="BM478" s="82"/>
      <c r="BN478" s="81">
        <v>0</v>
      </c>
      <c r="BO478" s="81">
        <v>0</v>
      </c>
      <c r="BP478" s="81">
        <v>3</v>
      </c>
      <c r="BQ478" s="81">
        <v>0</v>
      </c>
      <c r="BR478" s="81">
        <v>1</v>
      </c>
      <c r="BS478" s="81">
        <v>0</v>
      </c>
      <c r="BT478"/>
      <c r="BU478" s="80">
        <v>63.598999999999997</v>
      </c>
      <c r="BV478" s="80">
        <v>6.0439999999999996</v>
      </c>
      <c r="BW478" s="80">
        <v>0</v>
      </c>
      <c r="BX478" s="80">
        <v>0</v>
      </c>
      <c r="BY478" s="80">
        <v>0</v>
      </c>
      <c r="BZ478" s="80">
        <v>0</v>
      </c>
      <c r="CA478" s="80">
        <v>0</v>
      </c>
      <c r="CB478" s="80">
        <v>0</v>
      </c>
      <c r="CC478" s="80">
        <v>0</v>
      </c>
    </row>
    <row r="479" spans="1:81">
      <c r="A479" s="80" t="s">
        <v>2220</v>
      </c>
      <c r="B479" s="80">
        <v>457</v>
      </c>
      <c r="C479" s="80">
        <v>15</v>
      </c>
      <c r="D479" s="80">
        <v>27</v>
      </c>
      <c r="E479" s="80">
        <v>2018</v>
      </c>
      <c r="F479" s="80" t="s">
        <v>93</v>
      </c>
      <c r="G479" s="80" t="s">
        <v>1671</v>
      </c>
      <c r="H479" s="80" t="s">
        <v>1672</v>
      </c>
      <c r="I479" s="177"/>
      <c r="J479" s="81">
        <v>195.90377200119306</v>
      </c>
      <c r="K479" s="81">
        <v>1.6653587528432423</v>
      </c>
      <c r="L479" s="81">
        <v>35.932071149218096</v>
      </c>
      <c r="M479" s="81">
        <v>24.46630899321341</v>
      </c>
      <c r="N479" s="81">
        <v>32.046805061504386</v>
      </c>
      <c r="O479" s="81">
        <v>18.958258489207509</v>
      </c>
      <c r="P479" s="81">
        <v>30.089377135092363</v>
      </c>
      <c r="Q479" s="81">
        <v>0.96153137415576406</v>
      </c>
      <c r="R479" s="81">
        <v>0</v>
      </c>
      <c r="S479" s="81">
        <v>2.3487151632960255</v>
      </c>
      <c r="T479" s="82"/>
      <c r="U479" s="81">
        <v>7651059</v>
      </c>
      <c r="V479" s="81">
        <v>574</v>
      </c>
      <c r="W479" s="81">
        <v>836</v>
      </c>
      <c r="X479" s="81">
        <v>4677</v>
      </c>
      <c r="Y479" s="81">
        <v>6689</v>
      </c>
      <c r="Z479" s="81">
        <v>11552</v>
      </c>
      <c r="AA479" s="81">
        <v>6295</v>
      </c>
      <c r="AB479" s="81">
        <v>15171</v>
      </c>
      <c r="AC479" s="81">
        <v>0</v>
      </c>
      <c r="AD479" s="81">
        <v>2.348715163296025</v>
      </c>
      <c r="AE479" s="82"/>
      <c r="AF479" s="81">
        <v>62258760.850149177</v>
      </c>
      <c r="AG479" s="81">
        <v>1069682.6723911341</v>
      </c>
      <c r="AH479" s="81">
        <v>5091221.777394047</v>
      </c>
      <c r="AI479" s="81">
        <v>29600915.47623574</v>
      </c>
      <c r="AJ479" s="81">
        <v>24407340.467162509</v>
      </c>
      <c r="AK479" s="81">
        <v>0</v>
      </c>
      <c r="AL479" s="81">
        <v>0</v>
      </c>
      <c r="AM479" s="81">
        <v>2088305.0006064251</v>
      </c>
      <c r="AN479" s="81">
        <v>0</v>
      </c>
      <c r="AO479" s="81">
        <v>0</v>
      </c>
      <c r="AP479" s="82"/>
      <c r="AQ479" s="81">
        <v>471</v>
      </c>
      <c r="AR479" s="81">
        <v>184</v>
      </c>
      <c r="AS479" s="81">
        <v>0</v>
      </c>
      <c r="AT479" s="81">
        <v>0</v>
      </c>
      <c r="AU479" s="81">
        <v>0</v>
      </c>
      <c r="AV479" s="81">
        <v>6</v>
      </c>
      <c r="AW479" s="81" t="s">
        <v>564</v>
      </c>
      <c r="AX479" s="82"/>
      <c r="AY479" s="81">
        <v>3913.1780000000022</v>
      </c>
      <c r="AZ479" s="81">
        <v>9269.2000000000007</v>
      </c>
      <c r="BA479" s="81">
        <v>0</v>
      </c>
      <c r="BB479" s="81">
        <v>0</v>
      </c>
      <c r="BC479" s="81">
        <v>0</v>
      </c>
      <c r="BD479" s="81">
        <v>2588</v>
      </c>
      <c r="BE479" s="81" t="s">
        <v>564</v>
      </c>
      <c r="BF479" s="82"/>
      <c r="BG479" s="81">
        <v>0</v>
      </c>
      <c r="BH479" s="81">
        <v>0</v>
      </c>
      <c r="BI479" s="81">
        <v>61.868000000000002</v>
      </c>
      <c r="BJ479" s="81">
        <v>0</v>
      </c>
      <c r="BK479" s="81">
        <v>9.3689999999999998</v>
      </c>
      <c r="BL479" s="81">
        <v>0</v>
      </c>
      <c r="BM479" s="82"/>
      <c r="BN479" s="81">
        <v>0</v>
      </c>
      <c r="BO479" s="81">
        <v>0</v>
      </c>
      <c r="BP479" s="81">
        <v>3</v>
      </c>
      <c r="BQ479" s="81">
        <v>0</v>
      </c>
      <c r="BR479" s="81">
        <v>1</v>
      </c>
      <c r="BS479" s="81">
        <v>0</v>
      </c>
      <c r="BT479"/>
      <c r="BU479" s="80">
        <v>65.725999999999999</v>
      </c>
      <c r="BV479" s="80">
        <v>5.5110000000000001</v>
      </c>
      <c r="BW479" s="80">
        <v>0</v>
      </c>
      <c r="BX479" s="80">
        <v>0</v>
      </c>
      <c r="BY479" s="80">
        <v>0</v>
      </c>
      <c r="BZ479" s="80">
        <v>0</v>
      </c>
      <c r="CA479" s="80">
        <v>0</v>
      </c>
      <c r="CB479" s="80">
        <v>0</v>
      </c>
      <c r="CC479" s="80">
        <v>0</v>
      </c>
    </row>
    <row r="480" spans="1:81">
      <c r="A480" s="80" t="s">
        <v>2221</v>
      </c>
      <c r="B480" s="80">
        <v>458</v>
      </c>
      <c r="C480" s="80">
        <v>16</v>
      </c>
      <c r="D480" s="80">
        <v>27</v>
      </c>
      <c r="E480" s="80">
        <v>2019</v>
      </c>
      <c r="F480" s="80" t="s">
        <v>73</v>
      </c>
      <c r="G480" s="80" t="s">
        <v>1671</v>
      </c>
      <c r="H480" s="80" t="s">
        <v>1672</v>
      </c>
      <c r="I480" s="177"/>
      <c r="J480" s="81">
        <v>198.11414441647736</v>
      </c>
      <c r="K480" s="81">
        <v>1.5453302935874029</v>
      </c>
      <c r="L480" s="81">
        <v>36.093059088386468</v>
      </c>
      <c r="M480" s="81">
        <v>21.948500779927464</v>
      </c>
      <c r="N480" s="81">
        <v>32.626891802443041</v>
      </c>
      <c r="O480" s="81">
        <v>18.263176625287102</v>
      </c>
      <c r="P480" s="81">
        <v>26.174578169747829</v>
      </c>
      <c r="Q480" s="81">
        <v>0.9260021015513995</v>
      </c>
      <c r="R480" s="81">
        <v>0</v>
      </c>
      <c r="S480" s="81">
        <v>1.9155086933024403</v>
      </c>
      <c r="T480" s="82"/>
      <c r="U480" s="81">
        <v>8139341</v>
      </c>
      <c r="V480" s="81">
        <v>574</v>
      </c>
      <c r="W480" s="81">
        <v>836</v>
      </c>
      <c r="X480" s="81">
        <v>4677</v>
      </c>
      <c r="Y480" s="81">
        <v>6727</v>
      </c>
      <c r="Z480" s="81">
        <v>11434</v>
      </c>
      <c r="AA480" s="81">
        <v>5435</v>
      </c>
      <c r="AB480" s="81">
        <v>15006</v>
      </c>
      <c r="AC480" s="81">
        <v>0</v>
      </c>
      <c r="AD480" s="81">
        <v>1.9155086933024399</v>
      </c>
      <c r="AE480" s="82"/>
      <c r="AF480" s="81">
        <v>64991255.062744163</v>
      </c>
      <c r="AG480" s="81">
        <v>1069365.909331437</v>
      </c>
      <c r="AH480" s="81">
        <v>5496998.7606889838</v>
      </c>
      <c r="AI480" s="81">
        <v>29006439.83989162</v>
      </c>
      <c r="AJ480" s="81">
        <v>24964318.679707166</v>
      </c>
      <c r="AK480" s="81">
        <v>0</v>
      </c>
      <c r="AL480" s="81">
        <v>0</v>
      </c>
      <c r="AM480" s="81">
        <v>2043704.234892481</v>
      </c>
      <c r="AN480" s="81">
        <v>0</v>
      </c>
      <c r="AO480" s="81">
        <v>0</v>
      </c>
      <c r="AP480" s="82"/>
      <c r="AQ480" s="81">
        <v>493</v>
      </c>
      <c r="AR480" s="81">
        <v>190</v>
      </c>
      <c r="AS480" s="81">
        <v>0</v>
      </c>
      <c r="AT480" s="81">
        <v>0</v>
      </c>
      <c r="AU480" s="81">
        <v>0</v>
      </c>
      <c r="AV480" s="81">
        <v>8</v>
      </c>
      <c r="AW480" s="81" t="s">
        <v>564</v>
      </c>
      <c r="AX480" s="82"/>
      <c r="AY480" s="81">
        <v>4073.3240000000101</v>
      </c>
      <c r="AZ480" s="81">
        <v>9565.7999999999993</v>
      </c>
      <c r="BA480" s="81">
        <v>0</v>
      </c>
      <c r="BB480" s="81">
        <v>0</v>
      </c>
      <c r="BC480" s="81">
        <v>0</v>
      </c>
      <c r="BD480" s="81">
        <v>3120</v>
      </c>
      <c r="BE480" s="81" t="s">
        <v>564</v>
      </c>
      <c r="BF480" s="82"/>
      <c r="BG480" s="81">
        <v>0</v>
      </c>
      <c r="BH480" s="81">
        <v>0</v>
      </c>
      <c r="BI480" s="81">
        <v>58.808999999999997</v>
      </c>
      <c r="BJ480" s="81">
        <v>0</v>
      </c>
      <c r="BK480" s="81">
        <v>9.2720000000000002</v>
      </c>
      <c r="BL480" s="81">
        <v>0</v>
      </c>
      <c r="BM480" s="82"/>
      <c r="BN480" s="81">
        <v>0</v>
      </c>
      <c r="BO480" s="81">
        <v>0</v>
      </c>
      <c r="BP480" s="81">
        <v>3</v>
      </c>
      <c r="BQ480" s="81">
        <v>0</v>
      </c>
      <c r="BR480" s="81">
        <v>1</v>
      </c>
      <c r="BS480" s="81">
        <v>0</v>
      </c>
      <c r="BT480"/>
      <c r="BU480" s="80">
        <v>62.578000000000003</v>
      </c>
      <c r="BV480" s="80">
        <v>5.5030000000000001</v>
      </c>
      <c r="BW480" s="80">
        <v>0</v>
      </c>
      <c r="BX480" s="80">
        <v>0</v>
      </c>
      <c r="BY480" s="80">
        <v>0</v>
      </c>
      <c r="BZ480" s="80">
        <v>0</v>
      </c>
      <c r="CA480" s="80">
        <v>0</v>
      </c>
      <c r="CB480" s="80">
        <v>0</v>
      </c>
      <c r="CC480" s="80">
        <v>0</v>
      </c>
    </row>
    <row r="481" spans="1:81">
      <c r="A481" s="80" t="s">
        <v>2222</v>
      </c>
      <c r="B481" s="80">
        <v>459</v>
      </c>
      <c r="C481" s="80">
        <v>17</v>
      </c>
      <c r="D481" s="80">
        <v>27</v>
      </c>
      <c r="E481" s="80">
        <v>2020</v>
      </c>
      <c r="F481" s="80" t="s">
        <v>218</v>
      </c>
      <c r="G481" s="80" t="s">
        <v>1671</v>
      </c>
      <c r="H481" s="80" t="s">
        <v>1672</v>
      </c>
      <c r="I481" s="177"/>
      <c r="J481" s="81">
        <v>176.6358362006614</v>
      </c>
      <c r="K481" s="81">
        <v>1.5422514246456509</v>
      </c>
      <c r="L481" s="81">
        <v>51.843194686133224</v>
      </c>
      <c r="M481" s="81">
        <v>19.796600869895869</v>
      </c>
      <c r="N481" s="81">
        <v>30.148886853336379</v>
      </c>
      <c r="O481" s="81">
        <v>16.078095854350305</v>
      </c>
      <c r="P481" s="81">
        <v>28.909326069773833</v>
      </c>
      <c r="Q481" s="81">
        <v>0.87424693719094049</v>
      </c>
      <c r="R481" s="81">
        <v>0</v>
      </c>
      <c r="S481" s="81">
        <v>1.530232231633202</v>
      </c>
      <c r="T481" s="82"/>
      <c r="U481" s="81">
        <v>8226363</v>
      </c>
      <c r="V481" s="81">
        <v>530</v>
      </c>
      <c r="W481" s="81">
        <v>1067</v>
      </c>
      <c r="X481" s="81">
        <v>4436</v>
      </c>
      <c r="Y481" s="81">
        <v>6782</v>
      </c>
      <c r="Z481" s="81">
        <v>11489</v>
      </c>
      <c r="AA481" s="81">
        <v>6522</v>
      </c>
      <c r="AB481" s="81">
        <v>14827</v>
      </c>
      <c r="AC481" s="81">
        <v>0</v>
      </c>
      <c r="AD481" s="81">
        <v>1.530232231633202</v>
      </c>
      <c r="AE481" s="82"/>
      <c r="AF481" s="81">
        <v>64230680.824107051</v>
      </c>
      <c r="AG481" s="81">
        <v>988121.40685768926</v>
      </c>
      <c r="AH481" s="81">
        <v>7602715.7493335158</v>
      </c>
      <c r="AI481" s="81">
        <v>25470099.835173365</v>
      </c>
      <c r="AJ481" s="81">
        <v>25694415.575800806</v>
      </c>
      <c r="AK481" s="81"/>
      <c r="AL481" s="81"/>
      <c r="AM481" s="81">
        <v>1935088.2314058107</v>
      </c>
      <c r="AN481" s="81"/>
      <c r="AO481" s="81"/>
      <c r="AP481" s="82"/>
      <c r="AQ481" s="81">
        <v>505</v>
      </c>
      <c r="AR481" s="81">
        <v>210</v>
      </c>
      <c r="AS481" s="81">
        <v>0</v>
      </c>
      <c r="AT481" s="81">
        <v>0</v>
      </c>
      <c r="AU481" s="81">
        <v>0</v>
      </c>
      <c r="AV481" s="81">
        <v>8</v>
      </c>
      <c r="AW481" s="81">
        <v>0</v>
      </c>
      <c r="AX481" s="82"/>
      <c r="AY481" s="81">
        <v>4163.6420000000098</v>
      </c>
      <c r="AZ481" s="81">
        <v>14393.9</v>
      </c>
      <c r="BA481" s="81">
        <v>0</v>
      </c>
      <c r="BB481" s="81">
        <v>0</v>
      </c>
      <c r="BC481" s="81">
        <v>0</v>
      </c>
      <c r="BD481" s="81">
        <v>3120</v>
      </c>
      <c r="BE481" s="81">
        <v>0</v>
      </c>
      <c r="BF481" s="82"/>
      <c r="BG481" s="81">
        <v>0</v>
      </c>
      <c r="BH481" s="81">
        <v>0</v>
      </c>
      <c r="BI481" s="81">
        <v>57.012999999999998</v>
      </c>
      <c r="BJ481" s="81">
        <v>0</v>
      </c>
      <c r="BK481" s="81">
        <v>8.9030000000000005</v>
      </c>
      <c r="BL481" s="81">
        <v>0</v>
      </c>
      <c r="BM481" s="82"/>
      <c r="BN481" s="81">
        <v>0</v>
      </c>
      <c r="BO481" s="81">
        <v>0</v>
      </c>
      <c r="BP481" s="81">
        <v>3</v>
      </c>
      <c r="BQ481" s="81">
        <v>0</v>
      </c>
      <c r="BR481" s="81">
        <v>1</v>
      </c>
      <c r="BS481" s="81">
        <v>0</v>
      </c>
      <c r="BT481"/>
      <c r="BU481" s="80">
        <v>60.524000000000001</v>
      </c>
      <c r="BV481" s="80">
        <v>5.3920000000000003</v>
      </c>
      <c r="BW481" s="80">
        <v>0</v>
      </c>
      <c r="BX481" s="80">
        <v>0</v>
      </c>
      <c r="BY481" s="80">
        <v>0</v>
      </c>
      <c r="BZ481" s="80">
        <v>0</v>
      </c>
      <c r="CA481" s="80">
        <v>0</v>
      </c>
      <c r="CB481" s="80">
        <v>0</v>
      </c>
      <c r="CC481" s="80">
        <v>0</v>
      </c>
    </row>
    <row r="482" spans="1:81">
      <c r="A482" s="80" t="s">
        <v>1673</v>
      </c>
      <c r="B482" s="80">
        <v>459</v>
      </c>
      <c r="C482" s="80">
        <v>18</v>
      </c>
      <c r="D482" s="80">
        <v>27</v>
      </c>
      <c r="E482" s="80">
        <v>2021</v>
      </c>
      <c r="F482" s="80" t="s">
        <v>75</v>
      </c>
      <c r="G482" s="174" t="s">
        <v>1671</v>
      </c>
      <c r="H482" s="80" t="s">
        <v>1672</v>
      </c>
      <c r="I482" s="177"/>
      <c r="J482" s="81">
        <v>177.52160823834367</v>
      </c>
      <c r="K482" s="81">
        <v>1.4856162246082745</v>
      </c>
      <c r="L482" s="81">
        <v>47.311526279439235</v>
      </c>
      <c r="M482" s="81">
        <v>19.995196306530023</v>
      </c>
      <c r="N482" s="81">
        <v>28.579543631745899</v>
      </c>
      <c r="O482" s="81">
        <v>15.549336359884126</v>
      </c>
      <c r="P482" s="81">
        <v>29.939837822898916</v>
      </c>
      <c r="Q482" s="81">
        <v>0.8686871703711575</v>
      </c>
      <c r="R482" s="81">
        <v>0</v>
      </c>
      <c r="S482" s="81">
        <v>1.404114834727493</v>
      </c>
      <c r="T482" s="82"/>
      <c r="U482" s="81">
        <v>8490274</v>
      </c>
      <c r="V482" s="81">
        <v>530</v>
      </c>
      <c r="W482" s="81">
        <v>1067</v>
      </c>
      <c r="X482" s="81">
        <v>4436</v>
      </c>
      <c r="Y482" s="81">
        <v>6768</v>
      </c>
      <c r="Z482" s="81">
        <v>11441</v>
      </c>
      <c r="AA482" s="81">
        <v>6587</v>
      </c>
      <c r="AB482" s="81">
        <v>14558</v>
      </c>
      <c r="AC482" s="81">
        <v>0</v>
      </c>
      <c r="AD482" s="81">
        <v>1.404114834727493</v>
      </c>
      <c r="AE482" s="82"/>
      <c r="AF482" s="81">
        <v>65031844.324151151</v>
      </c>
      <c r="AG482" s="81">
        <v>1005184.712535075</v>
      </c>
      <c r="AH482" s="81">
        <v>6816277.1198191466</v>
      </c>
      <c r="AI482" s="81">
        <v>27791641.736291058</v>
      </c>
      <c r="AJ482" s="81">
        <v>24988124.006999902</v>
      </c>
      <c r="AK482" s="81">
        <v>0</v>
      </c>
      <c r="AL482" s="81">
        <v>0</v>
      </c>
      <c r="AM482" s="81">
        <v>1910939.678705995</v>
      </c>
      <c r="AN482" s="81">
        <v>0</v>
      </c>
      <c r="AO482" s="81">
        <v>0</v>
      </c>
      <c r="AP482" s="82"/>
      <c r="AQ482" s="81">
        <v>508</v>
      </c>
      <c r="AR482" s="81">
        <v>225</v>
      </c>
      <c r="AS482" s="81">
        <v>0</v>
      </c>
      <c r="AT482" s="81">
        <v>0</v>
      </c>
      <c r="AU482" s="81">
        <v>0</v>
      </c>
      <c r="AV482" s="81">
        <v>8</v>
      </c>
      <c r="AW482" s="81"/>
      <c r="AX482" s="82"/>
      <c r="AY482" s="81">
        <v>4188.8650000000107</v>
      </c>
      <c r="AZ482" s="81">
        <v>15136.8</v>
      </c>
      <c r="BA482" s="81">
        <v>0</v>
      </c>
      <c r="BB482" s="81">
        <v>0</v>
      </c>
      <c r="BC482" s="81">
        <v>0</v>
      </c>
      <c r="BD482" s="81">
        <v>3120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1670</v>
      </c>
      <c r="B483" s="80">
        <v>459</v>
      </c>
      <c r="C483" s="80">
        <v>19</v>
      </c>
      <c r="D483" s="80">
        <v>27</v>
      </c>
      <c r="E483" s="80">
        <v>2022</v>
      </c>
      <c r="F483" s="80" t="s">
        <v>568</v>
      </c>
      <c r="G483" s="174" t="s">
        <v>1671</v>
      </c>
      <c r="H483" s="80" t="s">
        <v>1672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521</v>
      </c>
      <c r="AR483" s="81">
        <v>233</v>
      </c>
      <c r="AS483" s="81">
        <v>0</v>
      </c>
      <c r="AT483" s="81">
        <v>0</v>
      </c>
      <c r="AU483" s="81">
        <v>0</v>
      </c>
      <c r="AV483" s="81">
        <v>8</v>
      </c>
      <c r="AW483" s="81"/>
      <c r="AX483" s="82"/>
      <c r="AY483" s="81">
        <v>4293.7650000000103</v>
      </c>
      <c r="AZ483" s="81">
        <v>15534.399999999998</v>
      </c>
      <c r="BA483" s="81">
        <v>0</v>
      </c>
      <c r="BB483" s="81">
        <v>0</v>
      </c>
      <c r="BC483" s="81">
        <v>0</v>
      </c>
      <c r="BD483" s="81">
        <v>3120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2223</v>
      </c>
      <c r="B484" s="80">
        <v>239</v>
      </c>
      <c r="C484" s="80">
        <v>1</v>
      </c>
      <c r="D484" s="80">
        <v>15</v>
      </c>
      <c r="E484" s="80">
        <v>1990</v>
      </c>
      <c r="F484" s="80" t="s">
        <v>562</v>
      </c>
      <c r="G484" s="80" t="s">
        <v>2224</v>
      </c>
      <c r="H484" s="80" t="s">
        <v>2225</v>
      </c>
      <c r="I484" s="177"/>
      <c r="J484" s="81">
        <v>50.692264516268303</v>
      </c>
      <c r="K484" s="81">
        <v>7.0152256767119807</v>
      </c>
      <c r="L484" s="81">
        <v>10.253778748761832</v>
      </c>
      <c r="M484" s="81">
        <v>19.496304419586465</v>
      </c>
      <c r="N484" s="81">
        <v>41.218907215587016</v>
      </c>
      <c r="O484" s="81">
        <v>12.902623681129336</v>
      </c>
      <c r="P484" s="81">
        <v>33.083331930952475</v>
      </c>
      <c r="Q484" s="81">
        <v>1.6702385139974998</v>
      </c>
      <c r="R484" s="81">
        <v>1.91178151841882</v>
      </c>
      <c r="S484" s="81">
        <v>1.6356620668046109</v>
      </c>
      <c r="T484" s="82"/>
      <c r="U484" s="81">
        <v>910939</v>
      </c>
      <c r="V484" s="81">
        <v>1300</v>
      </c>
      <c r="W484" s="81">
        <v>94</v>
      </c>
      <c r="X484" s="81">
        <v>5986</v>
      </c>
      <c r="Y484" s="81">
        <v>11202</v>
      </c>
      <c r="Z484" s="81">
        <v>5307</v>
      </c>
      <c r="AA484" s="81">
        <v>8033</v>
      </c>
      <c r="AB484" s="81">
        <v>27119</v>
      </c>
      <c r="AC484" s="81">
        <v>331124</v>
      </c>
      <c r="AD484" s="81">
        <v>1.6356620668046109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2226</v>
      </c>
      <c r="B485" s="80">
        <v>240</v>
      </c>
      <c r="C485" s="80">
        <v>2</v>
      </c>
      <c r="D485" s="80">
        <v>15</v>
      </c>
      <c r="E485" s="80">
        <v>2005</v>
      </c>
      <c r="F485" s="80" t="s">
        <v>565</v>
      </c>
      <c r="G485" s="80" t="s">
        <v>2224</v>
      </c>
      <c r="H485" s="80" t="s">
        <v>2225</v>
      </c>
      <c r="I485" s="177"/>
      <c r="J485" s="81">
        <v>14.732401325926572</v>
      </c>
      <c r="K485" s="81">
        <v>4.509558949058027</v>
      </c>
      <c r="L485" s="81">
        <v>1.3994476287509217</v>
      </c>
      <c r="M485" s="81">
        <v>28.501271583845273</v>
      </c>
      <c r="N485" s="81">
        <v>52.059007108246476</v>
      </c>
      <c r="O485" s="81">
        <v>18.471905540482659</v>
      </c>
      <c r="P485" s="81">
        <v>26.817862488346499</v>
      </c>
      <c r="Q485" s="81">
        <v>1.2784512227903708</v>
      </c>
      <c r="R485" s="81">
        <v>4.6354536679270018</v>
      </c>
      <c r="S485" s="81">
        <v>1.952895168</v>
      </c>
      <c r="T485" s="82"/>
      <c r="U485" s="81">
        <v>352668</v>
      </c>
      <c r="V485" s="81">
        <v>905</v>
      </c>
      <c r="W485" s="81">
        <v>14</v>
      </c>
      <c r="X485" s="81">
        <v>4084</v>
      </c>
      <c r="Y485" s="81">
        <v>10868</v>
      </c>
      <c r="Z485" s="81">
        <v>8792</v>
      </c>
      <c r="AA485" s="81">
        <v>5333</v>
      </c>
      <c r="AB485" s="81">
        <v>21700</v>
      </c>
      <c r="AC485" s="81">
        <v>819684</v>
      </c>
      <c r="AD485" s="81">
        <v>1.952895168</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2227</v>
      </c>
      <c r="B486" s="80">
        <v>241</v>
      </c>
      <c r="C486" s="80">
        <v>3</v>
      </c>
      <c r="D486" s="80">
        <v>15</v>
      </c>
      <c r="E486" s="80">
        <v>2006</v>
      </c>
      <c r="F486" s="80" t="s">
        <v>566</v>
      </c>
      <c r="G486" s="80" t="s">
        <v>2224</v>
      </c>
      <c r="H486" s="80" t="s">
        <v>2225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2228</v>
      </c>
      <c r="B487" s="80">
        <v>242</v>
      </c>
      <c r="C487" s="80">
        <v>4</v>
      </c>
      <c r="D487" s="80">
        <v>15</v>
      </c>
      <c r="E487" s="80">
        <v>2007</v>
      </c>
      <c r="F487" s="80" t="s">
        <v>567</v>
      </c>
      <c r="G487" s="80" t="s">
        <v>2224</v>
      </c>
      <c r="H487" s="80" t="s">
        <v>2225</v>
      </c>
      <c r="I487" s="177"/>
      <c r="J487" s="81">
        <v>9.207348910576945</v>
      </c>
      <c r="K487" s="81">
        <v>3.4415969548315752</v>
      </c>
      <c r="L487" s="81">
        <v>0.63219103406527866</v>
      </c>
      <c r="M487" s="81">
        <v>34.497779368167414</v>
      </c>
      <c r="N487" s="81">
        <v>46.845893539412138</v>
      </c>
      <c r="O487" s="81">
        <v>17.742834920907807</v>
      </c>
      <c r="P487" s="81">
        <v>25.879749147845292</v>
      </c>
      <c r="Q487" s="81">
        <v>1.2888773777510931</v>
      </c>
      <c r="R487" s="81">
        <v>5.6157683172622317</v>
      </c>
      <c r="S487" s="81">
        <v>1.1124070400000001</v>
      </c>
      <c r="T487" s="82"/>
      <c r="U487" s="81">
        <v>254942</v>
      </c>
      <c r="V487" s="81">
        <v>877</v>
      </c>
      <c r="W487" s="81">
        <v>6</v>
      </c>
      <c r="X487" s="81">
        <v>5567</v>
      </c>
      <c r="Y487" s="81">
        <v>10626</v>
      </c>
      <c r="Z487" s="81">
        <v>8779</v>
      </c>
      <c r="AA487" s="81">
        <v>5068</v>
      </c>
      <c r="AB487" s="81">
        <v>20720</v>
      </c>
      <c r="AC487" s="81">
        <v>1021525</v>
      </c>
      <c r="AD487" s="81">
        <v>1.1124070400000001</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2229</v>
      </c>
      <c r="B488" s="80">
        <v>243</v>
      </c>
      <c r="C488" s="80">
        <v>5</v>
      </c>
      <c r="D488" s="80">
        <v>15</v>
      </c>
      <c r="E488" s="80">
        <v>2008</v>
      </c>
      <c r="F488" s="80" t="s">
        <v>84</v>
      </c>
      <c r="G488" s="80" t="s">
        <v>2224</v>
      </c>
      <c r="H488" s="80" t="s">
        <v>2225</v>
      </c>
      <c r="I488" s="177"/>
      <c r="J488" s="81">
        <v>8.3827011337092472</v>
      </c>
      <c r="K488" s="81">
        <v>2.7391598395715708</v>
      </c>
      <c r="L488" s="81">
        <v>0.51277453500619741</v>
      </c>
      <c r="M488" s="81">
        <v>35.591103367952549</v>
      </c>
      <c r="N488" s="81">
        <v>47.336611426585272</v>
      </c>
      <c r="O488" s="81">
        <v>17.16854387734389</v>
      </c>
      <c r="P488" s="81">
        <v>24.666897166237472</v>
      </c>
      <c r="Q488" s="81">
        <v>1.2402564336086996</v>
      </c>
      <c r="R488" s="81">
        <v>5.3545721220606177</v>
      </c>
      <c r="S488" s="81">
        <v>1.5609919919999999</v>
      </c>
      <c r="T488" s="82"/>
      <c r="U488" s="81">
        <v>257913</v>
      </c>
      <c r="V488" s="81">
        <v>877</v>
      </c>
      <c r="W488" s="81">
        <v>6</v>
      </c>
      <c r="X488" s="81">
        <v>5567</v>
      </c>
      <c r="Y488" s="81">
        <v>10498</v>
      </c>
      <c r="Z488" s="81">
        <v>8793</v>
      </c>
      <c r="AA488" s="81">
        <v>4836</v>
      </c>
      <c r="AB488" s="81">
        <v>20266</v>
      </c>
      <c r="AC488" s="81">
        <v>1011405</v>
      </c>
      <c r="AD488" s="81">
        <v>1.5609919919999999</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2230</v>
      </c>
      <c r="B489" s="80">
        <v>244</v>
      </c>
      <c r="C489" s="80">
        <v>6</v>
      </c>
      <c r="D489" s="80">
        <v>15</v>
      </c>
      <c r="E489" s="80">
        <v>2009</v>
      </c>
      <c r="F489" s="80" t="s">
        <v>85</v>
      </c>
      <c r="G489" s="80" t="s">
        <v>2224</v>
      </c>
      <c r="H489" s="80" t="s">
        <v>2225</v>
      </c>
      <c r="I489" s="177"/>
      <c r="J489" s="81">
        <v>11.587391310103802</v>
      </c>
      <c r="K489" s="81">
        <v>1.8964434250821216</v>
      </c>
      <c r="L489" s="81">
        <v>0.51551924730630527</v>
      </c>
      <c r="M489" s="81">
        <v>32.40795615112782</v>
      </c>
      <c r="N489" s="81">
        <v>40.918097995681286</v>
      </c>
      <c r="O489" s="81">
        <v>17.352277322360241</v>
      </c>
      <c r="P489" s="81">
        <v>23.331873500867655</v>
      </c>
      <c r="Q489" s="81">
        <v>1.1594932509948768</v>
      </c>
      <c r="R489" s="81">
        <v>5.2280285587269146</v>
      </c>
      <c r="S489" s="81">
        <v>1.2428408097999999</v>
      </c>
      <c r="T489" s="82"/>
      <c r="U489" s="81">
        <v>274919</v>
      </c>
      <c r="V489" s="81">
        <v>622</v>
      </c>
      <c r="W489" s="81">
        <v>9</v>
      </c>
      <c r="X489" s="81">
        <v>5545</v>
      </c>
      <c r="Y489" s="81">
        <v>10389</v>
      </c>
      <c r="Z489" s="81">
        <v>8772</v>
      </c>
      <c r="AA489" s="81">
        <v>4696</v>
      </c>
      <c r="AB489" s="81">
        <v>19889</v>
      </c>
      <c r="AC489" s="81">
        <v>963388</v>
      </c>
      <c r="AD489" s="81">
        <v>1.2428408097999999</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2231</v>
      </c>
      <c r="B490" s="80">
        <v>245</v>
      </c>
      <c r="C490" s="80">
        <v>7</v>
      </c>
      <c r="D490" s="80">
        <v>15</v>
      </c>
      <c r="E490" s="80">
        <v>2010</v>
      </c>
      <c r="F490" s="80" t="s">
        <v>86</v>
      </c>
      <c r="G490" s="80" t="s">
        <v>2224</v>
      </c>
      <c r="H490" s="80" t="s">
        <v>2225</v>
      </c>
      <c r="I490" s="177"/>
      <c r="J490" s="81">
        <v>10.092024621252159</v>
      </c>
      <c r="K490" s="81">
        <v>2.3579637872607937</v>
      </c>
      <c r="L490" s="81">
        <v>0.47755043645277429</v>
      </c>
      <c r="M490" s="81">
        <v>37.064648748648395</v>
      </c>
      <c r="N490" s="81">
        <v>49.164954735028019</v>
      </c>
      <c r="O490" s="81">
        <v>17.222792861793923</v>
      </c>
      <c r="P490" s="81">
        <v>23.068304974274202</v>
      </c>
      <c r="Q490" s="81">
        <v>1.1842145489709099</v>
      </c>
      <c r="R490" s="81">
        <v>5.2391428362538557</v>
      </c>
      <c r="S490" s="81">
        <v>1.2499067648</v>
      </c>
      <c r="T490" s="82"/>
      <c r="U490" s="81">
        <v>254785</v>
      </c>
      <c r="V490" s="81">
        <v>622</v>
      </c>
      <c r="W490" s="81">
        <v>9</v>
      </c>
      <c r="X490" s="81">
        <v>5545</v>
      </c>
      <c r="Y490" s="81">
        <v>10270</v>
      </c>
      <c r="Z490" s="81">
        <v>8747</v>
      </c>
      <c r="AA490" s="81">
        <v>4527</v>
      </c>
      <c r="AB490" s="81">
        <v>19464</v>
      </c>
      <c r="AC490" s="81">
        <v>914904</v>
      </c>
      <c r="AD490" s="81">
        <v>1.2499067648</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2232</v>
      </c>
      <c r="B491" s="80">
        <v>246</v>
      </c>
      <c r="C491" s="80">
        <v>8</v>
      </c>
      <c r="D491" s="80">
        <v>15</v>
      </c>
      <c r="E491" s="80">
        <v>2011</v>
      </c>
      <c r="F491" s="80" t="s">
        <v>87</v>
      </c>
      <c r="G491" s="80" t="s">
        <v>2224</v>
      </c>
      <c r="H491" s="80" t="s">
        <v>2225</v>
      </c>
      <c r="I491" s="177"/>
      <c r="J491" s="81">
        <v>5.6029490749225719</v>
      </c>
      <c r="K491" s="81">
        <v>3.1328729913104323</v>
      </c>
      <c r="L491" s="81">
        <v>0.46686414458895104</v>
      </c>
      <c r="M491" s="81">
        <v>33.968167654931648</v>
      </c>
      <c r="N491" s="81">
        <v>46.300896897100053</v>
      </c>
      <c r="O491" s="81">
        <v>16.949085636024044</v>
      </c>
      <c r="P491" s="81">
        <v>21.86228516200126</v>
      </c>
      <c r="Q491" s="81">
        <v>1.3411076143855873</v>
      </c>
      <c r="R491" s="81">
        <v>5.4572063424904469</v>
      </c>
      <c r="S491" s="81">
        <v>1.4256600511999999</v>
      </c>
      <c r="T491" s="82"/>
      <c r="U491" s="81">
        <v>148961</v>
      </c>
      <c r="V491" s="81">
        <v>622</v>
      </c>
      <c r="W491" s="81">
        <v>9</v>
      </c>
      <c r="X491" s="81">
        <v>5545</v>
      </c>
      <c r="Y491" s="81">
        <v>10179</v>
      </c>
      <c r="Z491" s="81">
        <v>8795</v>
      </c>
      <c r="AA491" s="81">
        <v>4418</v>
      </c>
      <c r="AB491" s="81">
        <v>19110</v>
      </c>
      <c r="AC491" s="81">
        <v>951408</v>
      </c>
      <c r="AD491" s="81">
        <v>1.4256600511999999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2233</v>
      </c>
      <c r="B492" s="80">
        <v>247</v>
      </c>
      <c r="C492" s="80">
        <v>9</v>
      </c>
      <c r="D492" s="80">
        <v>15</v>
      </c>
      <c r="E492" s="80">
        <v>2012</v>
      </c>
      <c r="F492" s="80" t="s">
        <v>88</v>
      </c>
      <c r="G492" s="80" t="s">
        <v>2224</v>
      </c>
      <c r="H492" s="80" t="s">
        <v>2225</v>
      </c>
      <c r="I492" s="177"/>
      <c r="J492" s="81">
        <v>9.7732329765980435</v>
      </c>
      <c r="K492" s="81">
        <v>3.0267957833873913</v>
      </c>
      <c r="L492" s="81">
        <v>0.45682526647448307</v>
      </c>
      <c r="M492" s="81">
        <v>34.166562104457313</v>
      </c>
      <c r="N492" s="81">
        <v>48.882843125886296</v>
      </c>
      <c r="O492" s="81">
        <v>16.911308148972498</v>
      </c>
      <c r="P492" s="81">
        <v>21.503941964734441</v>
      </c>
      <c r="Q492" s="81">
        <v>1.4294799313124458</v>
      </c>
      <c r="R492" s="81">
        <v>5.5882726766670148</v>
      </c>
      <c r="S492" s="81">
        <v>1.1967566447099998</v>
      </c>
      <c r="T492" s="82"/>
      <c r="U492" s="81">
        <v>261243</v>
      </c>
      <c r="V492" s="81">
        <v>622</v>
      </c>
      <c r="W492" s="81">
        <v>9</v>
      </c>
      <c r="X492" s="81">
        <v>5545</v>
      </c>
      <c r="Y492" s="81">
        <v>10090</v>
      </c>
      <c r="Z492" s="81">
        <v>8845</v>
      </c>
      <c r="AA492" s="81">
        <v>4321</v>
      </c>
      <c r="AB492" s="81">
        <v>18748</v>
      </c>
      <c r="AC492" s="81">
        <v>949024</v>
      </c>
      <c r="AD492" s="81">
        <v>1.1967566447099998</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2234</v>
      </c>
      <c r="B493" s="80">
        <v>248</v>
      </c>
      <c r="C493" s="80">
        <v>10</v>
      </c>
      <c r="D493" s="80">
        <v>15</v>
      </c>
      <c r="E493" s="80">
        <v>2013</v>
      </c>
      <c r="F493" s="80" t="s">
        <v>89</v>
      </c>
      <c r="G493" s="80" t="s">
        <v>2224</v>
      </c>
      <c r="H493" s="80" t="s">
        <v>2225</v>
      </c>
      <c r="I493" s="177"/>
      <c r="J493" s="81">
        <v>12.48266527462569</v>
      </c>
      <c r="K493" s="81">
        <v>1.9998216622255491</v>
      </c>
      <c r="L493" s="81">
        <v>0.45167046043624354</v>
      </c>
      <c r="M493" s="81">
        <v>33.036165065082123</v>
      </c>
      <c r="N493" s="81">
        <v>50.095564416465301</v>
      </c>
      <c r="O493" s="81">
        <v>16.241597597706221</v>
      </c>
      <c r="P493" s="81">
        <v>21.225300319458373</v>
      </c>
      <c r="Q493" s="81">
        <v>1.4338748129331047</v>
      </c>
      <c r="R493" s="81">
        <v>5.7063019433439806</v>
      </c>
      <c r="S493" s="81">
        <v>1.5298084089600001</v>
      </c>
      <c r="T493" s="82"/>
      <c r="U493" s="81">
        <v>373256</v>
      </c>
      <c r="V493" s="81">
        <v>622</v>
      </c>
      <c r="W493" s="81">
        <v>9</v>
      </c>
      <c r="X493" s="81">
        <v>5545</v>
      </c>
      <c r="Y493" s="81">
        <v>10048</v>
      </c>
      <c r="Z493" s="81">
        <v>8874</v>
      </c>
      <c r="AA493" s="81">
        <v>4249</v>
      </c>
      <c r="AB493" s="81">
        <v>18536</v>
      </c>
      <c r="AC493" s="81">
        <v>945944</v>
      </c>
      <c r="AD493" s="81">
        <v>1.5298084089600001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2235</v>
      </c>
      <c r="B494" s="80">
        <v>249</v>
      </c>
      <c r="C494" s="80">
        <v>11</v>
      </c>
      <c r="D494" s="80">
        <v>15</v>
      </c>
      <c r="E494" s="80">
        <v>2014</v>
      </c>
      <c r="F494" s="80" t="s">
        <v>90</v>
      </c>
      <c r="G494" s="80" t="s">
        <v>2224</v>
      </c>
      <c r="H494" s="80" t="s">
        <v>2225</v>
      </c>
      <c r="I494" s="177"/>
      <c r="J494" s="81">
        <v>12.781252047403074</v>
      </c>
      <c r="K494" s="81">
        <v>1.5219648988886385</v>
      </c>
      <c r="L494" s="81">
        <v>0.627568192837757</v>
      </c>
      <c r="M494" s="81">
        <v>28.773035176179434</v>
      </c>
      <c r="N494" s="81">
        <v>47.192336903355439</v>
      </c>
      <c r="O494" s="81">
        <v>15.36020381050864</v>
      </c>
      <c r="P494" s="81">
        <v>20.908880582731697</v>
      </c>
      <c r="Q494" s="81">
        <v>1.3417454688071215</v>
      </c>
      <c r="R494" s="81">
        <v>5.4272319510142593</v>
      </c>
      <c r="S494" s="81">
        <v>1.3867066700000001</v>
      </c>
      <c r="T494" s="82"/>
      <c r="U494" s="81">
        <v>371438</v>
      </c>
      <c r="V494" s="81">
        <v>476</v>
      </c>
      <c r="W494" s="81">
        <v>15</v>
      </c>
      <c r="X494" s="81">
        <v>4872</v>
      </c>
      <c r="Y494" s="81">
        <v>9909</v>
      </c>
      <c r="Z494" s="81">
        <v>8839</v>
      </c>
      <c r="AA494" s="81">
        <v>4164</v>
      </c>
      <c r="AB494" s="81">
        <v>18078</v>
      </c>
      <c r="AC494" s="81">
        <v>902511</v>
      </c>
      <c r="AD494" s="81">
        <v>1.3867066700000001</v>
      </c>
      <c r="AE494" s="82"/>
      <c r="AF494" s="81">
        <v>3948979.2590321153</v>
      </c>
      <c r="AG494" s="81">
        <v>1112231.9554826142</v>
      </c>
      <c r="AH494" s="81">
        <v>113266.70089603089</v>
      </c>
      <c r="AI494" s="81">
        <v>29209638.890898541</v>
      </c>
      <c r="AJ494" s="81">
        <v>54313787.211144827</v>
      </c>
      <c r="AK494" s="81">
        <v>0</v>
      </c>
      <c r="AL494" s="81">
        <v>0</v>
      </c>
      <c r="AM494" s="81">
        <v>2481839.2565598167</v>
      </c>
      <c r="AN494" s="81">
        <v>0</v>
      </c>
      <c r="AO494" s="81">
        <v>0</v>
      </c>
      <c r="AP494" s="82"/>
      <c r="AQ494" s="81">
        <v>93</v>
      </c>
      <c r="AR494" s="81">
        <v>91</v>
      </c>
      <c r="AS494" s="81">
        <v>0</v>
      </c>
      <c r="AT494" s="81">
        <v>0</v>
      </c>
      <c r="AU494" s="81">
        <v>0</v>
      </c>
      <c r="AV494" s="81">
        <v>0</v>
      </c>
      <c r="AW494" s="81" t="s">
        <v>564</v>
      </c>
      <c r="AX494" s="82"/>
      <c r="AY494" s="81">
        <v>439.1</v>
      </c>
      <c r="AZ494" s="81">
        <v>2802.2</v>
      </c>
      <c r="BA494" s="81">
        <v>0</v>
      </c>
      <c r="BB494" s="81">
        <v>0</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2236</v>
      </c>
      <c r="B495" s="80">
        <v>250</v>
      </c>
      <c r="C495" s="80">
        <v>12</v>
      </c>
      <c r="D495" s="80">
        <v>15</v>
      </c>
      <c r="E495" s="80">
        <v>2015</v>
      </c>
      <c r="F495" s="80" t="s">
        <v>91</v>
      </c>
      <c r="G495" s="80" t="s">
        <v>2224</v>
      </c>
      <c r="H495" s="80" t="s">
        <v>2225</v>
      </c>
      <c r="I495" s="177"/>
      <c r="J495" s="81">
        <v>7.3983336655276117</v>
      </c>
      <c r="K495" s="81">
        <v>1.4365505717273643</v>
      </c>
      <c r="L495" s="81">
        <v>0.62886511867836759</v>
      </c>
      <c r="M495" s="81">
        <v>29.067084712841687</v>
      </c>
      <c r="N495" s="81">
        <v>41.478417725425167</v>
      </c>
      <c r="O495" s="81">
        <v>15.165430780160259</v>
      </c>
      <c r="P495" s="81">
        <v>20.583611921081811</v>
      </c>
      <c r="Q495" s="81">
        <v>1.2823321394773903</v>
      </c>
      <c r="R495" s="81">
        <v>5.2780399847877293</v>
      </c>
      <c r="S495" s="81">
        <v>0.92838520360999999</v>
      </c>
      <c r="T495" s="82"/>
      <c r="U495" s="81">
        <v>210861</v>
      </c>
      <c r="V495" s="81">
        <v>476</v>
      </c>
      <c r="W495" s="81">
        <v>15</v>
      </c>
      <c r="X495" s="81">
        <v>4872</v>
      </c>
      <c r="Y495" s="81">
        <v>9787</v>
      </c>
      <c r="Z495" s="81">
        <v>8811</v>
      </c>
      <c r="AA495" s="81">
        <v>4096</v>
      </c>
      <c r="AB495" s="81">
        <v>17649</v>
      </c>
      <c r="AC495" s="81">
        <v>904143</v>
      </c>
      <c r="AD495" s="81">
        <v>0.92838520360999999</v>
      </c>
      <c r="AE495" s="82"/>
      <c r="AF495" s="81">
        <v>2161202.2318879412</v>
      </c>
      <c r="AG495" s="81">
        <v>947747.32285983698</v>
      </c>
      <c r="AH495" s="81">
        <v>93174.716109215355</v>
      </c>
      <c r="AI495" s="81">
        <v>30036983.05264809</v>
      </c>
      <c r="AJ495" s="81">
        <v>47999639.607208304</v>
      </c>
      <c r="AK495" s="81">
        <v>0</v>
      </c>
      <c r="AL495" s="81">
        <v>0</v>
      </c>
      <c r="AM495" s="81">
        <v>2418721.4152295012</v>
      </c>
      <c r="AN495" s="81">
        <v>0</v>
      </c>
      <c r="AO495" s="81">
        <v>0</v>
      </c>
      <c r="AP495" s="82"/>
      <c r="AQ495" s="81">
        <v>123</v>
      </c>
      <c r="AR495" s="81">
        <v>168</v>
      </c>
      <c r="AS495" s="81">
        <v>0</v>
      </c>
      <c r="AT495" s="81">
        <v>0</v>
      </c>
      <c r="AU495" s="81">
        <v>0</v>
      </c>
      <c r="AV495" s="81">
        <v>0</v>
      </c>
      <c r="AW495" s="81" t="s">
        <v>564</v>
      </c>
      <c r="AX495" s="82"/>
      <c r="AY495" s="81">
        <v>590.5</v>
      </c>
      <c r="AZ495" s="81">
        <v>8724.9</v>
      </c>
      <c r="BA495" s="81">
        <v>0</v>
      </c>
      <c r="BB495" s="81">
        <v>0</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2237</v>
      </c>
      <c r="B496" s="80">
        <v>251</v>
      </c>
      <c r="C496" s="80">
        <v>13</v>
      </c>
      <c r="D496" s="80">
        <v>15</v>
      </c>
      <c r="E496" s="80">
        <v>2016</v>
      </c>
      <c r="F496" s="80" t="s">
        <v>92</v>
      </c>
      <c r="G496" s="80" t="s">
        <v>2224</v>
      </c>
      <c r="H496" s="80" t="s">
        <v>2225</v>
      </c>
      <c r="I496" s="177"/>
      <c r="J496" s="81">
        <v>13.579530450269043</v>
      </c>
      <c r="K496" s="81">
        <v>1.3626930225659126</v>
      </c>
      <c r="L496" s="81">
        <v>0.70042108517860735</v>
      </c>
      <c r="M496" s="81">
        <v>25.591583770199723</v>
      </c>
      <c r="N496" s="81">
        <v>39.007647525036717</v>
      </c>
      <c r="O496" s="81">
        <v>15.006774554068233</v>
      </c>
      <c r="P496" s="81">
        <v>20.158837304417919</v>
      </c>
      <c r="Q496" s="81">
        <v>1.2174842640729628</v>
      </c>
      <c r="R496" s="81">
        <v>5.4568318012393755</v>
      </c>
      <c r="S496" s="81">
        <v>1.1434547579400001</v>
      </c>
      <c r="T496" s="82"/>
      <c r="U496" s="81">
        <v>348031</v>
      </c>
      <c r="V496" s="81">
        <v>476</v>
      </c>
      <c r="W496" s="81">
        <v>15</v>
      </c>
      <c r="X496" s="81">
        <v>4872</v>
      </c>
      <c r="Y496" s="81">
        <v>9671</v>
      </c>
      <c r="Z496" s="81">
        <v>8826</v>
      </c>
      <c r="AA496" s="81">
        <v>4149</v>
      </c>
      <c r="AB496" s="81">
        <v>17237</v>
      </c>
      <c r="AC496" s="81">
        <v>931973.15743672766</v>
      </c>
      <c r="AD496" s="81">
        <v>1.1434547579400001</v>
      </c>
      <c r="AE496" s="82"/>
      <c r="AF496" s="81">
        <v>4044677.294556655</v>
      </c>
      <c r="AG496" s="81">
        <v>881124.75101341004</v>
      </c>
      <c r="AH496" s="81">
        <v>89243.701553437888</v>
      </c>
      <c r="AI496" s="81">
        <v>29972881.116326999</v>
      </c>
      <c r="AJ496" s="81">
        <v>46803441.449867569</v>
      </c>
      <c r="AK496" s="81">
        <v>0</v>
      </c>
      <c r="AL496" s="81">
        <v>0</v>
      </c>
      <c r="AM496" s="81">
        <v>2364093.786610072</v>
      </c>
      <c r="AN496" s="81">
        <v>0</v>
      </c>
      <c r="AO496" s="81">
        <v>0</v>
      </c>
      <c r="AP496" s="82"/>
      <c r="AQ496" s="81">
        <v>138</v>
      </c>
      <c r="AR496" s="81">
        <v>199</v>
      </c>
      <c r="AS496" s="81">
        <v>0</v>
      </c>
      <c r="AT496" s="81">
        <v>0</v>
      </c>
      <c r="AU496" s="81">
        <v>0</v>
      </c>
      <c r="AV496" s="81">
        <v>0</v>
      </c>
      <c r="AW496" s="81" t="s">
        <v>564</v>
      </c>
      <c r="AX496" s="82"/>
      <c r="AY496" s="81">
        <v>667.3</v>
      </c>
      <c r="AZ496" s="81">
        <v>12611.2</v>
      </c>
      <c r="BA496" s="81">
        <v>0</v>
      </c>
      <c r="BB496" s="81">
        <v>0</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2238</v>
      </c>
      <c r="B497" s="80">
        <v>252</v>
      </c>
      <c r="C497" s="80">
        <v>14</v>
      </c>
      <c r="D497" s="80">
        <v>15</v>
      </c>
      <c r="E497" s="80">
        <v>2017</v>
      </c>
      <c r="F497" s="80" t="s">
        <v>71</v>
      </c>
      <c r="G497" s="80" t="s">
        <v>2224</v>
      </c>
      <c r="H497" s="80" t="s">
        <v>2225</v>
      </c>
      <c r="I497" s="177"/>
      <c r="J497" s="81">
        <v>13.273074409681859</v>
      </c>
      <c r="K497" s="81">
        <v>1.5407504101648748</v>
      </c>
      <c r="L497" s="81">
        <v>0.64283448135174226</v>
      </c>
      <c r="M497" s="81">
        <v>24.845911796789704</v>
      </c>
      <c r="N497" s="81">
        <v>38.454333773236485</v>
      </c>
      <c r="O497" s="81">
        <v>14.62809599129198</v>
      </c>
      <c r="P497" s="81">
        <v>19.780085197944132</v>
      </c>
      <c r="Q497" s="81">
        <v>1.144445839949475</v>
      </c>
      <c r="R497" s="81">
        <v>4.6720790230310616</v>
      </c>
      <c r="S497" s="81">
        <v>1.0617947512000001</v>
      </c>
      <c r="T497" s="82"/>
      <c r="U497" s="81">
        <v>366396</v>
      </c>
      <c r="V497" s="81">
        <v>476</v>
      </c>
      <c r="W497" s="81">
        <v>15</v>
      </c>
      <c r="X497" s="81">
        <v>4872</v>
      </c>
      <c r="Y497" s="81">
        <v>9438</v>
      </c>
      <c r="Z497" s="81">
        <v>8746</v>
      </c>
      <c r="AA497" s="81">
        <v>4097</v>
      </c>
      <c r="AB497" s="81">
        <v>16756</v>
      </c>
      <c r="AC497" s="81">
        <v>813777.99999999977</v>
      </c>
      <c r="AD497" s="81">
        <v>1.0617947512000001</v>
      </c>
      <c r="AE497" s="82"/>
      <c r="AF497" s="81">
        <v>3949145.4526851238</v>
      </c>
      <c r="AG497" s="81">
        <v>1103518.0400875241</v>
      </c>
      <c r="AH497" s="81">
        <v>107844.493056301</v>
      </c>
      <c r="AI497" s="81">
        <v>30760385.813640431</v>
      </c>
      <c r="AJ497" s="81">
        <v>47918936.398908533</v>
      </c>
      <c r="AK497" s="81">
        <v>0</v>
      </c>
      <c r="AL497" s="81">
        <v>0</v>
      </c>
      <c r="AM497" s="81">
        <v>2301719.47773149</v>
      </c>
      <c r="AN497" s="81">
        <v>0</v>
      </c>
      <c r="AO497" s="81">
        <v>0</v>
      </c>
      <c r="AP497" s="82"/>
      <c r="AQ497" s="81">
        <v>156</v>
      </c>
      <c r="AR497" s="81">
        <v>226</v>
      </c>
      <c r="AS497" s="81">
        <v>0</v>
      </c>
      <c r="AT497" s="81">
        <v>0</v>
      </c>
      <c r="AU497" s="81">
        <v>0</v>
      </c>
      <c r="AV497" s="81">
        <v>0</v>
      </c>
      <c r="AW497" s="81" t="s">
        <v>564</v>
      </c>
      <c r="AX497" s="82"/>
      <c r="AY497" s="81">
        <v>770.09999999999991</v>
      </c>
      <c r="AZ497" s="81">
        <v>13616.4</v>
      </c>
      <c r="BA497" s="81">
        <v>0</v>
      </c>
      <c r="BB497" s="81">
        <v>0</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2239</v>
      </c>
      <c r="B498" s="80">
        <v>253</v>
      </c>
      <c r="C498" s="80">
        <v>15</v>
      </c>
      <c r="D498" s="80">
        <v>15</v>
      </c>
      <c r="E498" s="80">
        <v>2018</v>
      </c>
      <c r="F498" s="80" t="s">
        <v>93</v>
      </c>
      <c r="G498" s="80" t="s">
        <v>2224</v>
      </c>
      <c r="H498" s="80" t="s">
        <v>2225</v>
      </c>
      <c r="I498" s="177"/>
      <c r="J498" s="81">
        <v>16.436929973894827</v>
      </c>
      <c r="K498" s="81">
        <v>1.2869300483081729</v>
      </c>
      <c r="L498" s="81">
        <v>0.58527549199301854</v>
      </c>
      <c r="M498" s="81">
        <v>22.077544136465587</v>
      </c>
      <c r="N498" s="81">
        <v>34.593070489693403</v>
      </c>
      <c r="O498" s="81">
        <v>14.138278816180978</v>
      </c>
      <c r="P498" s="81">
        <v>19.267717113829598</v>
      </c>
      <c r="Q498" s="81">
        <v>1.0343544938515636</v>
      </c>
      <c r="R498" s="81">
        <v>5.4799421455104644</v>
      </c>
      <c r="S498" s="81">
        <v>0.95161558275000013</v>
      </c>
      <c r="T498" s="82"/>
      <c r="U498" s="81">
        <v>508335.99999999988</v>
      </c>
      <c r="V498" s="81">
        <v>476</v>
      </c>
      <c r="W498" s="81">
        <v>15</v>
      </c>
      <c r="X498" s="81">
        <v>4872</v>
      </c>
      <c r="Y498" s="81">
        <v>9266</v>
      </c>
      <c r="Z498" s="81">
        <v>8615</v>
      </c>
      <c r="AA498" s="81">
        <v>4031</v>
      </c>
      <c r="AB498" s="81">
        <v>16320</v>
      </c>
      <c r="AC498" s="81">
        <v>950749.99999999988</v>
      </c>
      <c r="AD498" s="81">
        <v>0.95161558275000013</v>
      </c>
      <c r="AE498" s="82"/>
      <c r="AF498" s="81">
        <v>5113426.8055293998</v>
      </c>
      <c r="AG498" s="81">
        <v>831176.91203823686</v>
      </c>
      <c r="AH498" s="81">
        <v>100292.11653739349</v>
      </c>
      <c r="AI498" s="81">
        <v>27938210.617495261</v>
      </c>
      <c r="AJ498" s="81">
        <v>47105672.477190353</v>
      </c>
      <c r="AK498" s="81">
        <v>0</v>
      </c>
      <c r="AL498" s="81">
        <v>0</v>
      </c>
      <c r="AM498" s="81">
        <v>2246466.1268141088</v>
      </c>
      <c r="AN498" s="81">
        <v>0</v>
      </c>
      <c r="AO498" s="81">
        <v>0</v>
      </c>
      <c r="AP498" s="82"/>
      <c r="AQ498" s="81">
        <v>177</v>
      </c>
      <c r="AR498" s="81">
        <v>245</v>
      </c>
      <c r="AS498" s="81">
        <v>0</v>
      </c>
      <c r="AT498" s="81">
        <v>0</v>
      </c>
      <c r="AU498" s="81">
        <v>0</v>
      </c>
      <c r="AV498" s="81">
        <v>0</v>
      </c>
      <c r="AW498" s="81" t="s">
        <v>564</v>
      </c>
      <c r="AX498" s="82"/>
      <c r="AY498" s="81">
        <v>883.8</v>
      </c>
      <c r="AZ498" s="81">
        <v>14362</v>
      </c>
      <c r="BA498" s="81">
        <v>0</v>
      </c>
      <c r="BB498" s="81">
        <v>0</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2240</v>
      </c>
      <c r="B499" s="80">
        <v>254</v>
      </c>
      <c r="C499" s="80">
        <v>16</v>
      </c>
      <c r="D499" s="80">
        <v>15</v>
      </c>
      <c r="E499" s="80">
        <v>2019</v>
      </c>
      <c r="F499" s="80" t="s">
        <v>73</v>
      </c>
      <c r="G499" s="80" t="s">
        <v>2224</v>
      </c>
      <c r="H499" s="80" t="s">
        <v>2225</v>
      </c>
      <c r="I499" s="177"/>
      <c r="J499" s="81">
        <v>15.033574116507568</v>
      </c>
      <c r="K499" s="81">
        <v>1.3005255484634268</v>
      </c>
      <c r="L499" s="81">
        <v>0.58565085238729253</v>
      </c>
      <c r="M499" s="81">
        <v>19.91012466426125</v>
      </c>
      <c r="N499" s="81">
        <v>27.031497360415742</v>
      </c>
      <c r="O499" s="81">
        <v>13.495327908610349</v>
      </c>
      <c r="P499" s="81">
        <v>18.416115348871337</v>
      </c>
      <c r="Q499" s="81">
        <v>0.97345616100048826</v>
      </c>
      <c r="R499" s="81">
        <v>5.1268013407144934</v>
      </c>
      <c r="S499" s="81">
        <v>0.87804067568000033</v>
      </c>
      <c r="T499" s="82"/>
      <c r="U499" s="81">
        <v>507659</v>
      </c>
      <c r="V499" s="81">
        <v>476</v>
      </c>
      <c r="W499" s="81">
        <v>15</v>
      </c>
      <c r="X499" s="81">
        <v>4872</v>
      </c>
      <c r="Y499" s="81">
        <v>9040</v>
      </c>
      <c r="Z499" s="81">
        <v>8449</v>
      </c>
      <c r="AA499" s="81">
        <v>3824</v>
      </c>
      <c r="AB499" s="81">
        <v>15775</v>
      </c>
      <c r="AC499" s="81">
        <v>904050</v>
      </c>
      <c r="AD499" s="81">
        <v>0.87804067568000033</v>
      </c>
      <c r="AE499" s="82"/>
      <c r="AF499" s="81">
        <v>4987093.2086868072</v>
      </c>
      <c r="AG499" s="81">
        <v>1013693.891010914</v>
      </c>
      <c r="AH499" s="81">
        <v>108974.7166684438</v>
      </c>
      <c r="AI499" s="81">
        <v>27949677.74614666</v>
      </c>
      <c r="AJ499" s="81">
        <v>39539959.164028168</v>
      </c>
      <c r="AK499" s="81">
        <v>0</v>
      </c>
      <c r="AL499" s="81">
        <v>0</v>
      </c>
      <c r="AM499" s="81">
        <v>2148436.2458635806</v>
      </c>
      <c r="AN499" s="81">
        <v>0</v>
      </c>
      <c r="AO499" s="81">
        <v>0</v>
      </c>
      <c r="AP499" s="82"/>
      <c r="AQ499" s="81">
        <v>200</v>
      </c>
      <c r="AR499" s="81">
        <v>263</v>
      </c>
      <c r="AS499" s="81">
        <v>0</v>
      </c>
      <c r="AT499" s="81">
        <v>0</v>
      </c>
      <c r="AU499" s="81">
        <v>0</v>
      </c>
      <c r="AV499" s="81">
        <v>0</v>
      </c>
      <c r="AW499" s="81" t="s">
        <v>564</v>
      </c>
      <c r="AX499" s="82"/>
      <c r="AY499" s="81">
        <v>1003.5</v>
      </c>
      <c r="AZ499" s="81">
        <v>15717</v>
      </c>
      <c r="BA499" s="81">
        <v>0</v>
      </c>
      <c r="BB499" s="81">
        <v>0</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2241</v>
      </c>
      <c r="B500" s="80">
        <v>255</v>
      </c>
      <c r="C500" s="80">
        <v>17</v>
      </c>
      <c r="D500" s="80">
        <v>15</v>
      </c>
      <c r="E500" s="80">
        <v>2020</v>
      </c>
      <c r="F500" s="80" t="s">
        <v>218</v>
      </c>
      <c r="G500" s="80" t="s">
        <v>2224</v>
      </c>
      <c r="H500" s="80" t="s">
        <v>2225</v>
      </c>
      <c r="I500" s="177"/>
      <c r="J500" s="81">
        <v>15.12571650502632</v>
      </c>
      <c r="K500" s="81">
        <v>1.1351765272185752</v>
      </c>
      <c r="L500" s="81">
        <v>0.74144101712863986</v>
      </c>
      <c r="M500" s="81">
        <v>16.124961239827641</v>
      </c>
      <c r="N500" s="81">
        <v>28.515143698632148</v>
      </c>
      <c r="O500" s="81">
        <v>11.697867808035008</v>
      </c>
      <c r="P500" s="81">
        <v>17.406765329040454</v>
      </c>
      <c r="Q500" s="81">
        <v>0.89871665317760263</v>
      </c>
      <c r="R500" s="81">
        <v>4.7090747537268003</v>
      </c>
      <c r="S500" s="81">
        <v>0.87324933389999992</v>
      </c>
      <c r="T500" s="82"/>
      <c r="U500" s="81">
        <v>480536</v>
      </c>
      <c r="V500" s="81">
        <v>379</v>
      </c>
      <c r="W500" s="81">
        <v>20</v>
      </c>
      <c r="X500" s="81">
        <v>4295</v>
      </c>
      <c r="Y500" s="81">
        <v>8790</v>
      </c>
      <c r="Z500" s="81">
        <v>8359</v>
      </c>
      <c r="AA500" s="81">
        <v>3927</v>
      </c>
      <c r="AB500" s="81">
        <v>15242</v>
      </c>
      <c r="AC500" s="81">
        <v>834721.00000000012</v>
      </c>
      <c r="AD500" s="81">
        <v>0.87324933389999992</v>
      </c>
      <c r="AE500" s="82"/>
      <c r="AF500" s="81">
        <v>5150319.8096779436</v>
      </c>
      <c r="AG500" s="81">
        <v>874693.13171293144</v>
      </c>
      <c r="AH500" s="81">
        <v>143321.10969188219</v>
      </c>
      <c r="AI500" s="81">
        <v>23394624.444380421</v>
      </c>
      <c r="AJ500" s="81">
        <v>42152091.943402462</v>
      </c>
      <c r="AK500" s="81"/>
      <c r="AL500" s="81"/>
      <c r="AM500" s="81">
        <v>1989250.3421519771</v>
      </c>
      <c r="AN500" s="81"/>
      <c r="AO500" s="81"/>
      <c r="AP500" s="82"/>
      <c r="AQ500" s="81">
        <v>213</v>
      </c>
      <c r="AR500" s="81">
        <v>271</v>
      </c>
      <c r="AS500" s="81">
        <v>0</v>
      </c>
      <c r="AT500" s="81">
        <v>0</v>
      </c>
      <c r="AU500" s="81">
        <v>0</v>
      </c>
      <c r="AV500" s="81">
        <v>0</v>
      </c>
      <c r="AW500" s="81">
        <v>0</v>
      </c>
      <c r="AX500" s="82"/>
      <c r="AY500" s="81">
        <v>1078.4000000000001</v>
      </c>
      <c r="AZ500" s="81">
        <v>16096.600000000009</v>
      </c>
      <c r="BA500" s="81">
        <v>0</v>
      </c>
      <c r="BB500" s="81">
        <v>0</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2242</v>
      </c>
      <c r="B501" s="80">
        <v>255</v>
      </c>
      <c r="C501" s="80">
        <v>18</v>
      </c>
      <c r="D501" s="80">
        <v>15</v>
      </c>
      <c r="E501" s="80">
        <v>2021</v>
      </c>
      <c r="F501" s="80" t="s">
        <v>75</v>
      </c>
      <c r="G501" s="174" t="s">
        <v>2224</v>
      </c>
      <c r="H501" s="80" t="s">
        <v>2225</v>
      </c>
      <c r="I501" s="177"/>
      <c r="J501" s="81">
        <v>9.6435608097034144</v>
      </c>
      <c r="K501" s="81">
        <v>1.316983535251419</v>
      </c>
      <c r="L501" s="81">
        <v>0.66932540627769521</v>
      </c>
      <c r="M501" s="81">
        <v>17.313368650613768</v>
      </c>
      <c r="N501" s="81">
        <v>28.47957091733479</v>
      </c>
      <c r="O501" s="81">
        <v>11.124142828918064</v>
      </c>
      <c r="P501" s="81">
        <v>17.513009736090712</v>
      </c>
      <c r="Q501" s="81">
        <v>0.88360486460063881</v>
      </c>
      <c r="R501" s="81">
        <v>4.664753433082744</v>
      </c>
      <c r="S501" s="81">
        <v>0.97510959580000012</v>
      </c>
      <c r="T501" s="82"/>
      <c r="U501" s="81">
        <v>322995</v>
      </c>
      <c r="V501" s="81">
        <v>379</v>
      </c>
      <c r="W501" s="81">
        <v>20</v>
      </c>
      <c r="X501" s="81">
        <v>4295</v>
      </c>
      <c r="Y501" s="81">
        <v>8565</v>
      </c>
      <c r="Z501" s="81">
        <v>8185</v>
      </c>
      <c r="AA501" s="81">
        <v>3853</v>
      </c>
      <c r="AB501" s="81">
        <v>14808</v>
      </c>
      <c r="AC501" s="81">
        <v>801450</v>
      </c>
      <c r="AD501" s="81">
        <v>0.97510959580000012</v>
      </c>
      <c r="AE501" s="82"/>
      <c r="AF501" s="81">
        <v>3070392.81873438</v>
      </c>
      <c r="AG501" s="81">
        <v>981420.48497636302</v>
      </c>
      <c r="AH501" s="81">
        <v>118984.97399262883</v>
      </c>
      <c r="AI501" s="81">
        <v>25549039.248695634</v>
      </c>
      <c r="AJ501" s="81">
        <v>42607852.68736814</v>
      </c>
      <c r="AK501" s="81">
        <v>0</v>
      </c>
      <c r="AL501" s="81">
        <v>0</v>
      </c>
      <c r="AM501" s="81">
        <v>1943755.6506579455</v>
      </c>
      <c r="AN501" s="81">
        <v>0</v>
      </c>
      <c r="AO501" s="81">
        <v>0</v>
      </c>
      <c r="AP501" s="82"/>
      <c r="AQ501" s="81">
        <v>232</v>
      </c>
      <c r="AR501" s="81">
        <v>285</v>
      </c>
      <c r="AS501" s="81">
        <v>0</v>
      </c>
      <c r="AT501" s="81">
        <v>0</v>
      </c>
      <c r="AU501" s="81">
        <v>0</v>
      </c>
      <c r="AV501" s="81">
        <v>0</v>
      </c>
      <c r="AW501" s="81"/>
      <c r="AX501" s="82"/>
      <c r="AY501" s="81">
        <v>1193.7</v>
      </c>
      <c r="AZ501" s="81">
        <v>16760.500000000011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2243</v>
      </c>
      <c r="B502" s="80">
        <v>255</v>
      </c>
      <c r="C502" s="80">
        <v>19</v>
      </c>
      <c r="D502" s="80">
        <v>15</v>
      </c>
      <c r="E502" s="80">
        <v>2022</v>
      </c>
      <c r="F502" s="80" t="s">
        <v>568</v>
      </c>
      <c r="G502" s="174" t="s">
        <v>2224</v>
      </c>
      <c r="H502" s="80" t="s">
        <v>2225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261</v>
      </c>
      <c r="AR502" s="81">
        <v>293</v>
      </c>
      <c r="AS502" s="81">
        <v>0</v>
      </c>
      <c r="AT502" s="81">
        <v>0</v>
      </c>
      <c r="AU502" s="81">
        <v>0</v>
      </c>
      <c r="AV502" s="81">
        <v>0</v>
      </c>
      <c r="AW502" s="81"/>
      <c r="AX502" s="82"/>
      <c r="AY502" s="81">
        <v>1342.0000000000002</v>
      </c>
      <c r="AZ502" s="81">
        <v>17052.600000000009</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2244</v>
      </c>
      <c r="B503" s="80">
        <v>392</v>
      </c>
      <c r="C503" s="80">
        <v>1</v>
      </c>
      <c r="D503" s="80">
        <v>24</v>
      </c>
      <c r="E503" s="80">
        <v>1990</v>
      </c>
      <c r="F503" s="80" t="s">
        <v>562</v>
      </c>
      <c r="G503" s="80" t="s">
        <v>2245</v>
      </c>
      <c r="H503" s="80" t="s">
        <v>2246</v>
      </c>
      <c r="I503" s="177"/>
      <c r="J503" s="81">
        <v>20.435342591306643</v>
      </c>
      <c r="K503" s="81">
        <v>2.7300079166355302</v>
      </c>
      <c r="L503" s="81">
        <v>1.6285790982194812</v>
      </c>
      <c r="M503" s="81">
        <v>12.101020119376258</v>
      </c>
      <c r="N503" s="81">
        <v>18.098649608365097</v>
      </c>
      <c r="O503" s="81">
        <v>16.617567902867727</v>
      </c>
      <c r="P503" s="81">
        <v>20.789824422687424</v>
      </c>
      <c r="Q503" s="81">
        <v>1.1190764334722731</v>
      </c>
      <c r="R503" s="81">
        <v>0</v>
      </c>
      <c r="S503" s="81">
        <v>0.96793232778328786</v>
      </c>
      <c r="T503" s="82"/>
      <c r="U503" s="81">
        <v>5303374</v>
      </c>
      <c r="V503" s="81">
        <v>803</v>
      </c>
      <c r="W503" s="81">
        <v>22</v>
      </c>
      <c r="X503" s="81">
        <v>4443</v>
      </c>
      <c r="Y503" s="81">
        <v>5319</v>
      </c>
      <c r="Z503" s="81">
        <v>6835</v>
      </c>
      <c r="AA503" s="81">
        <v>5048</v>
      </c>
      <c r="AB503" s="81">
        <v>18170</v>
      </c>
      <c r="AC503" s="81">
        <v>0</v>
      </c>
      <c r="AD503" s="81">
        <v>0.96793232778328786</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2247</v>
      </c>
      <c r="B504" s="80">
        <v>393</v>
      </c>
      <c r="C504" s="80">
        <v>2</v>
      </c>
      <c r="D504" s="80">
        <v>24</v>
      </c>
      <c r="E504" s="80">
        <v>2005</v>
      </c>
      <c r="F504" s="80" t="s">
        <v>565</v>
      </c>
      <c r="G504" s="80" t="s">
        <v>2245</v>
      </c>
      <c r="H504" s="80" t="s">
        <v>2246</v>
      </c>
      <c r="I504" s="177"/>
      <c r="J504" s="81">
        <v>15.836737695611054</v>
      </c>
      <c r="K504" s="81">
        <v>1.3631132998995592</v>
      </c>
      <c r="L504" s="81">
        <v>1.8442180291113781</v>
      </c>
      <c r="M504" s="81">
        <v>15.856232738441973</v>
      </c>
      <c r="N504" s="81">
        <v>22.848338962519854</v>
      </c>
      <c r="O504" s="81">
        <v>21.701127425801339</v>
      </c>
      <c r="P504" s="81">
        <v>20.240370619837737</v>
      </c>
      <c r="Q504" s="81">
        <v>1.030596647017141</v>
      </c>
      <c r="R504" s="81">
        <v>0</v>
      </c>
      <c r="S504" s="81">
        <v>2.4507082047589472</v>
      </c>
      <c r="T504" s="82"/>
      <c r="U504" s="81">
        <v>3615031</v>
      </c>
      <c r="V504" s="81">
        <v>562</v>
      </c>
      <c r="W504" s="81">
        <v>25</v>
      </c>
      <c r="X504" s="81">
        <v>3193</v>
      </c>
      <c r="Y504" s="81">
        <v>6133</v>
      </c>
      <c r="Z504" s="81">
        <v>10329</v>
      </c>
      <c r="AA504" s="81">
        <v>4025</v>
      </c>
      <c r="AB504" s="81">
        <v>17493</v>
      </c>
      <c r="AC504" s="81">
        <v>0</v>
      </c>
      <c r="AD504" s="81">
        <v>2.4507082047589472</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2248</v>
      </c>
      <c r="B505" s="80">
        <v>394</v>
      </c>
      <c r="C505" s="80">
        <v>3</v>
      </c>
      <c r="D505" s="80">
        <v>24</v>
      </c>
      <c r="E505" s="80">
        <v>2006</v>
      </c>
      <c r="F505" s="80" t="s">
        <v>566</v>
      </c>
      <c r="G505" s="80" t="s">
        <v>2245</v>
      </c>
      <c r="H505" s="80" t="s">
        <v>2246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2249</v>
      </c>
      <c r="B506" s="80">
        <v>395</v>
      </c>
      <c r="C506" s="80">
        <v>4</v>
      </c>
      <c r="D506" s="80">
        <v>24</v>
      </c>
      <c r="E506" s="80">
        <v>2007</v>
      </c>
      <c r="F506" s="80" t="s">
        <v>567</v>
      </c>
      <c r="G506" s="80" t="s">
        <v>2245</v>
      </c>
      <c r="H506" s="80" t="s">
        <v>2246</v>
      </c>
      <c r="I506" s="177"/>
      <c r="J506" s="81">
        <v>19.801102683233896</v>
      </c>
      <c r="K506" s="81">
        <v>1.3171689318137279</v>
      </c>
      <c r="L506" s="81">
        <v>1.9935097940700686</v>
      </c>
      <c r="M506" s="81">
        <v>16.895938856365458</v>
      </c>
      <c r="N506" s="81">
        <v>23.842263198038243</v>
      </c>
      <c r="O506" s="81">
        <v>20.865363677349606</v>
      </c>
      <c r="P506" s="81">
        <v>19.384279353832031</v>
      </c>
      <c r="Q506" s="81">
        <v>1.0692332647762326</v>
      </c>
      <c r="R506" s="81">
        <v>0</v>
      </c>
      <c r="S506" s="81">
        <v>2.5424126580779207</v>
      </c>
      <c r="T506" s="82"/>
      <c r="U506" s="81">
        <v>3990740</v>
      </c>
      <c r="V506" s="81">
        <v>472</v>
      </c>
      <c r="W506" s="81">
        <v>30</v>
      </c>
      <c r="X506" s="81">
        <v>4139</v>
      </c>
      <c r="Y506" s="81">
        <v>6146</v>
      </c>
      <c r="Z506" s="81">
        <v>10324</v>
      </c>
      <c r="AA506" s="81">
        <v>3796</v>
      </c>
      <c r="AB506" s="81">
        <v>17189</v>
      </c>
      <c r="AC506" s="81">
        <v>0</v>
      </c>
      <c r="AD506" s="81">
        <v>2.5424126580779207</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2250</v>
      </c>
      <c r="B507" s="80">
        <v>396</v>
      </c>
      <c r="C507" s="80">
        <v>5</v>
      </c>
      <c r="D507" s="80">
        <v>24</v>
      </c>
      <c r="E507" s="80">
        <v>2008</v>
      </c>
      <c r="F507" s="80" t="s">
        <v>84</v>
      </c>
      <c r="G507" s="80" t="s">
        <v>2245</v>
      </c>
      <c r="H507" s="80" t="s">
        <v>2246</v>
      </c>
      <c r="I507" s="177"/>
      <c r="J507" s="81">
        <v>18.229619738686122</v>
      </c>
      <c r="K507" s="81">
        <v>1.0083035389010844</v>
      </c>
      <c r="L507" s="81">
        <v>1.1769295139999629</v>
      </c>
      <c r="M507" s="81">
        <v>20.336513496356577</v>
      </c>
      <c r="N507" s="81">
        <v>23.052840454181926</v>
      </c>
      <c r="O507" s="81">
        <v>20.210576330534131</v>
      </c>
      <c r="P507" s="81">
        <v>18.632790601378307</v>
      </c>
      <c r="Q507" s="81">
        <v>1.0417884767255943</v>
      </c>
      <c r="R507" s="81">
        <v>0</v>
      </c>
      <c r="S507" s="81">
        <v>2.3110122658441745</v>
      </c>
      <c r="T507" s="82"/>
      <c r="U507" s="81">
        <v>4040326</v>
      </c>
      <c r="V507" s="81">
        <v>472</v>
      </c>
      <c r="W507" s="81">
        <v>20</v>
      </c>
      <c r="X507" s="81">
        <v>4139</v>
      </c>
      <c r="Y507" s="81">
        <v>6164</v>
      </c>
      <c r="Z507" s="81">
        <v>10351</v>
      </c>
      <c r="AA507" s="81">
        <v>3653</v>
      </c>
      <c r="AB507" s="81">
        <v>17023</v>
      </c>
      <c r="AC507" s="81">
        <v>0</v>
      </c>
      <c r="AD507" s="81">
        <v>2.3110122658441745</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2251</v>
      </c>
      <c r="B508" s="80">
        <v>397</v>
      </c>
      <c r="C508" s="80">
        <v>6</v>
      </c>
      <c r="D508" s="80">
        <v>24</v>
      </c>
      <c r="E508" s="80">
        <v>2009</v>
      </c>
      <c r="F508" s="80" t="s">
        <v>85</v>
      </c>
      <c r="G508" s="80" t="s">
        <v>2245</v>
      </c>
      <c r="H508" s="80" t="s">
        <v>2246</v>
      </c>
      <c r="I508" s="177"/>
      <c r="J508" s="81">
        <v>18.641689639403133</v>
      </c>
      <c r="K508" s="81">
        <v>1.0495513958316138</v>
      </c>
      <c r="L508" s="81">
        <v>2.2386305690087096</v>
      </c>
      <c r="M508" s="81">
        <v>19.239708066580196</v>
      </c>
      <c r="N508" s="81">
        <v>20.80745662110607</v>
      </c>
      <c r="O508" s="81">
        <v>20.641930444462961</v>
      </c>
      <c r="P508" s="81">
        <v>17.792044081475101</v>
      </c>
      <c r="Q508" s="81">
        <v>0.9823832657506496</v>
      </c>
      <c r="R508" s="81">
        <v>0</v>
      </c>
      <c r="S508" s="81">
        <v>2.4323701539420002</v>
      </c>
      <c r="T508" s="82"/>
      <c r="U508" s="81">
        <v>3091394</v>
      </c>
      <c r="V508" s="81">
        <v>488</v>
      </c>
      <c r="W508" s="81">
        <v>65</v>
      </c>
      <c r="X508" s="81">
        <v>4072</v>
      </c>
      <c r="Y508" s="81">
        <v>6177</v>
      </c>
      <c r="Z508" s="81">
        <v>10435</v>
      </c>
      <c r="AA508" s="81">
        <v>3581</v>
      </c>
      <c r="AB508" s="81">
        <v>16851</v>
      </c>
      <c r="AC508" s="81">
        <v>0</v>
      </c>
      <c r="AD508" s="81">
        <v>2.4323701539420002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6.75</v>
      </c>
      <c r="BJ508" s="81">
        <v>0</v>
      </c>
      <c r="BK508" s="81">
        <v>0</v>
      </c>
      <c r="BL508" s="81">
        <v>0</v>
      </c>
      <c r="BM508" s="82"/>
      <c r="BN508" s="81">
        <v>0</v>
      </c>
      <c r="BO508" s="81">
        <v>0</v>
      </c>
      <c r="BP508" s="81">
        <v>1</v>
      </c>
      <c r="BQ508" s="81">
        <v>0</v>
      </c>
      <c r="BR508" s="81">
        <v>0</v>
      </c>
      <c r="BS508" s="81">
        <v>0</v>
      </c>
      <c r="BT508"/>
      <c r="BU508" s="80"/>
      <c r="BV508" s="80"/>
      <c r="BW508" s="80"/>
      <c r="BX508" s="80"/>
      <c r="BY508" s="80"/>
      <c r="BZ508" s="80"/>
      <c r="CA508" s="80"/>
      <c r="CB508" s="80"/>
      <c r="CC508" s="80"/>
    </row>
    <row r="509" spans="1:81">
      <c r="A509" s="80" t="s">
        <v>2252</v>
      </c>
      <c r="B509" s="80">
        <v>398</v>
      </c>
      <c r="C509" s="80">
        <v>7</v>
      </c>
      <c r="D509" s="80">
        <v>24</v>
      </c>
      <c r="E509" s="80">
        <v>2010</v>
      </c>
      <c r="F509" s="80" t="s">
        <v>86</v>
      </c>
      <c r="G509" s="80" t="s">
        <v>2245</v>
      </c>
      <c r="H509" s="80" t="s">
        <v>2246</v>
      </c>
      <c r="I509" s="177"/>
      <c r="J509" s="81">
        <v>14.584177395582932</v>
      </c>
      <c r="K509" s="81">
        <v>1.1013337700317003</v>
      </c>
      <c r="L509" s="81">
        <v>2.108689387890375</v>
      </c>
      <c r="M509" s="81">
        <v>19.922406313219934</v>
      </c>
      <c r="N509" s="81">
        <v>20.211906439507462</v>
      </c>
      <c r="O509" s="81">
        <v>20.637028922426214</v>
      </c>
      <c r="P509" s="81">
        <v>17.921632117190718</v>
      </c>
      <c r="Q509" s="81">
        <v>1.0120337447380865</v>
      </c>
      <c r="R509" s="81">
        <v>0</v>
      </c>
      <c r="S509" s="81">
        <v>1.9928186551621399</v>
      </c>
      <c r="T509" s="82"/>
      <c r="U509" s="81">
        <v>2859245</v>
      </c>
      <c r="V509" s="81">
        <v>488</v>
      </c>
      <c r="W509" s="81">
        <v>65</v>
      </c>
      <c r="X509" s="81">
        <v>4072</v>
      </c>
      <c r="Y509" s="81">
        <v>6166</v>
      </c>
      <c r="Z509" s="81">
        <v>10481</v>
      </c>
      <c r="AA509" s="81">
        <v>3517</v>
      </c>
      <c r="AB509" s="81">
        <v>16634</v>
      </c>
      <c r="AC509" s="81">
        <v>0</v>
      </c>
      <c r="AD509" s="81">
        <v>1.9928186551621399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5.6740000000000004</v>
      </c>
      <c r="BJ509" s="81">
        <v>0</v>
      </c>
      <c r="BK509" s="81">
        <v>0</v>
      </c>
      <c r="BL509" s="81">
        <v>0</v>
      </c>
      <c r="BM509" s="82"/>
      <c r="BN509" s="81">
        <v>0</v>
      </c>
      <c r="BO509" s="81">
        <v>0</v>
      </c>
      <c r="BP509" s="81">
        <v>1</v>
      </c>
      <c r="BQ509" s="81">
        <v>0</v>
      </c>
      <c r="BR509" s="81">
        <v>0</v>
      </c>
      <c r="BS509" s="81">
        <v>0</v>
      </c>
      <c r="BT509"/>
      <c r="BU509" s="80">
        <v>5.6740000000000004</v>
      </c>
      <c r="BV509" s="80">
        <v>0</v>
      </c>
      <c r="BW509" s="80">
        <v>0</v>
      </c>
      <c r="BX509" s="80">
        <v>0</v>
      </c>
      <c r="BY509" s="80">
        <v>0</v>
      </c>
      <c r="BZ509" s="80">
        <v>0</v>
      </c>
      <c r="CA509" s="80">
        <v>0</v>
      </c>
      <c r="CB509" s="80">
        <v>0</v>
      </c>
      <c r="CC509" s="80">
        <v>0</v>
      </c>
    </row>
    <row r="510" spans="1:81">
      <c r="A510" s="80" t="s">
        <v>2253</v>
      </c>
      <c r="B510" s="80">
        <v>399</v>
      </c>
      <c r="C510" s="80">
        <v>8</v>
      </c>
      <c r="D510" s="80">
        <v>24</v>
      </c>
      <c r="E510" s="80">
        <v>2011</v>
      </c>
      <c r="F510" s="80" t="s">
        <v>87</v>
      </c>
      <c r="G510" s="80" t="s">
        <v>2245</v>
      </c>
      <c r="H510" s="80" t="s">
        <v>2246</v>
      </c>
      <c r="I510" s="177"/>
      <c r="J510" s="81">
        <v>14.096988769020868</v>
      </c>
      <c r="K510" s="81">
        <v>1.2715679851489778</v>
      </c>
      <c r="L510" s="81">
        <v>2.2106792525273589</v>
      </c>
      <c r="M510" s="81">
        <v>22.67445432740476</v>
      </c>
      <c r="N510" s="81">
        <v>23.470323135684811</v>
      </c>
      <c r="O510" s="81">
        <v>20.315777234220064</v>
      </c>
      <c r="P510" s="81">
        <v>17.200838212565952</v>
      </c>
      <c r="Q510" s="81">
        <v>1.1578018535914925</v>
      </c>
      <c r="R510" s="81">
        <v>0</v>
      </c>
      <c r="S510" s="81">
        <v>2.4371544785782371</v>
      </c>
      <c r="T510" s="82"/>
      <c r="U510" s="81">
        <v>2993431</v>
      </c>
      <c r="V510" s="81">
        <v>488</v>
      </c>
      <c r="W510" s="81">
        <v>65</v>
      </c>
      <c r="X510" s="81">
        <v>4072</v>
      </c>
      <c r="Y510" s="81">
        <v>6186</v>
      </c>
      <c r="Z510" s="81">
        <v>10542</v>
      </c>
      <c r="AA510" s="81">
        <v>3476</v>
      </c>
      <c r="AB510" s="81">
        <v>16498</v>
      </c>
      <c r="AC510" s="81">
        <v>0</v>
      </c>
      <c r="AD510" s="81">
        <v>2.4371544785782371</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4.4829999999999997</v>
      </c>
      <c r="BJ510" s="81">
        <v>0</v>
      </c>
      <c r="BK510" s="81">
        <v>0</v>
      </c>
      <c r="BL510" s="81">
        <v>0</v>
      </c>
      <c r="BM510" s="82"/>
      <c r="BN510" s="81">
        <v>0</v>
      </c>
      <c r="BO510" s="81">
        <v>0</v>
      </c>
      <c r="BP510" s="81">
        <v>1</v>
      </c>
      <c r="BQ510" s="81">
        <v>0</v>
      </c>
      <c r="BR510" s="81">
        <v>0</v>
      </c>
      <c r="BS510" s="81">
        <v>0</v>
      </c>
      <c r="BT510"/>
      <c r="BU510" s="80">
        <v>4.4829999999999997</v>
      </c>
      <c r="BV510" s="80">
        <v>0</v>
      </c>
      <c r="BW510" s="80">
        <v>0</v>
      </c>
      <c r="BX510" s="80">
        <v>0</v>
      </c>
      <c r="BY510" s="80">
        <v>0</v>
      </c>
      <c r="BZ510" s="80">
        <v>0</v>
      </c>
      <c r="CA510" s="80">
        <v>0</v>
      </c>
      <c r="CB510" s="80">
        <v>0</v>
      </c>
      <c r="CC510" s="80">
        <v>0</v>
      </c>
    </row>
    <row r="511" spans="1:81">
      <c r="A511" s="80" t="s">
        <v>2254</v>
      </c>
      <c r="B511" s="80">
        <v>400</v>
      </c>
      <c r="C511" s="80">
        <v>9</v>
      </c>
      <c r="D511" s="80">
        <v>24</v>
      </c>
      <c r="E511" s="80">
        <v>2012</v>
      </c>
      <c r="F511" s="80" t="s">
        <v>88</v>
      </c>
      <c r="G511" s="80" t="s">
        <v>2245</v>
      </c>
      <c r="H511" s="80" t="s">
        <v>2246</v>
      </c>
      <c r="I511" s="177"/>
      <c r="J511" s="81">
        <v>15.283093622291611</v>
      </c>
      <c r="K511" s="81">
        <v>1.2173861254024736</v>
      </c>
      <c r="L511" s="81">
        <v>2.1782773871428343</v>
      </c>
      <c r="M511" s="81">
        <v>22.310596513770889</v>
      </c>
      <c r="N511" s="81">
        <v>27.541353623188311</v>
      </c>
      <c r="O511" s="81">
        <v>20.45799855217702</v>
      </c>
      <c r="P511" s="81">
        <v>16.820949743300719</v>
      </c>
      <c r="Q511" s="81">
        <v>1.2531204753104357</v>
      </c>
      <c r="R511" s="81">
        <v>0</v>
      </c>
      <c r="S511" s="81">
        <v>1.9987634432686305</v>
      </c>
      <c r="T511" s="82"/>
      <c r="U511" s="81">
        <v>2554031</v>
      </c>
      <c r="V511" s="81">
        <v>488</v>
      </c>
      <c r="W511" s="81">
        <v>65</v>
      </c>
      <c r="X511" s="81">
        <v>4072</v>
      </c>
      <c r="Y511" s="81">
        <v>6355</v>
      </c>
      <c r="Z511" s="81">
        <v>10700</v>
      </c>
      <c r="AA511" s="81">
        <v>3380</v>
      </c>
      <c r="AB511" s="81">
        <v>16435</v>
      </c>
      <c r="AC511" s="81">
        <v>0</v>
      </c>
      <c r="AD511" s="81">
        <v>1.9987634432686305</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5.3579999999999997</v>
      </c>
      <c r="BJ511" s="81">
        <v>0</v>
      </c>
      <c r="BK511" s="81">
        <v>0</v>
      </c>
      <c r="BL511" s="81">
        <v>0</v>
      </c>
      <c r="BM511" s="82"/>
      <c r="BN511" s="81">
        <v>0</v>
      </c>
      <c r="BO511" s="81">
        <v>0</v>
      </c>
      <c r="BP511" s="81">
        <v>1</v>
      </c>
      <c r="BQ511" s="81">
        <v>0</v>
      </c>
      <c r="BR511" s="81">
        <v>0</v>
      </c>
      <c r="BS511" s="81">
        <v>0</v>
      </c>
      <c r="BT511"/>
      <c r="BU511" s="80">
        <v>5.3579999999999997</v>
      </c>
      <c r="BV511" s="80">
        <v>0</v>
      </c>
      <c r="BW511" s="80">
        <v>0</v>
      </c>
      <c r="BX511" s="80">
        <v>0</v>
      </c>
      <c r="BY511" s="80">
        <v>0</v>
      </c>
      <c r="BZ511" s="80">
        <v>0</v>
      </c>
      <c r="CA511" s="80">
        <v>0</v>
      </c>
      <c r="CB511" s="80">
        <v>0</v>
      </c>
      <c r="CC511" s="80">
        <v>0</v>
      </c>
    </row>
    <row r="512" spans="1:81">
      <c r="A512" s="80" t="s">
        <v>2255</v>
      </c>
      <c r="B512" s="80">
        <v>401</v>
      </c>
      <c r="C512" s="80">
        <v>10</v>
      </c>
      <c r="D512" s="80">
        <v>24</v>
      </c>
      <c r="E512" s="80">
        <v>2013</v>
      </c>
      <c r="F512" s="80" t="s">
        <v>89</v>
      </c>
      <c r="G512" s="80" t="s">
        <v>2245</v>
      </c>
      <c r="H512" s="80" t="s">
        <v>2246</v>
      </c>
      <c r="I512" s="177"/>
      <c r="J512" s="81">
        <v>20.78875577764823</v>
      </c>
      <c r="K512" s="81">
        <v>1.1920671860293854</v>
      </c>
      <c r="L512" s="81">
        <v>1.7879965243324705</v>
      </c>
      <c r="M512" s="81">
        <v>23.06997347794438</v>
      </c>
      <c r="N512" s="81">
        <v>24.934624553344282</v>
      </c>
      <c r="O512" s="81">
        <v>19.781292183458291</v>
      </c>
      <c r="P512" s="81">
        <v>16.824384908433938</v>
      </c>
      <c r="Q512" s="81">
        <v>1.2587403407449007</v>
      </c>
      <c r="R512" s="81">
        <v>0</v>
      </c>
      <c r="S512" s="81">
        <v>2.0670046776160889</v>
      </c>
      <c r="T512" s="82"/>
      <c r="U512" s="81">
        <v>3000968</v>
      </c>
      <c r="V512" s="81">
        <v>488</v>
      </c>
      <c r="W512" s="81">
        <v>65</v>
      </c>
      <c r="X512" s="81">
        <v>4072</v>
      </c>
      <c r="Y512" s="81">
        <v>6282</v>
      </c>
      <c r="Z512" s="81">
        <v>10808</v>
      </c>
      <c r="AA512" s="81">
        <v>3368</v>
      </c>
      <c r="AB512" s="81">
        <v>16272</v>
      </c>
      <c r="AC512" s="81">
        <v>0</v>
      </c>
      <c r="AD512" s="81">
        <v>2.0670046776160889</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6.19</v>
      </c>
      <c r="BJ512" s="81">
        <v>0</v>
      </c>
      <c r="BK512" s="81">
        <v>0</v>
      </c>
      <c r="BL512" s="81">
        <v>0</v>
      </c>
      <c r="BM512" s="82"/>
      <c r="BN512" s="81">
        <v>0</v>
      </c>
      <c r="BO512" s="81">
        <v>0</v>
      </c>
      <c r="BP512" s="81">
        <v>1</v>
      </c>
      <c r="BQ512" s="81">
        <v>0</v>
      </c>
      <c r="BR512" s="81">
        <v>0</v>
      </c>
      <c r="BS512" s="81">
        <v>0</v>
      </c>
      <c r="BT512"/>
      <c r="BU512" s="80">
        <v>6.19</v>
      </c>
      <c r="BV512" s="80">
        <v>0</v>
      </c>
      <c r="BW512" s="80">
        <v>0</v>
      </c>
      <c r="BX512" s="80">
        <v>0</v>
      </c>
      <c r="BY512" s="80">
        <v>0</v>
      </c>
      <c r="BZ512" s="80">
        <v>0</v>
      </c>
      <c r="CA512" s="80">
        <v>0</v>
      </c>
      <c r="CB512" s="80">
        <v>0</v>
      </c>
      <c r="CC512" s="80">
        <v>0</v>
      </c>
    </row>
    <row r="513" spans="1:81">
      <c r="A513" s="80" t="s">
        <v>2256</v>
      </c>
      <c r="B513" s="80">
        <v>402</v>
      </c>
      <c r="C513" s="80">
        <v>11</v>
      </c>
      <c r="D513" s="80">
        <v>24</v>
      </c>
      <c r="E513" s="80">
        <v>2014</v>
      </c>
      <c r="F513" s="80" t="s">
        <v>90</v>
      </c>
      <c r="G513" s="80" t="s">
        <v>2245</v>
      </c>
      <c r="H513" s="80" t="s">
        <v>2246</v>
      </c>
      <c r="I513" s="177"/>
      <c r="J513" s="81">
        <v>12.800593361652028</v>
      </c>
      <c r="K513" s="81">
        <v>1.115327207333682</v>
      </c>
      <c r="L513" s="81">
        <v>1.6316216146093794</v>
      </c>
      <c r="M513" s="81">
        <v>22.739832382434248</v>
      </c>
      <c r="N513" s="81">
        <v>21.227363031362358</v>
      </c>
      <c r="O513" s="81">
        <v>18.978253853893523</v>
      </c>
      <c r="P513" s="81">
        <v>16.89682592720753</v>
      </c>
      <c r="Q513" s="81">
        <v>1.1955324710446462</v>
      </c>
      <c r="R513" s="81">
        <v>0</v>
      </c>
      <c r="S513" s="81">
        <v>2.4010789397284156</v>
      </c>
      <c r="T513" s="82"/>
      <c r="U513" s="81">
        <v>2293143</v>
      </c>
      <c r="V513" s="81">
        <v>421</v>
      </c>
      <c r="W513" s="81">
        <v>57</v>
      </c>
      <c r="X513" s="81">
        <v>4171</v>
      </c>
      <c r="Y513" s="81">
        <v>6291</v>
      </c>
      <c r="Z513" s="81">
        <v>10921</v>
      </c>
      <c r="AA513" s="81">
        <v>3365</v>
      </c>
      <c r="AB513" s="81">
        <v>16108</v>
      </c>
      <c r="AC513" s="81">
        <v>0</v>
      </c>
      <c r="AD513" s="81">
        <v>2.4010789397284156</v>
      </c>
      <c r="AE513" s="82"/>
      <c r="AF513" s="81">
        <v>18236208.070678566</v>
      </c>
      <c r="AG513" s="81">
        <v>904692.60719582473</v>
      </c>
      <c r="AH513" s="81">
        <v>426591.00663108099</v>
      </c>
      <c r="AI513" s="81">
        <v>28119851.390899342</v>
      </c>
      <c r="AJ513" s="81">
        <v>28177480.721995413</v>
      </c>
      <c r="AK513" s="81">
        <v>0</v>
      </c>
      <c r="AL513" s="81">
        <v>0</v>
      </c>
      <c r="AM513" s="81">
        <v>2211387.6946933032</v>
      </c>
      <c r="AN513" s="81">
        <v>0</v>
      </c>
      <c r="AO513" s="81">
        <v>0</v>
      </c>
      <c r="AP513" s="82"/>
      <c r="AQ513" s="81">
        <v>183</v>
      </c>
      <c r="AR513" s="81">
        <v>71</v>
      </c>
      <c r="AS513" s="81">
        <v>0</v>
      </c>
      <c r="AT513" s="81">
        <v>0</v>
      </c>
      <c r="AU513" s="81">
        <v>0</v>
      </c>
      <c r="AV513" s="81">
        <v>0</v>
      </c>
      <c r="AW513" s="81" t="s">
        <v>564</v>
      </c>
      <c r="AX513" s="82"/>
      <c r="AY513" s="81">
        <v>894.9</v>
      </c>
      <c r="AZ513" s="81">
        <v>2948.7</v>
      </c>
      <c r="BA513" s="81">
        <v>0</v>
      </c>
      <c r="BB513" s="81">
        <v>0</v>
      </c>
      <c r="BC513" s="81">
        <v>0</v>
      </c>
      <c r="BD513" s="81">
        <v>0</v>
      </c>
      <c r="BE513" s="81" t="s">
        <v>564</v>
      </c>
      <c r="BF513" s="82"/>
      <c r="BG513" s="81">
        <v>0</v>
      </c>
      <c r="BH513" s="81">
        <v>0</v>
      </c>
      <c r="BI513" s="81">
        <v>5.5919999999999996</v>
      </c>
      <c r="BJ513" s="81">
        <v>0</v>
      </c>
      <c r="BK513" s="81">
        <v>0</v>
      </c>
      <c r="BL513" s="81">
        <v>0</v>
      </c>
      <c r="BM513" s="82"/>
      <c r="BN513" s="81">
        <v>0</v>
      </c>
      <c r="BO513" s="81">
        <v>0</v>
      </c>
      <c r="BP513" s="81">
        <v>1</v>
      </c>
      <c r="BQ513" s="81">
        <v>0</v>
      </c>
      <c r="BR513" s="81">
        <v>0</v>
      </c>
      <c r="BS513" s="81">
        <v>0</v>
      </c>
      <c r="BT513"/>
      <c r="BU513" s="80">
        <v>5.5919999999999996</v>
      </c>
      <c r="BV513" s="80">
        <v>0</v>
      </c>
      <c r="BW513" s="80">
        <v>0</v>
      </c>
      <c r="BX513" s="80">
        <v>0</v>
      </c>
      <c r="BY513" s="80">
        <v>0</v>
      </c>
      <c r="BZ513" s="80">
        <v>0</v>
      </c>
      <c r="CA513" s="80">
        <v>0</v>
      </c>
      <c r="CB513" s="80">
        <v>0</v>
      </c>
      <c r="CC513" s="80">
        <v>0</v>
      </c>
    </row>
    <row r="514" spans="1:81">
      <c r="A514" s="80" t="s">
        <v>2257</v>
      </c>
      <c r="B514" s="80">
        <v>403</v>
      </c>
      <c r="C514" s="80">
        <v>12</v>
      </c>
      <c r="D514" s="80">
        <v>24</v>
      </c>
      <c r="E514" s="80">
        <v>2015</v>
      </c>
      <c r="F514" s="80" t="s">
        <v>91</v>
      </c>
      <c r="G514" s="80" t="s">
        <v>2245</v>
      </c>
      <c r="H514" s="80" t="s">
        <v>2246</v>
      </c>
      <c r="I514" s="177"/>
      <c r="J514" s="81">
        <v>8.6862670312630694</v>
      </c>
      <c r="K514" s="81">
        <v>1.0344871198777108</v>
      </c>
      <c r="L514" s="81">
        <v>1.6462085923047924</v>
      </c>
      <c r="M514" s="81">
        <v>20.442544181858015</v>
      </c>
      <c r="N514" s="81">
        <v>22.441438720425676</v>
      </c>
      <c r="O514" s="81">
        <v>18.776493517281608</v>
      </c>
      <c r="P514" s="81">
        <v>16.568400513624692</v>
      </c>
      <c r="Q514" s="81">
        <v>1.1564166996386278</v>
      </c>
      <c r="R514" s="81">
        <v>0</v>
      </c>
      <c r="S514" s="81">
        <v>2.0285982780975935</v>
      </c>
      <c r="T514" s="82"/>
      <c r="U514" s="81">
        <v>1762720</v>
      </c>
      <c r="V514" s="81">
        <v>421</v>
      </c>
      <c r="W514" s="81">
        <v>57</v>
      </c>
      <c r="X514" s="81">
        <v>4171</v>
      </c>
      <c r="Y514" s="81">
        <v>6311</v>
      </c>
      <c r="Z514" s="81">
        <v>10909</v>
      </c>
      <c r="AA514" s="81">
        <v>3297</v>
      </c>
      <c r="AB514" s="81">
        <v>15916</v>
      </c>
      <c r="AC514" s="81">
        <v>0</v>
      </c>
      <c r="AD514" s="81">
        <v>2.0285982780975935</v>
      </c>
      <c r="AE514" s="82"/>
      <c r="AF514" s="81">
        <v>13195041.306046922</v>
      </c>
      <c r="AG514" s="81">
        <v>773868.62737944419</v>
      </c>
      <c r="AH514" s="81">
        <v>345883.03134944633</v>
      </c>
      <c r="AI514" s="81">
        <v>26721555.134179041</v>
      </c>
      <c r="AJ514" s="81">
        <v>31703177.730367396</v>
      </c>
      <c r="AK514" s="81">
        <v>0</v>
      </c>
      <c r="AL514" s="81">
        <v>0</v>
      </c>
      <c r="AM514" s="81">
        <v>2181221.0348910838</v>
      </c>
      <c r="AN514" s="81">
        <v>0</v>
      </c>
      <c r="AO514" s="81">
        <v>0</v>
      </c>
      <c r="AP514" s="82"/>
      <c r="AQ514" s="81">
        <v>226</v>
      </c>
      <c r="AR514" s="81">
        <v>115</v>
      </c>
      <c r="AS514" s="81">
        <v>0</v>
      </c>
      <c r="AT514" s="81">
        <v>0</v>
      </c>
      <c r="AU514" s="81">
        <v>0</v>
      </c>
      <c r="AV514" s="81">
        <v>0</v>
      </c>
      <c r="AW514" s="81" t="s">
        <v>564</v>
      </c>
      <c r="AX514" s="82"/>
      <c r="AY514" s="81">
        <v>1112.4000000000001</v>
      </c>
      <c r="AZ514" s="81">
        <v>3966.8</v>
      </c>
      <c r="BA514" s="81">
        <v>0</v>
      </c>
      <c r="BB514" s="81">
        <v>0</v>
      </c>
      <c r="BC514" s="81">
        <v>0</v>
      </c>
      <c r="BD514" s="81">
        <v>0</v>
      </c>
      <c r="BE514" s="81" t="s">
        <v>564</v>
      </c>
      <c r="BF514" s="82"/>
      <c r="BG514" s="81">
        <v>0</v>
      </c>
      <c r="BH514" s="81">
        <v>0</v>
      </c>
      <c r="BI514" s="81">
        <v>5.0359999999999996</v>
      </c>
      <c r="BJ514" s="81">
        <v>0</v>
      </c>
      <c r="BK514" s="81">
        <v>0</v>
      </c>
      <c r="BL514" s="81">
        <v>0</v>
      </c>
      <c r="BM514" s="82"/>
      <c r="BN514" s="81">
        <v>0</v>
      </c>
      <c r="BO514" s="81">
        <v>0</v>
      </c>
      <c r="BP514" s="81">
        <v>1</v>
      </c>
      <c r="BQ514" s="81">
        <v>0</v>
      </c>
      <c r="BR514" s="81">
        <v>0</v>
      </c>
      <c r="BS514" s="81">
        <v>0</v>
      </c>
      <c r="BT514"/>
      <c r="BU514" s="80">
        <v>5.0359999999999996</v>
      </c>
      <c r="BV514" s="80">
        <v>0</v>
      </c>
      <c r="BW514" s="80">
        <v>0</v>
      </c>
      <c r="BX514" s="80">
        <v>0</v>
      </c>
      <c r="BY514" s="80">
        <v>0</v>
      </c>
      <c r="BZ514" s="80">
        <v>0</v>
      </c>
      <c r="CA514" s="80">
        <v>0</v>
      </c>
      <c r="CB514" s="80">
        <v>0</v>
      </c>
      <c r="CC514" s="80">
        <v>0</v>
      </c>
    </row>
    <row r="515" spans="1:81">
      <c r="A515" s="80" t="s">
        <v>2258</v>
      </c>
      <c r="B515" s="80">
        <v>404</v>
      </c>
      <c r="C515" s="80">
        <v>13</v>
      </c>
      <c r="D515" s="80">
        <v>24</v>
      </c>
      <c r="E515" s="80">
        <v>2016</v>
      </c>
      <c r="F515" s="80" t="s">
        <v>92</v>
      </c>
      <c r="G515" s="80" t="s">
        <v>2245</v>
      </c>
      <c r="H515" s="80" t="s">
        <v>2246</v>
      </c>
      <c r="I515" s="177"/>
      <c r="J515" s="81">
        <v>13.318963929289048</v>
      </c>
      <c r="K515" s="81">
        <v>1.1314989557210144</v>
      </c>
      <c r="L515" s="81">
        <v>1.9130852270238103</v>
      </c>
      <c r="M515" s="81">
        <v>17.361708418940719</v>
      </c>
      <c r="N515" s="81">
        <v>20.900400578041637</v>
      </c>
      <c r="O515" s="81">
        <v>18.454966123935716</v>
      </c>
      <c r="P515" s="81">
        <v>16.043499826268494</v>
      </c>
      <c r="Q515" s="81">
        <v>1.1066626123742638</v>
      </c>
      <c r="R515" s="81">
        <v>0</v>
      </c>
      <c r="S515" s="81">
        <v>2.5519480093341826</v>
      </c>
      <c r="T515" s="82"/>
      <c r="U515" s="81">
        <v>2582907</v>
      </c>
      <c r="V515" s="81">
        <v>421</v>
      </c>
      <c r="W515" s="81">
        <v>57</v>
      </c>
      <c r="X515" s="81">
        <v>4171</v>
      </c>
      <c r="Y515" s="81">
        <v>6313</v>
      </c>
      <c r="Z515" s="81">
        <v>10854</v>
      </c>
      <c r="AA515" s="81">
        <v>3302</v>
      </c>
      <c r="AB515" s="81">
        <v>15668</v>
      </c>
      <c r="AC515" s="81">
        <v>0</v>
      </c>
      <c r="AD515" s="81">
        <v>2.5519480093341831</v>
      </c>
      <c r="AE515" s="82"/>
      <c r="AF515" s="81">
        <v>20040201.135005601</v>
      </c>
      <c r="AG515" s="81">
        <v>850046.41296053992</v>
      </c>
      <c r="AH515" s="81">
        <v>327605.87521053071</v>
      </c>
      <c r="AI515" s="81">
        <v>26707798.531063259</v>
      </c>
      <c r="AJ515" s="81">
        <v>28866211.79599892</v>
      </c>
      <c r="AK515" s="81">
        <v>0</v>
      </c>
      <c r="AL515" s="81">
        <v>0</v>
      </c>
      <c r="AM515" s="81">
        <v>2148901.8650929169</v>
      </c>
      <c r="AN515" s="81">
        <v>0</v>
      </c>
      <c r="AO515" s="81">
        <v>0</v>
      </c>
      <c r="AP515" s="82"/>
      <c r="AQ515" s="81">
        <v>257</v>
      </c>
      <c r="AR515" s="81">
        <v>126</v>
      </c>
      <c r="AS515" s="81">
        <v>0</v>
      </c>
      <c r="AT515" s="81">
        <v>0</v>
      </c>
      <c r="AU515" s="81">
        <v>0</v>
      </c>
      <c r="AV515" s="81">
        <v>0</v>
      </c>
      <c r="AW515" s="81" t="s">
        <v>564</v>
      </c>
      <c r="AX515" s="82"/>
      <c r="AY515" s="81">
        <v>1264.8</v>
      </c>
      <c r="AZ515" s="81">
        <v>4274.8999999999996</v>
      </c>
      <c r="BA515" s="81">
        <v>0</v>
      </c>
      <c r="BB515" s="81">
        <v>0</v>
      </c>
      <c r="BC515" s="81">
        <v>0</v>
      </c>
      <c r="BD515" s="81">
        <v>0</v>
      </c>
      <c r="BE515" s="81" t="s">
        <v>564</v>
      </c>
      <c r="BF515" s="82"/>
      <c r="BG515" s="81">
        <v>0</v>
      </c>
      <c r="BH515" s="81">
        <v>0</v>
      </c>
      <c r="BI515" s="81">
        <v>5.3940000000000001</v>
      </c>
      <c r="BJ515" s="81">
        <v>0</v>
      </c>
      <c r="BK515" s="81">
        <v>0</v>
      </c>
      <c r="BL515" s="81">
        <v>0</v>
      </c>
      <c r="BM515" s="82"/>
      <c r="BN515" s="81">
        <v>0</v>
      </c>
      <c r="BO515" s="81">
        <v>0</v>
      </c>
      <c r="BP515" s="81">
        <v>1</v>
      </c>
      <c r="BQ515" s="81">
        <v>0</v>
      </c>
      <c r="BR515" s="81">
        <v>0</v>
      </c>
      <c r="BS515" s="81">
        <v>0</v>
      </c>
      <c r="BT515"/>
      <c r="BU515" s="80">
        <v>5.3940000000000001</v>
      </c>
      <c r="BV515" s="80">
        <v>0</v>
      </c>
      <c r="BW515" s="80">
        <v>0</v>
      </c>
      <c r="BX515" s="80">
        <v>0</v>
      </c>
      <c r="BY515" s="80">
        <v>0</v>
      </c>
      <c r="BZ515" s="80">
        <v>0</v>
      </c>
      <c r="CA515" s="80">
        <v>0</v>
      </c>
      <c r="CB515" s="80">
        <v>0</v>
      </c>
      <c r="CC515" s="80">
        <v>0</v>
      </c>
    </row>
    <row r="516" spans="1:81">
      <c r="A516" s="80" t="s">
        <v>2259</v>
      </c>
      <c r="B516" s="80">
        <v>405</v>
      </c>
      <c r="C516" s="80">
        <v>14</v>
      </c>
      <c r="D516" s="80">
        <v>24</v>
      </c>
      <c r="E516" s="80">
        <v>2017</v>
      </c>
      <c r="F516" s="80" t="s">
        <v>71</v>
      </c>
      <c r="G516" s="80" t="s">
        <v>2245</v>
      </c>
      <c r="H516" s="80" t="s">
        <v>2246</v>
      </c>
      <c r="I516" s="177"/>
      <c r="J516" s="81">
        <v>10.285741949032539</v>
      </c>
      <c r="K516" s="81">
        <v>1.1326894049211242</v>
      </c>
      <c r="L516" s="81">
        <v>1.7834916065346014</v>
      </c>
      <c r="M516" s="81">
        <v>17.547634288298152</v>
      </c>
      <c r="N516" s="81">
        <v>22.57095555254303</v>
      </c>
      <c r="O516" s="81">
        <v>18.105321187484069</v>
      </c>
      <c r="P516" s="81">
        <v>15.908074378136666</v>
      </c>
      <c r="Q516" s="81">
        <v>1.0564062906719105</v>
      </c>
      <c r="R516" s="81">
        <v>0</v>
      </c>
      <c r="S516" s="81">
        <v>2.1708043202858827</v>
      </c>
      <c r="T516" s="82"/>
      <c r="U516" s="81">
        <v>2375365</v>
      </c>
      <c r="V516" s="81">
        <v>421</v>
      </c>
      <c r="W516" s="81">
        <v>57</v>
      </c>
      <c r="X516" s="81">
        <v>4171</v>
      </c>
      <c r="Y516" s="81">
        <v>6313</v>
      </c>
      <c r="Z516" s="81">
        <v>10825</v>
      </c>
      <c r="AA516" s="81">
        <v>3295</v>
      </c>
      <c r="AB516" s="81">
        <v>15467</v>
      </c>
      <c r="AC516" s="81">
        <v>0</v>
      </c>
      <c r="AD516" s="81">
        <v>2.1708043202858831</v>
      </c>
      <c r="AE516" s="82"/>
      <c r="AF516" s="81">
        <v>16141460.113425881</v>
      </c>
      <c r="AG516" s="81">
        <v>863652.61905710294</v>
      </c>
      <c r="AH516" s="81">
        <v>391928.05173482798</v>
      </c>
      <c r="AI516" s="81">
        <v>27743659.01991792</v>
      </c>
      <c r="AJ516" s="81">
        <v>31644875.66766721</v>
      </c>
      <c r="AK516" s="81">
        <v>0</v>
      </c>
      <c r="AL516" s="81">
        <v>0</v>
      </c>
      <c r="AM516" s="81">
        <v>2124653.5666073621</v>
      </c>
      <c r="AN516" s="81">
        <v>0</v>
      </c>
      <c r="AO516" s="81">
        <v>0</v>
      </c>
      <c r="AP516" s="82"/>
      <c r="AQ516" s="81">
        <v>282</v>
      </c>
      <c r="AR516" s="81">
        <v>146</v>
      </c>
      <c r="AS516" s="81">
        <v>0</v>
      </c>
      <c r="AT516" s="81">
        <v>0</v>
      </c>
      <c r="AU516" s="81">
        <v>0</v>
      </c>
      <c r="AV516" s="81">
        <v>0</v>
      </c>
      <c r="AW516" s="81" t="s">
        <v>564</v>
      </c>
      <c r="AX516" s="82"/>
      <c r="AY516" s="81">
        <v>1395.2</v>
      </c>
      <c r="AZ516" s="81">
        <v>4684.3000000000011</v>
      </c>
      <c r="BA516" s="81">
        <v>0</v>
      </c>
      <c r="BB516" s="81">
        <v>0</v>
      </c>
      <c r="BC516" s="81">
        <v>0</v>
      </c>
      <c r="BD516" s="81">
        <v>0</v>
      </c>
      <c r="BE516" s="81" t="s">
        <v>564</v>
      </c>
      <c r="BF516" s="82"/>
      <c r="BG516" s="81">
        <v>0</v>
      </c>
      <c r="BH516" s="81">
        <v>0</v>
      </c>
      <c r="BI516" s="81">
        <v>4.1840000000000002</v>
      </c>
      <c r="BJ516" s="81">
        <v>0</v>
      </c>
      <c r="BK516" s="81">
        <v>0</v>
      </c>
      <c r="BL516" s="81">
        <v>0</v>
      </c>
      <c r="BM516" s="82"/>
      <c r="BN516" s="81">
        <v>0</v>
      </c>
      <c r="BO516" s="81">
        <v>0</v>
      </c>
      <c r="BP516" s="81">
        <v>1</v>
      </c>
      <c r="BQ516" s="81">
        <v>0</v>
      </c>
      <c r="BR516" s="81">
        <v>0</v>
      </c>
      <c r="BS516" s="81">
        <v>0</v>
      </c>
      <c r="BT516"/>
      <c r="BU516" s="80">
        <v>4.1840000000000002</v>
      </c>
      <c r="BV516" s="80">
        <v>0</v>
      </c>
      <c r="BW516" s="80">
        <v>0</v>
      </c>
      <c r="BX516" s="80">
        <v>0</v>
      </c>
      <c r="BY516" s="80">
        <v>0</v>
      </c>
      <c r="BZ516" s="80">
        <v>0</v>
      </c>
      <c r="CA516" s="80">
        <v>0</v>
      </c>
      <c r="CB516" s="80">
        <v>0</v>
      </c>
      <c r="CC516" s="80">
        <v>0</v>
      </c>
    </row>
    <row r="517" spans="1:81">
      <c r="A517" s="80" t="s">
        <v>2260</v>
      </c>
      <c r="B517" s="80">
        <v>406</v>
      </c>
      <c r="C517" s="80">
        <v>15</v>
      </c>
      <c r="D517" s="80">
        <v>24</v>
      </c>
      <c r="E517" s="80">
        <v>2018</v>
      </c>
      <c r="F517" s="80" t="s">
        <v>93</v>
      </c>
      <c r="G517" s="80" t="s">
        <v>2245</v>
      </c>
      <c r="H517" s="80" t="s">
        <v>2246</v>
      </c>
      <c r="I517" s="177"/>
      <c r="J517" s="81">
        <v>5.7487701883231708</v>
      </c>
      <c r="K517" s="81">
        <v>1.0814605076499155</v>
      </c>
      <c r="L517" s="81">
        <v>1.5782274752918335</v>
      </c>
      <c r="M517" s="81">
        <v>16.310552495797122</v>
      </c>
      <c r="N517" s="81">
        <v>20.928467822718545</v>
      </c>
      <c r="O517" s="81">
        <v>17.647000825350442</v>
      </c>
      <c r="P517" s="81">
        <v>15.635004385843862</v>
      </c>
      <c r="Q517" s="81">
        <v>0.96920030146924696</v>
      </c>
      <c r="R517" s="81">
        <v>0</v>
      </c>
      <c r="S517" s="81">
        <v>2.536425693094237</v>
      </c>
      <c r="T517" s="82"/>
      <c r="U517" s="81">
        <v>1347561</v>
      </c>
      <c r="V517" s="81">
        <v>421</v>
      </c>
      <c r="W517" s="81">
        <v>57</v>
      </c>
      <c r="X517" s="81">
        <v>4171</v>
      </c>
      <c r="Y517" s="81">
        <v>6348</v>
      </c>
      <c r="Z517" s="81">
        <v>10753</v>
      </c>
      <c r="AA517" s="81">
        <v>3271</v>
      </c>
      <c r="AB517" s="81">
        <v>15292</v>
      </c>
      <c r="AC517" s="81">
        <v>0</v>
      </c>
      <c r="AD517" s="81">
        <v>2.536425693094237</v>
      </c>
      <c r="AE517" s="82"/>
      <c r="AF517" s="81">
        <v>8794671.6213776153</v>
      </c>
      <c r="AG517" s="81">
        <v>779417.7362564652</v>
      </c>
      <c r="AH517" s="81">
        <v>366270.3660893481</v>
      </c>
      <c r="AI517" s="81">
        <v>25466379.86581488</v>
      </c>
      <c r="AJ517" s="81">
        <v>29993290.974179178</v>
      </c>
      <c r="AK517" s="81">
        <v>0</v>
      </c>
      <c r="AL517" s="81">
        <v>0</v>
      </c>
      <c r="AM517" s="81">
        <v>2104960.7850025338</v>
      </c>
      <c r="AN517" s="81">
        <v>0</v>
      </c>
      <c r="AO517" s="81">
        <v>0</v>
      </c>
      <c r="AP517" s="82"/>
      <c r="AQ517" s="81">
        <v>306</v>
      </c>
      <c r="AR517" s="81">
        <v>159</v>
      </c>
      <c r="AS517" s="81">
        <v>0</v>
      </c>
      <c r="AT517" s="81">
        <v>0</v>
      </c>
      <c r="AU517" s="81">
        <v>0</v>
      </c>
      <c r="AV517" s="81">
        <v>0</v>
      </c>
      <c r="AW517" s="81" t="s">
        <v>564</v>
      </c>
      <c r="AX517" s="82"/>
      <c r="AY517" s="81">
        <v>1517.2</v>
      </c>
      <c r="AZ517" s="81">
        <v>4945</v>
      </c>
      <c r="BA517" s="81">
        <v>0</v>
      </c>
      <c r="BB517" s="81">
        <v>0</v>
      </c>
      <c r="BC517" s="81">
        <v>0</v>
      </c>
      <c r="BD517" s="81">
        <v>0</v>
      </c>
      <c r="BE517" s="81" t="s">
        <v>564</v>
      </c>
      <c r="BF517" s="82"/>
      <c r="BG517" s="81">
        <v>0</v>
      </c>
      <c r="BH517" s="81">
        <v>0</v>
      </c>
      <c r="BI517" s="81">
        <v>4.1500000000000004</v>
      </c>
      <c r="BJ517" s="81">
        <v>0</v>
      </c>
      <c r="BK517" s="81">
        <v>0</v>
      </c>
      <c r="BL517" s="81">
        <v>0</v>
      </c>
      <c r="BM517" s="82"/>
      <c r="BN517" s="81">
        <v>0</v>
      </c>
      <c r="BO517" s="81">
        <v>0</v>
      </c>
      <c r="BP517" s="81">
        <v>1</v>
      </c>
      <c r="BQ517" s="81">
        <v>0</v>
      </c>
      <c r="BR517" s="81">
        <v>0</v>
      </c>
      <c r="BS517" s="81">
        <v>0</v>
      </c>
      <c r="BT517"/>
      <c r="BU517" s="80">
        <v>4.1500000000000004</v>
      </c>
      <c r="BV517" s="80">
        <v>0</v>
      </c>
      <c r="BW517" s="80">
        <v>0</v>
      </c>
      <c r="BX517" s="80">
        <v>0</v>
      </c>
      <c r="BY517" s="80">
        <v>0</v>
      </c>
      <c r="BZ517" s="80">
        <v>0</v>
      </c>
      <c r="CA517" s="80">
        <v>0</v>
      </c>
      <c r="CB517" s="80">
        <v>0</v>
      </c>
      <c r="CC517" s="80">
        <v>0</v>
      </c>
    </row>
    <row r="518" spans="1:81">
      <c r="A518" s="80" t="s">
        <v>2261</v>
      </c>
      <c r="B518" s="80">
        <v>407</v>
      </c>
      <c r="C518" s="80">
        <v>16</v>
      </c>
      <c r="D518" s="80">
        <v>24</v>
      </c>
      <c r="E518" s="80">
        <v>2019</v>
      </c>
      <c r="F518" s="80" t="s">
        <v>73</v>
      </c>
      <c r="G518" s="80" t="s">
        <v>2245</v>
      </c>
      <c r="H518" s="80" t="s">
        <v>2246</v>
      </c>
      <c r="I518" s="177"/>
      <c r="J518" s="81">
        <v>12.903729374951773</v>
      </c>
      <c r="K518" s="81">
        <v>0.97567943740074647</v>
      </c>
      <c r="L518" s="81">
        <v>1.590875727187699</v>
      </c>
      <c r="M518" s="81">
        <v>15.853259110068084</v>
      </c>
      <c r="N518" s="81">
        <v>18.213730072481745</v>
      </c>
      <c r="O518" s="81">
        <v>17.121129110237227</v>
      </c>
      <c r="P518" s="81">
        <v>15.2424176462285</v>
      </c>
      <c r="Q518" s="81">
        <v>0.92378058511425098</v>
      </c>
      <c r="R518" s="81">
        <v>0</v>
      </c>
      <c r="S518" s="81">
        <v>1.8535768568240105</v>
      </c>
      <c r="T518" s="82"/>
      <c r="U518" s="81">
        <v>3029010</v>
      </c>
      <c r="V518" s="81">
        <v>421</v>
      </c>
      <c r="W518" s="81">
        <v>57</v>
      </c>
      <c r="X518" s="81">
        <v>4171</v>
      </c>
      <c r="Y518" s="81">
        <v>6319</v>
      </c>
      <c r="Z518" s="81">
        <v>10719</v>
      </c>
      <c r="AA518" s="81">
        <v>3165</v>
      </c>
      <c r="AB518" s="81">
        <v>14970</v>
      </c>
      <c r="AC518" s="81">
        <v>0</v>
      </c>
      <c r="AD518" s="81">
        <v>1.853576856824011</v>
      </c>
      <c r="AE518" s="82"/>
      <c r="AF518" s="81">
        <v>20260617.878026959</v>
      </c>
      <c r="AG518" s="81">
        <v>728891.78313169011</v>
      </c>
      <c r="AH518" s="81">
        <v>390138.72823916812</v>
      </c>
      <c r="AI518" s="81">
        <v>25501709.593058828</v>
      </c>
      <c r="AJ518" s="81">
        <v>25724789.306678664</v>
      </c>
      <c r="AK518" s="81">
        <v>0</v>
      </c>
      <c r="AL518" s="81">
        <v>0</v>
      </c>
      <c r="AM518" s="81">
        <v>2038801.305900336</v>
      </c>
      <c r="AN518" s="81">
        <v>0</v>
      </c>
      <c r="AO518" s="81">
        <v>0</v>
      </c>
      <c r="AP518" s="82"/>
      <c r="AQ518" s="81">
        <v>343</v>
      </c>
      <c r="AR518" s="81">
        <v>169</v>
      </c>
      <c r="AS518" s="81">
        <v>0</v>
      </c>
      <c r="AT518" s="81">
        <v>0</v>
      </c>
      <c r="AU518" s="81">
        <v>0</v>
      </c>
      <c r="AV518" s="81">
        <v>0</v>
      </c>
      <c r="AW518" s="81" t="s">
        <v>564</v>
      </c>
      <c r="AX518" s="82"/>
      <c r="AY518" s="81">
        <v>1721.200000000001</v>
      </c>
      <c r="AZ518" s="81">
        <v>5145.7999999999984</v>
      </c>
      <c r="BA518" s="81">
        <v>0</v>
      </c>
      <c r="BB518" s="81">
        <v>0</v>
      </c>
      <c r="BC518" s="81">
        <v>0</v>
      </c>
      <c r="BD518" s="81">
        <v>0</v>
      </c>
      <c r="BE518" s="81" t="s">
        <v>564</v>
      </c>
      <c r="BF518" s="82"/>
      <c r="BG518" s="81">
        <v>0</v>
      </c>
      <c r="BH518" s="81">
        <v>0</v>
      </c>
      <c r="BI518" s="81">
        <v>3.86</v>
      </c>
      <c r="BJ518" s="81">
        <v>0</v>
      </c>
      <c r="BK518" s="81">
        <v>0</v>
      </c>
      <c r="BL518" s="81">
        <v>0</v>
      </c>
      <c r="BM518" s="82"/>
      <c r="BN518" s="81">
        <v>0</v>
      </c>
      <c r="BO518" s="81">
        <v>0</v>
      </c>
      <c r="BP518" s="81">
        <v>1</v>
      </c>
      <c r="BQ518" s="81">
        <v>0</v>
      </c>
      <c r="BR518" s="81">
        <v>0</v>
      </c>
      <c r="BS518" s="81">
        <v>0</v>
      </c>
      <c r="BT518"/>
      <c r="BU518" s="80">
        <v>3.86</v>
      </c>
      <c r="BV518" s="80">
        <v>0</v>
      </c>
      <c r="BW518" s="80">
        <v>0</v>
      </c>
      <c r="BX518" s="80">
        <v>0</v>
      </c>
      <c r="BY518" s="80">
        <v>0</v>
      </c>
      <c r="BZ518" s="80">
        <v>0</v>
      </c>
      <c r="CA518" s="80">
        <v>0</v>
      </c>
      <c r="CB518" s="80">
        <v>0</v>
      </c>
      <c r="CC518" s="80">
        <v>0</v>
      </c>
    </row>
    <row r="519" spans="1:81">
      <c r="A519" s="80" t="s">
        <v>2262</v>
      </c>
      <c r="B519" s="80">
        <v>408</v>
      </c>
      <c r="C519" s="80">
        <v>17</v>
      </c>
      <c r="D519" s="80">
        <v>24</v>
      </c>
      <c r="E519" s="80">
        <v>2020</v>
      </c>
      <c r="F519" s="80" t="s">
        <v>218</v>
      </c>
      <c r="G519" s="80" t="s">
        <v>2245</v>
      </c>
      <c r="H519" s="80" t="s">
        <v>2246</v>
      </c>
      <c r="I519" s="177"/>
      <c r="J519" s="81">
        <v>11.55813578269967</v>
      </c>
      <c r="K519" s="81">
        <v>1.4001008273667828</v>
      </c>
      <c r="L519" s="81">
        <v>1.1582104107829578</v>
      </c>
      <c r="M519" s="81">
        <v>14.239740087059428</v>
      </c>
      <c r="N519" s="81">
        <v>17.84473867042994</v>
      </c>
      <c r="O519" s="81">
        <v>14.910967997919967</v>
      </c>
      <c r="P519" s="81">
        <v>14.281792179823871</v>
      </c>
      <c r="Q519" s="81">
        <v>0.86575624055942391</v>
      </c>
      <c r="R519" s="81">
        <v>0</v>
      </c>
      <c r="S519" s="81">
        <v>1.795194538178305</v>
      </c>
      <c r="T519" s="82"/>
      <c r="U519" s="81">
        <v>2886226</v>
      </c>
      <c r="V519" s="81">
        <v>523</v>
      </c>
      <c r="W519" s="81">
        <v>46</v>
      </c>
      <c r="X519" s="81">
        <v>3828</v>
      </c>
      <c r="Y519" s="81">
        <v>6293</v>
      </c>
      <c r="Z519" s="81">
        <v>10655</v>
      </c>
      <c r="AA519" s="81">
        <v>3222</v>
      </c>
      <c r="AB519" s="81">
        <v>14683</v>
      </c>
      <c r="AC519" s="81">
        <v>0</v>
      </c>
      <c r="AD519" s="81">
        <v>1.795194538178305</v>
      </c>
      <c r="AE519" s="82"/>
      <c r="AF519" s="81">
        <v>18680055.850612</v>
      </c>
      <c r="AG519" s="81">
        <v>1071707.1596744049</v>
      </c>
      <c r="AH519" s="81">
        <v>300923.49064539082</v>
      </c>
      <c r="AI519" s="81">
        <v>23341646.215647683</v>
      </c>
      <c r="AJ519" s="81">
        <v>26017543.290928055</v>
      </c>
      <c r="AK519" s="81"/>
      <c r="AL519" s="81"/>
      <c r="AM519" s="81">
        <v>1916294.6315324418</v>
      </c>
      <c r="AN519" s="81"/>
      <c r="AO519" s="81"/>
      <c r="AP519" s="82"/>
      <c r="AQ519" s="81">
        <v>374</v>
      </c>
      <c r="AR519" s="81">
        <v>173</v>
      </c>
      <c r="AS519" s="81">
        <v>0</v>
      </c>
      <c r="AT519" s="81">
        <v>0</v>
      </c>
      <c r="AU519" s="81">
        <v>0</v>
      </c>
      <c r="AV519" s="81">
        <v>0</v>
      </c>
      <c r="AW519" s="81">
        <v>0</v>
      </c>
      <c r="AX519" s="82"/>
      <c r="AY519" s="81">
        <v>1894.9</v>
      </c>
      <c r="AZ519" s="81">
        <v>5343.7999999999984</v>
      </c>
      <c r="BA519" s="81">
        <v>0</v>
      </c>
      <c r="BB519" s="81">
        <v>0</v>
      </c>
      <c r="BC519" s="81">
        <v>0</v>
      </c>
      <c r="BD519" s="81">
        <v>0</v>
      </c>
      <c r="BE519" s="81">
        <v>0</v>
      </c>
      <c r="BF519" s="82"/>
      <c r="BG519" s="81">
        <v>0</v>
      </c>
      <c r="BH519" s="81">
        <v>0</v>
      </c>
      <c r="BI519" s="81">
        <v>3.6150000000000002</v>
      </c>
      <c r="BJ519" s="81">
        <v>0</v>
      </c>
      <c r="BK519" s="81">
        <v>0</v>
      </c>
      <c r="BL519" s="81">
        <v>0</v>
      </c>
      <c r="BM519" s="82"/>
      <c r="BN519" s="81">
        <v>0</v>
      </c>
      <c r="BO519" s="81">
        <v>0</v>
      </c>
      <c r="BP519" s="81">
        <v>1</v>
      </c>
      <c r="BQ519" s="81">
        <v>0</v>
      </c>
      <c r="BR519" s="81">
        <v>0</v>
      </c>
      <c r="BS519" s="81">
        <v>0</v>
      </c>
      <c r="BT519"/>
      <c r="BU519" s="80">
        <v>3.6150000000000002</v>
      </c>
      <c r="BV519" s="80">
        <v>0</v>
      </c>
      <c r="BW519" s="80">
        <v>0</v>
      </c>
      <c r="BX519" s="80">
        <v>0</v>
      </c>
      <c r="BY519" s="80">
        <v>0</v>
      </c>
      <c r="BZ519" s="80">
        <v>0</v>
      </c>
      <c r="CA519" s="80">
        <v>0</v>
      </c>
      <c r="CB519" s="80">
        <v>0</v>
      </c>
      <c r="CC519" s="80">
        <v>0</v>
      </c>
    </row>
    <row r="520" spans="1:81">
      <c r="A520" s="80" t="s">
        <v>2263</v>
      </c>
      <c r="B520" s="80">
        <v>408</v>
      </c>
      <c r="C520" s="80">
        <v>18</v>
      </c>
      <c r="D520" s="80">
        <v>24</v>
      </c>
      <c r="E520" s="80">
        <v>2021</v>
      </c>
      <c r="F520" s="80" t="s">
        <v>75</v>
      </c>
      <c r="G520" s="174" t="s">
        <v>2245</v>
      </c>
      <c r="H520" s="80" t="s">
        <v>2246</v>
      </c>
      <c r="I520" s="177"/>
      <c r="J520" s="81">
        <v>11.852540029692438</v>
      </c>
      <c r="K520" s="81">
        <v>1.4648170776565175</v>
      </c>
      <c r="L520" s="81">
        <v>1.0507965286025307</v>
      </c>
      <c r="M520" s="81">
        <v>15.870949377387829</v>
      </c>
      <c r="N520" s="81">
        <v>16.858844238905718</v>
      </c>
      <c r="O520" s="81">
        <v>14.293538195691054</v>
      </c>
      <c r="P520" s="81">
        <v>14.794925172845906</v>
      </c>
      <c r="Q520" s="81">
        <v>0.86373449588696971</v>
      </c>
      <c r="R520" s="81">
        <v>0</v>
      </c>
      <c r="S520" s="81">
        <v>1.7502465982660249</v>
      </c>
      <c r="T520" s="82"/>
      <c r="U520" s="81">
        <v>3155371</v>
      </c>
      <c r="V520" s="81">
        <v>523</v>
      </c>
      <c r="W520" s="81">
        <v>46</v>
      </c>
      <c r="X520" s="81">
        <v>3828</v>
      </c>
      <c r="Y520" s="81">
        <v>6277</v>
      </c>
      <c r="Z520" s="81">
        <v>10517</v>
      </c>
      <c r="AA520" s="81">
        <v>3255</v>
      </c>
      <c r="AB520" s="81">
        <v>14475</v>
      </c>
      <c r="AC520" s="81">
        <v>0</v>
      </c>
      <c r="AD520" s="81">
        <v>1.7502465982660249</v>
      </c>
      <c r="AE520" s="82"/>
      <c r="AF520" s="81">
        <v>19068587.076336455</v>
      </c>
      <c r="AG520" s="81">
        <v>1036651.6342809952</v>
      </c>
      <c r="AH520" s="81">
        <v>264074.93067032029</v>
      </c>
      <c r="AI520" s="81">
        <v>25731063.321970858</v>
      </c>
      <c r="AJ520" s="81">
        <v>22821121.876893453</v>
      </c>
      <c r="AK520" s="81">
        <v>0</v>
      </c>
      <c r="AL520" s="81">
        <v>0</v>
      </c>
      <c r="AM520" s="81">
        <v>1900044.7760179474</v>
      </c>
      <c r="AN520" s="81">
        <v>0</v>
      </c>
      <c r="AO520" s="81">
        <v>0</v>
      </c>
      <c r="AP520" s="82"/>
      <c r="AQ520" s="81">
        <v>402</v>
      </c>
      <c r="AR520" s="81">
        <v>175</v>
      </c>
      <c r="AS520" s="81">
        <v>0</v>
      </c>
      <c r="AT520" s="81">
        <v>0</v>
      </c>
      <c r="AU520" s="81">
        <v>0</v>
      </c>
      <c r="AV520" s="81">
        <v>0</v>
      </c>
      <c r="AW520" s="81"/>
      <c r="AX520" s="82"/>
      <c r="AY520" s="81">
        <v>2060.7000000000012</v>
      </c>
      <c r="AZ520" s="81">
        <v>5415.2999999999993</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2264</v>
      </c>
      <c r="B521" s="80">
        <v>408</v>
      </c>
      <c r="C521" s="80">
        <v>19</v>
      </c>
      <c r="D521" s="80">
        <v>24</v>
      </c>
      <c r="E521" s="80">
        <v>2022</v>
      </c>
      <c r="F521" s="80" t="s">
        <v>568</v>
      </c>
      <c r="G521" s="174" t="s">
        <v>2245</v>
      </c>
      <c r="H521" s="80" t="s">
        <v>2246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428</v>
      </c>
      <c r="AR521" s="81">
        <v>177</v>
      </c>
      <c r="AS521" s="81">
        <v>0</v>
      </c>
      <c r="AT521" s="81">
        <v>0</v>
      </c>
      <c r="AU521" s="81">
        <v>0</v>
      </c>
      <c r="AV521" s="81">
        <v>0</v>
      </c>
      <c r="AW521" s="81"/>
      <c r="AX521" s="82"/>
      <c r="AY521" s="81">
        <v>2239.8000000000015</v>
      </c>
      <c r="AZ521" s="81">
        <v>5483.9999999999991</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2265</v>
      </c>
      <c r="B522" s="80">
        <v>154</v>
      </c>
      <c r="C522" s="80">
        <v>1</v>
      </c>
      <c r="D522" s="80">
        <v>10</v>
      </c>
      <c r="E522" s="80">
        <v>1990</v>
      </c>
      <c r="F522" s="80" t="s">
        <v>562</v>
      </c>
      <c r="G522" s="80" t="s">
        <v>2266</v>
      </c>
      <c r="H522" s="80" t="s">
        <v>2267</v>
      </c>
      <c r="I522" s="177"/>
      <c r="J522" s="81">
        <v>17.872475528957786</v>
      </c>
      <c r="K522" s="81">
        <v>2.3976026553372405</v>
      </c>
      <c r="L522" s="81">
        <v>0</v>
      </c>
      <c r="M522" s="81">
        <v>7.727415721821413</v>
      </c>
      <c r="N522" s="81">
        <v>9.3946183602540501</v>
      </c>
      <c r="O522" s="81">
        <v>10.678033391279451</v>
      </c>
      <c r="P522" s="81">
        <v>16.378988060425495</v>
      </c>
      <c r="Q522" s="81">
        <v>0.96867551709696809</v>
      </c>
      <c r="R522" s="81">
        <v>0</v>
      </c>
      <c r="S522" s="81">
        <v>1.1320483194248858</v>
      </c>
      <c r="T522" s="82"/>
      <c r="U522" s="81">
        <v>2444472</v>
      </c>
      <c r="V522" s="81">
        <v>545</v>
      </c>
      <c r="W522" s="81">
        <v>0</v>
      </c>
      <c r="X522" s="81">
        <v>3103</v>
      </c>
      <c r="Y522" s="81">
        <v>3900</v>
      </c>
      <c r="Z522" s="81">
        <v>4392</v>
      </c>
      <c r="AA522" s="81">
        <v>3977</v>
      </c>
      <c r="AB522" s="81">
        <v>15728</v>
      </c>
      <c r="AC522" s="81">
        <v>0</v>
      </c>
      <c r="AD522" s="81">
        <v>1.1320483194248858</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2268</v>
      </c>
      <c r="B523" s="80">
        <v>155</v>
      </c>
      <c r="C523" s="80">
        <v>2</v>
      </c>
      <c r="D523" s="80">
        <v>10</v>
      </c>
      <c r="E523" s="80">
        <v>2005</v>
      </c>
      <c r="F523" s="80" t="s">
        <v>565</v>
      </c>
      <c r="G523" s="80" t="s">
        <v>2266</v>
      </c>
      <c r="H523" s="80" t="s">
        <v>2267</v>
      </c>
      <c r="I523" s="177"/>
      <c r="J523" s="81">
        <v>7.3203264884279822</v>
      </c>
      <c r="K523" s="81">
        <v>1.511084039735237</v>
      </c>
      <c r="L523" s="81">
        <v>0</v>
      </c>
      <c r="M523" s="81">
        <v>13.503316768065107</v>
      </c>
      <c r="N523" s="81">
        <v>12.867232780208859</v>
      </c>
      <c r="O523" s="81">
        <v>16.343602502208213</v>
      </c>
      <c r="P523" s="81">
        <v>15.910691339420275</v>
      </c>
      <c r="Q523" s="81">
        <v>0.92007247678881221</v>
      </c>
      <c r="R523" s="81">
        <v>0</v>
      </c>
      <c r="S523" s="81">
        <v>0.77281887478109434</v>
      </c>
      <c r="T523" s="82"/>
      <c r="U523" s="81">
        <v>1091265</v>
      </c>
      <c r="V523" s="81">
        <v>660</v>
      </c>
      <c r="W523" s="81">
        <v>0</v>
      </c>
      <c r="X523" s="81">
        <v>2952</v>
      </c>
      <c r="Y523" s="81">
        <v>4727</v>
      </c>
      <c r="Z523" s="81">
        <v>7779</v>
      </c>
      <c r="AA523" s="81">
        <v>3164</v>
      </c>
      <c r="AB523" s="81">
        <v>15617</v>
      </c>
      <c r="AC523" s="81">
        <v>0</v>
      </c>
      <c r="AD523" s="81">
        <v>0.77281887478109434</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2269</v>
      </c>
      <c r="B524" s="80">
        <v>156</v>
      </c>
      <c r="C524" s="80">
        <v>3</v>
      </c>
      <c r="D524" s="80">
        <v>10</v>
      </c>
      <c r="E524" s="80">
        <v>2006</v>
      </c>
      <c r="F524" s="80" t="s">
        <v>566</v>
      </c>
      <c r="G524" s="80" t="s">
        <v>2266</v>
      </c>
      <c r="H524" s="80" t="s">
        <v>2267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2270</v>
      </c>
      <c r="B525" s="80">
        <v>157</v>
      </c>
      <c r="C525" s="80">
        <v>4</v>
      </c>
      <c r="D525" s="80">
        <v>10</v>
      </c>
      <c r="E525" s="80">
        <v>2007</v>
      </c>
      <c r="F525" s="80" t="s">
        <v>567</v>
      </c>
      <c r="G525" s="80" t="s">
        <v>2266</v>
      </c>
      <c r="H525" s="80" t="s">
        <v>2267</v>
      </c>
      <c r="I525" s="177"/>
      <c r="J525" s="81">
        <v>5.0474352245399521</v>
      </c>
      <c r="K525" s="81">
        <v>1.3997636749506066</v>
      </c>
      <c r="L525" s="81">
        <v>0</v>
      </c>
      <c r="M525" s="81">
        <v>11.635943712586421</v>
      </c>
      <c r="N525" s="81">
        <v>13.421785462072211</v>
      </c>
      <c r="O525" s="81">
        <v>16.041107275002307</v>
      </c>
      <c r="P525" s="81">
        <v>15.850580377843681</v>
      </c>
      <c r="Q525" s="81">
        <v>0.9572651528094388</v>
      </c>
      <c r="R525" s="81">
        <v>0</v>
      </c>
      <c r="S525" s="81">
        <v>1.1940938920850084</v>
      </c>
      <c r="T525" s="82"/>
      <c r="U525" s="81">
        <v>1012908</v>
      </c>
      <c r="V525" s="81">
        <v>572</v>
      </c>
      <c r="W525" s="81">
        <v>0</v>
      </c>
      <c r="X525" s="81">
        <v>3085</v>
      </c>
      <c r="Y525" s="81">
        <v>4829</v>
      </c>
      <c r="Z525" s="81">
        <v>7937</v>
      </c>
      <c r="AA525" s="81">
        <v>3104</v>
      </c>
      <c r="AB525" s="81">
        <v>15389</v>
      </c>
      <c r="AC525" s="81">
        <v>0</v>
      </c>
      <c r="AD525" s="81">
        <v>1.1940938920850084</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2271</v>
      </c>
      <c r="B526" s="80">
        <v>158</v>
      </c>
      <c r="C526" s="80">
        <v>5</v>
      </c>
      <c r="D526" s="80">
        <v>10</v>
      </c>
      <c r="E526" s="80">
        <v>2008</v>
      </c>
      <c r="F526" s="80" t="s">
        <v>84</v>
      </c>
      <c r="G526" s="80" t="s">
        <v>2266</v>
      </c>
      <c r="H526" s="80" t="s">
        <v>2267</v>
      </c>
      <c r="I526" s="177"/>
      <c r="J526" s="81">
        <v>4.6314414262073305</v>
      </c>
      <c r="K526" s="81">
        <v>1.0289653148318527</v>
      </c>
      <c r="L526" s="81">
        <v>0</v>
      </c>
      <c r="M526" s="81">
        <v>12.376754819847763</v>
      </c>
      <c r="N526" s="81">
        <v>13.297715635804577</v>
      </c>
      <c r="O526" s="81">
        <v>15.721723564241215</v>
      </c>
      <c r="P526" s="81">
        <v>15.480569251350442</v>
      </c>
      <c r="Q526" s="81">
        <v>0.9392191595081768</v>
      </c>
      <c r="R526" s="81">
        <v>0</v>
      </c>
      <c r="S526" s="81">
        <v>1.0566543756507289</v>
      </c>
      <c r="T526" s="82"/>
      <c r="U526" s="81">
        <v>990130</v>
      </c>
      <c r="V526" s="81">
        <v>572</v>
      </c>
      <c r="W526" s="81">
        <v>0</v>
      </c>
      <c r="X526" s="81">
        <v>3085</v>
      </c>
      <c r="Y526" s="81">
        <v>4883</v>
      </c>
      <c r="Z526" s="81">
        <v>8052</v>
      </c>
      <c r="AA526" s="81">
        <v>3035</v>
      </c>
      <c r="AB526" s="81">
        <v>15347</v>
      </c>
      <c r="AC526" s="81">
        <v>0</v>
      </c>
      <c r="AD526" s="81">
        <v>1.0566543756507289</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2272</v>
      </c>
      <c r="B527" s="80">
        <v>159</v>
      </c>
      <c r="C527" s="80">
        <v>6</v>
      </c>
      <c r="D527" s="80">
        <v>10</v>
      </c>
      <c r="E527" s="80">
        <v>2009</v>
      </c>
      <c r="F527" s="80" t="s">
        <v>85</v>
      </c>
      <c r="G527" s="80" t="s">
        <v>2266</v>
      </c>
      <c r="H527" s="80" t="s">
        <v>2267</v>
      </c>
      <c r="I527" s="177"/>
      <c r="J527" s="81">
        <v>4.95007689561821</v>
      </c>
      <c r="K527" s="81">
        <v>1.036410868252376</v>
      </c>
      <c r="L527" s="81">
        <v>1.0272330053537562</v>
      </c>
      <c r="M527" s="81">
        <v>13.165745289371428</v>
      </c>
      <c r="N527" s="81">
        <v>12.377594889892087</v>
      </c>
      <c r="O527" s="81">
        <v>16.293970394924905</v>
      </c>
      <c r="P527" s="81">
        <v>14.771222299420687</v>
      </c>
      <c r="Q527" s="81">
        <v>0.90024107707088785</v>
      </c>
      <c r="R527" s="81">
        <v>0</v>
      </c>
      <c r="S527" s="81">
        <v>1.1169061097454098</v>
      </c>
      <c r="T527" s="82"/>
      <c r="U527" s="81">
        <v>914786</v>
      </c>
      <c r="V527" s="81">
        <v>548</v>
      </c>
      <c r="W527" s="81">
        <v>12</v>
      </c>
      <c r="X527" s="81">
        <v>3433</v>
      </c>
      <c r="Y527" s="81">
        <v>4996</v>
      </c>
      <c r="Z527" s="81">
        <v>8237</v>
      </c>
      <c r="AA527" s="81">
        <v>2973</v>
      </c>
      <c r="AB527" s="81">
        <v>15442</v>
      </c>
      <c r="AC527" s="81">
        <v>0</v>
      </c>
      <c r="AD527" s="81">
        <v>1.1169061097454098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2273</v>
      </c>
      <c r="B528" s="80">
        <v>160</v>
      </c>
      <c r="C528" s="80">
        <v>7</v>
      </c>
      <c r="D528" s="80">
        <v>10</v>
      </c>
      <c r="E528" s="80">
        <v>2010</v>
      </c>
      <c r="F528" s="80" t="s">
        <v>86</v>
      </c>
      <c r="G528" s="80" t="s">
        <v>2266</v>
      </c>
      <c r="H528" s="80" t="s">
        <v>2267</v>
      </c>
      <c r="I528" s="177"/>
      <c r="J528" s="81">
        <v>26.236246116489973</v>
      </c>
      <c r="K528" s="81">
        <v>1.1239921137451006</v>
      </c>
      <c r="L528" s="81">
        <v>0.92577837296931065</v>
      </c>
      <c r="M528" s="81">
        <v>14.120077810344513</v>
      </c>
      <c r="N528" s="81">
        <v>14.082194524284509</v>
      </c>
      <c r="O528" s="81">
        <v>16.547427827885688</v>
      </c>
      <c r="P528" s="81">
        <v>14.731714088938972</v>
      </c>
      <c r="Q528" s="81">
        <v>0.93488700983800888</v>
      </c>
      <c r="R528" s="81">
        <v>0</v>
      </c>
      <c r="S528" s="81">
        <v>1.2261008494709402</v>
      </c>
      <c r="T528" s="82"/>
      <c r="U528" s="81">
        <v>5791841</v>
      </c>
      <c r="V528" s="81">
        <v>548</v>
      </c>
      <c r="W528" s="81">
        <v>12</v>
      </c>
      <c r="X528" s="81">
        <v>3433</v>
      </c>
      <c r="Y528" s="81">
        <v>5014</v>
      </c>
      <c r="Z528" s="81">
        <v>8404</v>
      </c>
      <c r="AA528" s="81">
        <v>2891</v>
      </c>
      <c r="AB528" s="81">
        <v>15366</v>
      </c>
      <c r="AC528" s="81">
        <v>0</v>
      </c>
      <c r="AD528" s="81">
        <v>1.2261008494709402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2.5539999999999998</v>
      </c>
      <c r="BJ528" s="81">
        <v>0</v>
      </c>
      <c r="BK528" s="81">
        <v>0</v>
      </c>
      <c r="BL528" s="81">
        <v>0</v>
      </c>
      <c r="BM528" s="82"/>
      <c r="BN528" s="81">
        <v>0</v>
      </c>
      <c r="BO528" s="81">
        <v>0</v>
      </c>
      <c r="BP528" s="81">
        <v>1</v>
      </c>
      <c r="BQ528" s="81">
        <v>0</v>
      </c>
      <c r="BR528" s="81">
        <v>0</v>
      </c>
      <c r="BS528" s="81">
        <v>0</v>
      </c>
      <c r="BT528"/>
      <c r="BU528" s="80">
        <v>2.5539999999999998</v>
      </c>
      <c r="BV528" s="80">
        <v>0</v>
      </c>
      <c r="BW528" s="80">
        <v>0</v>
      </c>
      <c r="BX528" s="80">
        <v>0</v>
      </c>
      <c r="BY528" s="80">
        <v>0</v>
      </c>
      <c r="BZ528" s="80">
        <v>0</v>
      </c>
      <c r="CA528" s="80">
        <v>0</v>
      </c>
      <c r="CB528" s="80">
        <v>0</v>
      </c>
      <c r="CC528" s="80">
        <v>0</v>
      </c>
    </row>
    <row r="529" spans="1:81">
      <c r="A529" s="80" t="s">
        <v>2274</v>
      </c>
      <c r="B529" s="80">
        <v>161</v>
      </c>
      <c r="C529" s="80">
        <v>8</v>
      </c>
      <c r="D529" s="80">
        <v>10</v>
      </c>
      <c r="E529" s="80">
        <v>2011</v>
      </c>
      <c r="F529" s="80" t="s">
        <v>87</v>
      </c>
      <c r="G529" s="80" t="s">
        <v>2266</v>
      </c>
      <c r="H529" s="80" t="s">
        <v>2267</v>
      </c>
      <c r="I529" s="177"/>
      <c r="J529" s="81">
        <v>50.582206235681547</v>
      </c>
      <c r="K529" s="81">
        <v>1.5019987224291542</v>
      </c>
      <c r="L529" s="81">
        <v>0.85186852221257869</v>
      </c>
      <c r="M529" s="81">
        <v>16.364200371398582</v>
      </c>
      <c r="N529" s="81">
        <v>16.31871087585121</v>
      </c>
      <c r="O529" s="81">
        <v>16.498137820352682</v>
      </c>
      <c r="P529" s="81">
        <v>13.825990208834657</v>
      </c>
      <c r="Q529" s="81">
        <v>1.0709210986668793</v>
      </c>
      <c r="R529" s="81">
        <v>0</v>
      </c>
      <c r="S529" s="81">
        <v>1.3910859894786549</v>
      </c>
      <c r="T529" s="82"/>
      <c r="U529" s="81">
        <v>7746096</v>
      </c>
      <c r="V529" s="81">
        <v>548</v>
      </c>
      <c r="W529" s="81">
        <v>12</v>
      </c>
      <c r="X529" s="81">
        <v>3433</v>
      </c>
      <c r="Y529" s="81">
        <v>5028</v>
      </c>
      <c r="Z529" s="81">
        <v>8561</v>
      </c>
      <c r="AA529" s="81">
        <v>2794</v>
      </c>
      <c r="AB529" s="81">
        <v>15260</v>
      </c>
      <c r="AC529" s="81">
        <v>0</v>
      </c>
      <c r="AD529" s="81">
        <v>1.3910859894786549</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3.1429999999999998</v>
      </c>
      <c r="BJ529" s="81">
        <v>0</v>
      </c>
      <c r="BK529" s="81">
        <v>0</v>
      </c>
      <c r="BL529" s="81">
        <v>0</v>
      </c>
      <c r="BM529" s="82"/>
      <c r="BN529" s="81">
        <v>0</v>
      </c>
      <c r="BO529" s="81">
        <v>0</v>
      </c>
      <c r="BP529" s="81">
        <v>1</v>
      </c>
      <c r="BQ529" s="81">
        <v>0</v>
      </c>
      <c r="BR529" s="81">
        <v>0</v>
      </c>
      <c r="BS529" s="81">
        <v>0</v>
      </c>
      <c r="BT529"/>
      <c r="BU529" s="80">
        <v>3.1429999999999998</v>
      </c>
      <c r="BV529" s="80">
        <v>0</v>
      </c>
      <c r="BW529" s="80">
        <v>0</v>
      </c>
      <c r="BX529" s="80">
        <v>0</v>
      </c>
      <c r="BY529" s="80">
        <v>0</v>
      </c>
      <c r="BZ529" s="80">
        <v>0</v>
      </c>
      <c r="CA529" s="80">
        <v>0</v>
      </c>
      <c r="CB529" s="80">
        <v>0</v>
      </c>
      <c r="CC529" s="80">
        <v>0</v>
      </c>
    </row>
    <row r="530" spans="1:81">
      <c r="A530" s="80" t="s">
        <v>2275</v>
      </c>
      <c r="B530" s="80">
        <v>162</v>
      </c>
      <c r="C530" s="80">
        <v>9</v>
      </c>
      <c r="D530" s="80">
        <v>10</v>
      </c>
      <c r="E530" s="80">
        <v>2012</v>
      </c>
      <c r="F530" s="80" t="s">
        <v>88</v>
      </c>
      <c r="G530" s="80" t="s">
        <v>2266</v>
      </c>
      <c r="H530" s="80" t="s">
        <v>2267</v>
      </c>
      <c r="I530" s="177"/>
      <c r="J530" s="81">
        <v>120.65246128540362</v>
      </c>
      <c r="K530" s="81">
        <v>1.4516911086562641</v>
      </c>
      <c r="L530" s="81">
        <v>0.82593186754155501</v>
      </c>
      <c r="M530" s="81">
        <v>17.728054469226741</v>
      </c>
      <c r="N530" s="81">
        <v>19.039871123031773</v>
      </c>
      <c r="O530" s="81">
        <v>16.643633401560837</v>
      </c>
      <c r="P530" s="81">
        <v>13.5811751033928</v>
      </c>
      <c r="Q530" s="81">
        <v>1.1629964472108349</v>
      </c>
      <c r="R530" s="81">
        <v>0</v>
      </c>
      <c r="S530" s="81">
        <v>1.679567807901797</v>
      </c>
      <c r="T530" s="82"/>
      <c r="U530" s="81">
        <v>16546267</v>
      </c>
      <c r="V530" s="81">
        <v>548</v>
      </c>
      <c r="W530" s="81">
        <v>12</v>
      </c>
      <c r="X530" s="81">
        <v>3433</v>
      </c>
      <c r="Y530" s="81">
        <v>5070</v>
      </c>
      <c r="Z530" s="81">
        <v>8705</v>
      </c>
      <c r="AA530" s="81">
        <v>2729</v>
      </c>
      <c r="AB530" s="81">
        <v>15253</v>
      </c>
      <c r="AC530" s="81">
        <v>0</v>
      </c>
      <c r="AD530" s="81">
        <v>1.679567807901797</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4.7110000000000003</v>
      </c>
      <c r="BJ530" s="81">
        <v>0</v>
      </c>
      <c r="BK530" s="81">
        <v>0</v>
      </c>
      <c r="BL530" s="81">
        <v>0</v>
      </c>
      <c r="BM530" s="82"/>
      <c r="BN530" s="81">
        <v>0</v>
      </c>
      <c r="BO530" s="81">
        <v>0</v>
      </c>
      <c r="BP530" s="81">
        <v>1</v>
      </c>
      <c r="BQ530" s="81">
        <v>0</v>
      </c>
      <c r="BR530" s="81">
        <v>0</v>
      </c>
      <c r="BS530" s="81">
        <v>0</v>
      </c>
      <c r="BT530"/>
      <c r="BU530" s="80">
        <v>4.7110000000000003</v>
      </c>
      <c r="BV530" s="80">
        <v>0</v>
      </c>
      <c r="BW530" s="80">
        <v>0</v>
      </c>
      <c r="BX530" s="80">
        <v>0</v>
      </c>
      <c r="BY530" s="80">
        <v>0</v>
      </c>
      <c r="BZ530" s="80">
        <v>0</v>
      </c>
      <c r="CA530" s="80">
        <v>0</v>
      </c>
      <c r="CB530" s="80">
        <v>0</v>
      </c>
      <c r="CC530" s="80">
        <v>0</v>
      </c>
    </row>
    <row r="531" spans="1:81">
      <c r="A531" s="80" t="s">
        <v>2276</v>
      </c>
      <c r="B531" s="80">
        <v>163</v>
      </c>
      <c r="C531" s="80">
        <v>10</v>
      </c>
      <c r="D531" s="80">
        <v>10</v>
      </c>
      <c r="E531" s="80">
        <v>2013</v>
      </c>
      <c r="F531" s="80" t="s">
        <v>89</v>
      </c>
      <c r="G531" s="80" t="s">
        <v>2266</v>
      </c>
      <c r="H531" s="80" t="s">
        <v>2267</v>
      </c>
      <c r="I531" s="177"/>
      <c r="J531" s="81">
        <v>106.11677141148408</v>
      </c>
      <c r="K531" s="81">
        <v>1.3711291029350852</v>
      </c>
      <c r="L531" s="81">
        <v>0.83811029710628848</v>
      </c>
      <c r="M531" s="81">
        <v>17.955839709591881</v>
      </c>
      <c r="N531" s="81">
        <v>18.484871196478831</v>
      </c>
      <c r="O531" s="81">
        <v>16.161066800512277</v>
      </c>
      <c r="P531" s="81">
        <v>13.372588598538496</v>
      </c>
      <c r="Q531" s="81">
        <v>1.1782125202732043</v>
      </c>
      <c r="R531" s="81">
        <v>0</v>
      </c>
      <c r="S531" s="81">
        <v>0.96445336585429609</v>
      </c>
      <c r="T531" s="82"/>
      <c r="U531" s="81">
        <v>10822491</v>
      </c>
      <c r="V531" s="81">
        <v>548</v>
      </c>
      <c r="W531" s="81">
        <v>12</v>
      </c>
      <c r="X531" s="81">
        <v>3433</v>
      </c>
      <c r="Y531" s="81">
        <v>5081</v>
      </c>
      <c r="Z531" s="81">
        <v>8830</v>
      </c>
      <c r="AA531" s="81">
        <v>2677</v>
      </c>
      <c r="AB531" s="81">
        <v>15231</v>
      </c>
      <c r="AC531" s="81">
        <v>0</v>
      </c>
      <c r="AD531" s="81">
        <v>0.96445336585429609</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5.899</v>
      </c>
      <c r="BJ531" s="81">
        <v>0</v>
      </c>
      <c r="BK531" s="81">
        <v>0</v>
      </c>
      <c r="BL531" s="81">
        <v>0</v>
      </c>
      <c r="BM531" s="82"/>
      <c r="BN531" s="81">
        <v>0</v>
      </c>
      <c r="BO531" s="81">
        <v>0</v>
      </c>
      <c r="BP531" s="81">
        <v>1</v>
      </c>
      <c r="BQ531" s="81">
        <v>0</v>
      </c>
      <c r="BR531" s="81">
        <v>0</v>
      </c>
      <c r="BS531" s="81">
        <v>0</v>
      </c>
      <c r="BT531"/>
      <c r="BU531" s="80">
        <v>5.899</v>
      </c>
      <c r="BV531" s="80">
        <v>0</v>
      </c>
      <c r="BW531" s="80">
        <v>0</v>
      </c>
      <c r="BX531" s="80">
        <v>0</v>
      </c>
      <c r="BY531" s="80">
        <v>0</v>
      </c>
      <c r="BZ531" s="80">
        <v>0</v>
      </c>
      <c r="CA531" s="80">
        <v>0</v>
      </c>
      <c r="CB531" s="80">
        <v>0</v>
      </c>
      <c r="CC531" s="80">
        <v>0</v>
      </c>
    </row>
    <row r="532" spans="1:81">
      <c r="A532" s="80" t="s">
        <v>2277</v>
      </c>
      <c r="B532" s="80">
        <v>164</v>
      </c>
      <c r="C532" s="80">
        <v>11</v>
      </c>
      <c r="D532" s="80">
        <v>10</v>
      </c>
      <c r="E532" s="80">
        <v>2014</v>
      </c>
      <c r="F532" s="80" t="s">
        <v>90</v>
      </c>
      <c r="G532" s="80" t="s">
        <v>2266</v>
      </c>
      <c r="H532" s="80" t="s">
        <v>2267</v>
      </c>
      <c r="I532" s="177"/>
      <c r="J532" s="81">
        <v>76.320346851550397</v>
      </c>
      <c r="K532" s="81">
        <v>1.3949776143245796</v>
      </c>
      <c r="L532" s="81">
        <v>1.6233154807640082</v>
      </c>
      <c r="M532" s="81">
        <v>18.624180890470853</v>
      </c>
      <c r="N532" s="81">
        <v>17.373932451381599</v>
      </c>
      <c r="O532" s="81">
        <v>15.539194758860532</v>
      </c>
      <c r="P532" s="81">
        <v>13.13081717671551</v>
      </c>
      <c r="Q532" s="81">
        <v>1.1247267858337824</v>
      </c>
      <c r="R532" s="81">
        <v>0</v>
      </c>
      <c r="S532" s="81">
        <v>0.9364870121063209</v>
      </c>
      <c r="T532" s="82"/>
      <c r="U532" s="81">
        <v>8779990</v>
      </c>
      <c r="V532" s="81">
        <v>500</v>
      </c>
      <c r="W532" s="81">
        <v>21</v>
      </c>
      <c r="X532" s="81">
        <v>3584</v>
      </c>
      <c r="Y532" s="81">
        <v>5137</v>
      </c>
      <c r="Z532" s="81">
        <v>8942</v>
      </c>
      <c r="AA532" s="81">
        <v>2615</v>
      </c>
      <c r="AB532" s="81">
        <v>15154</v>
      </c>
      <c r="AC532" s="81">
        <v>0</v>
      </c>
      <c r="AD532" s="81">
        <v>0.9364870121063209</v>
      </c>
      <c r="AE532" s="82"/>
      <c r="AF532" s="81">
        <v>106706660.23579308</v>
      </c>
      <c r="AG532" s="81">
        <v>1041489.4063985061</v>
      </c>
      <c r="AH532" s="81">
        <v>217632.46935186078</v>
      </c>
      <c r="AI532" s="81">
        <v>22535722.826720823</v>
      </c>
      <c r="AJ532" s="81">
        <v>24105854.333735064</v>
      </c>
      <c r="AK532" s="81">
        <v>0</v>
      </c>
      <c r="AL532" s="81">
        <v>0</v>
      </c>
      <c r="AM532" s="81">
        <v>2080417.7505203818</v>
      </c>
      <c r="AN532" s="81">
        <v>0</v>
      </c>
      <c r="AO532" s="81">
        <v>0</v>
      </c>
      <c r="AP532" s="82"/>
      <c r="AQ532" s="81">
        <v>477</v>
      </c>
      <c r="AR532" s="81">
        <v>115</v>
      </c>
      <c r="AS532" s="81">
        <v>0</v>
      </c>
      <c r="AT532" s="81">
        <v>0</v>
      </c>
      <c r="AU532" s="81">
        <v>0</v>
      </c>
      <c r="AV532" s="81">
        <v>0</v>
      </c>
      <c r="AW532" s="81" t="s">
        <v>564</v>
      </c>
      <c r="AX532" s="82"/>
      <c r="AY532" s="81">
        <v>2269.3599999999997</v>
      </c>
      <c r="AZ532" s="81">
        <v>4615.3</v>
      </c>
      <c r="BA532" s="81">
        <v>0</v>
      </c>
      <c r="BB532" s="81">
        <v>0</v>
      </c>
      <c r="BC532" s="81">
        <v>0</v>
      </c>
      <c r="BD532" s="81">
        <v>0</v>
      </c>
      <c r="BE532" s="81" t="s">
        <v>564</v>
      </c>
      <c r="BF532" s="82"/>
      <c r="BG532" s="81">
        <v>0</v>
      </c>
      <c r="BH532" s="81">
        <v>0</v>
      </c>
      <c r="BI532" s="81">
        <v>5.9320000000000004</v>
      </c>
      <c r="BJ532" s="81">
        <v>0</v>
      </c>
      <c r="BK532" s="81">
        <v>0</v>
      </c>
      <c r="BL532" s="81">
        <v>0</v>
      </c>
      <c r="BM532" s="82"/>
      <c r="BN532" s="81">
        <v>0</v>
      </c>
      <c r="BO532" s="81">
        <v>0</v>
      </c>
      <c r="BP532" s="81">
        <v>1</v>
      </c>
      <c r="BQ532" s="81">
        <v>0</v>
      </c>
      <c r="BR532" s="81">
        <v>0</v>
      </c>
      <c r="BS532" s="81">
        <v>0</v>
      </c>
      <c r="BT532"/>
      <c r="BU532" s="80">
        <v>5.9320000000000004</v>
      </c>
      <c r="BV532" s="80">
        <v>0</v>
      </c>
      <c r="BW532" s="80">
        <v>0</v>
      </c>
      <c r="BX532" s="80">
        <v>0</v>
      </c>
      <c r="BY532" s="80">
        <v>0</v>
      </c>
      <c r="BZ532" s="80">
        <v>0</v>
      </c>
      <c r="CA532" s="80">
        <v>0</v>
      </c>
      <c r="CB532" s="80">
        <v>0</v>
      </c>
      <c r="CC532" s="80">
        <v>0</v>
      </c>
    </row>
    <row r="533" spans="1:81">
      <c r="A533" s="80" t="s">
        <v>2278</v>
      </c>
      <c r="B533" s="80">
        <v>165</v>
      </c>
      <c r="C533" s="80">
        <v>12</v>
      </c>
      <c r="D533" s="80">
        <v>10</v>
      </c>
      <c r="E533" s="80">
        <v>2015</v>
      </c>
      <c r="F533" s="80" t="s">
        <v>91</v>
      </c>
      <c r="G533" s="80" t="s">
        <v>2266</v>
      </c>
      <c r="H533" s="80" t="s">
        <v>2267</v>
      </c>
      <c r="I533" s="177"/>
      <c r="J533" s="81">
        <v>52.595544320761014</v>
      </c>
      <c r="K533" s="81">
        <v>1.1679936027226985</v>
      </c>
      <c r="L533" s="81">
        <v>1.8453095965853521</v>
      </c>
      <c r="M533" s="81">
        <v>15.759477720971454</v>
      </c>
      <c r="N533" s="81">
        <v>15.300095512807156</v>
      </c>
      <c r="O533" s="81">
        <v>15.540650835781065</v>
      </c>
      <c r="P533" s="81">
        <v>13.020541622930415</v>
      </c>
      <c r="Q533" s="81">
        <v>1.0990899356266353</v>
      </c>
      <c r="R533" s="81">
        <v>0</v>
      </c>
      <c r="S533" s="81">
        <v>1.2552819222713574</v>
      </c>
      <c r="T533" s="82"/>
      <c r="U533" s="81">
        <v>7676274</v>
      </c>
      <c r="V533" s="81">
        <v>500</v>
      </c>
      <c r="W533" s="81">
        <v>21</v>
      </c>
      <c r="X533" s="81">
        <v>3584</v>
      </c>
      <c r="Y533" s="81">
        <v>5187</v>
      </c>
      <c r="Z533" s="81">
        <v>9029</v>
      </c>
      <c r="AA533" s="81">
        <v>2591</v>
      </c>
      <c r="AB533" s="81">
        <v>15127</v>
      </c>
      <c r="AC533" s="81">
        <v>0</v>
      </c>
      <c r="AD533" s="81">
        <v>1.2552819222713574</v>
      </c>
      <c r="AE533" s="82"/>
      <c r="AF533" s="81">
        <v>81970091.690599069</v>
      </c>
      <c r="AG533" s="81">
        <v>894832.47091294685</v>
      </c>
      <c r="AH533" s="81">
        <v>229368.3183971206</v>
      </c>
      <c r="AI533" s="81">
        <v>22016872.120551426</v>
      </c>
      <c r="AJ533" s="81">
        <v>23438846.145271141</v>
      </c>
      <c r="AK533" s="81">
        <v>0</v>
      </c>
      <c r="AL533" s="81">
        <v>0</v>
      </c>
      <c r="AM533" s="81">
        <v>2073091.8946216027</v>
      </c>
      <c r="AN533" s="81">
        <v>0</v>
      </c>
      <c r="AO533" s="81">
        <v>0</v>
      </c>
      <c r="AP533" s="82"/>
      <c r="AQ533" s="81">
        <v>513</v>
      </c>
      <c r="AR533" s="81">
        <v>144</v>
      </c>
      <c r="AS533" s="81">
        <v>0</v>
      </c>
      <c r="AT533" s="81">
        <v>0</v>
      </c>
      <c r="AU533" s="81">
        <v>0</v>
      </c>
      <c r="AV533" s="81">
        <v>0</v>
      </c>
      <c r="AW533" s="81" t="s">
        <v>564</v>
      </c>
      <c r="AX533" s="82"/>
      <c r="AY533" s="81">
        <v>2542.46</v>
      </c>
      <c r="AZ533" s="81">
        <v>5658.1</v>
      </c>
      <c r="BA533" s="81">
        <v>0</v>
      </c>
      <c r="BB533" s="81">
        <v>0</v>
      </c>
      <c r="BC533" s="81">
        <v>0</v>
      </c>
      <c r="BD533" s="81">
        <v>0</v>
      </c>
      <c r="BE533" s="81" t="s">
        <v>564</v>
      </c>
      <c r="BF533" s="82"/>
      <c r="BG533" s="81">
        <v>0</v>
      </c>
      <c r="BH533" s="81">
        <v>0</v>
      </c>
      <c r="BI533" s="81">
        <v>5.4020000000000001</v>
      </c>
      <c r="BJ533" s="81">
        <v>0</v>
      </c>
      <c r="BK533" s="81">
        <v>0</v>
      </c>
      <c r="BL533" s="81">
        <v>0</v>
      </c>
      <c r="BM533" s="82"/>
      <c r="BN533" s="81">
        <v>0</v>
      </c>
      <c r="BO533" s="81">
        <v>0</v>
      </c>
      <c r="BP533" s="81">
        <v>1</v>
      </c>
      <c r="BQ533" s="81">
        <v>0</v>
      </c>
      <c r="BR533" s="81">
        <v>0</v>
      </c>
      <c r="BS533" s="81">
        <v>0</v>
      </c>
      <c r="BT533"/>
      <c r="BU533" s="80">
        <v>5.4020000000000001</v>
      </c>
      <c r="BV533" s="80">
        <v>0</v>
      </c>
      <c r="BW533" s="80">
        <v>0</v>
      </c>
      <c r="BX533" s="80">
        <v>0</v>
      </c>
      <c r="BY533" s="80">
        <v>0</v>
      </c>
      <c r="BZ533" s="80">
        <v>0</v>
      </c>
      <c r="CA533" s="80">
        <v>0</v>
      </c>
      <c r="CB533" s="80">
        <v>0</v>
      </c>
      <c r="CC533" s="80">
        <v>0</v>
      </c>
    </row>
    <row r="534" spans="1:81">
      <c r="A534" s="80" t="s">
        <v>2279</v>
      </c>
      <c r="B534" s="80">
        <v>166</v>
      </c>
      <c r="C534" s="80">
        <v>13</v>
      </c>
      <c r="D534" s="80">
        <v>10</v>
      </c>
      <c r="E534" s="80">
        <v>2016</v>
      </c>
      <c r="F534" s="80" t="s">
        <v>92</v>
      </c>
      <c r="G534" s="80" t="s">
        <v>2266</v>
      </c>
      <c r="H534" s="80" t="s">
        <v>2267</v>
      </c>
      <c r="I534" s="177"/>
      <c r="J534" s="81">
        <v>47.667107444415549</v>
      </c>
      <c r="K534" s="81">
        <v>1.1756176756346262</v>
      </c>
      <c r="L534" s="81">
        <v>1.759300752883832</v>
      </c>
      <c r="M534" s="81">
        <v>13.133369046178483</v>
      </c>
      <c r="N534" s="81">
        <v>14.045455098657008</v>
      </c>
      <c r="O534" s="81">
        <v>15.550867898426022</v>
      </c>
      <c r="P534" s="81">
        <v>12.438328151195439</v>
      </c>
      <c r="Q534" s="81">
        <v>1.0586328334353754</v>
      </c>
      <c r="R534" s="81">
        <v>0</v>
      </c>
      <c r="S534" s="81">
        <v>1.1343204930721533</v>
      </c>
      <c r="T534" s="82"/>
      <c r="U534" s="81">
        <v>7809163</v>
      </c>
      <c r="V534" s="81">
        <v>500</v>
      </c>
      <c r="W534" s="81">
        <v>21</v>
      </c>
      <c r="X534" s="81">
        <v>3584</v>
      </c>
      <c r="Y534" s="81">
        <v>5187</v>
      </c>
      <c r="Z534" s="81">
        <v>9146</v>
      </c>
      <c r="AA534" s="81">
        <v>2560</v>
      </c>
      <c r="AB534" s="81">
        <v>14988</v>
      </c>
      <c r="AC534" s="81">
        <v>0</v>
      </c>
      <c r="AD534" s="81">
        <v>1.1343204930721531</v>
      </c>
      <c r="AE534" s="82"/>
      <c r="AF534" s="81">
        <v>80889872.988123998</v>
      </c>
      <c r="AG534" s="81">
        <v>876265.58782568446</v>
      </c>
      <c r="AH534" s="81">
        <v>203471.43282243371</v>
      </c>
      <c r="AI534" s="81">
        <v>20754732.066425219</v>
      </c>
      <c r="AJ534" s="81">
        <v>21755771.480709068</v>
      </c>
      <c r="AK534" s="81">
        <v>0</v>
      </c>
      <c r="AL534" s="81">
        <v>0</v>
      </c>
      <c r="AM534" s="81">
        <v>2055638.3172078531</v>
      </c>
      <c r="AN534" s="81">
        <v>0</v>
      </c>
      <c r="AO534" s="81">
        <v>0</v>
      </c>
      <c r="AP534" s="82"/>
      <c r="AQ534" s="81">
        <v>538</v>
      </c>
      <c r="AR534" s="81">
        <v>182</v>
      </c>
      <c r="AS534" s="81">
        <v>0</v>
      </c>
      <c r="AT534" s="81">
        <v>0</v>
      </c>
      <c r="AU534" s="81">
        <v>0</v>
      </c>
      <c r="AV534" s="81">
        <v>0</v>
      </c>
      <c r="AW534" s="81" t="s">
        <v>564</v>
      </c>
      <c r="AX534" s="82"/>
      <c r="AY534" s="81">
        <v>2703.75</v>
      </c>
      <c r="AZ534" s="81">
        <v>7386.2</v>
      </c>
      <c r="BA534" s="81">
        <v>0</v>
      </c>
      <c r="BB534" s="81">
        <v>0</v>
      </c>
      <c r="BC534" s="81">
        <v>0</v>
      </c>
      <c r="BD534" s="81">
        <v>0</v>
      </c>
      <c r="BE534" s="81" t="s">
        <v>564</v>
      </c>
      <c r="BF534" s="82"/>
      <c r="BG534" s="81">
        <v>0</v>
      </c>
      <c r="BH534" s="81">
        <v>0</v>
      </c>
      <c r="BI534" s="81">
        <v>4.0449999999999999</v>
      </c>
      <c r="BJ534" s="81">
        <v>0</v>
      </c>
      <c r="BK534" s="81">
        <v>0</v>
      </c>
      <c r="BL534" s="81">
        <v>0</v>
      </c>
      <c r="BM534" s="82"/>
      <c r="BN534" s="81">
        <v>0</v>
      </c>
      <c r="BO534" s="81">
        <v>0</v>
      </c>
      <c r="BP534" s="81">
        <v>1</v>
      </c>
      <c r="BQ534" s="81">
        <v>0</v>
      </c>
      <c r="BR534" s="81">
        <v>0</v>
      </c>
      <c r="BS534" s="81">
        <v>0</v>
      </c>
      <c r="BT534"/>
      <c r="BU534" s="80">
        <v>4.0449999999999999</v>
      </c>
      <c r="BV534" s="80">
        <v>0</v>
      </c>
      <c r="BW534" s="80">
        <v>0</v>
      </c>
      <c r="BX534" s="80">
        <v>0</v>
      </c>
      <c r="BY534" s="80">
        <v>0</v>
      </c>
      <c r="BZ534" s="80">
        <v>0</v>
      </c>
      <c r="CA534" s="80">
        <v>0</v>
      </c>
      <c r="CB534" s="80">
        <v>0</v>
      </c>
      <c r="CC534" s="80">
        <v>0</v>
      </c>
    </row>
    <row r="535" spans="1:81">
      <c r="A535" s="80" t="s">
        <v>2280</v>
      </c>
      <c r="B535" s="80">
        <v>167</v>
      </c>
      <c r="C535" s="80">
        <v>14</v>
      </c>
      <c r="D535" s="80">
        <v>10</v>
      </c>
      <c r="E535" s="80">
        <v>2017</v>
      </c>
      <c r="F535" s="80" t="s">
        <v>71</v>
      </c>
      <c r="G535" s="80" t="s">
        <v>2266</v>
      </c>
      <c r="H535" s="80" t="s">
        <v>2267</v>
      </c>
      <c r="I535" s="177"/>
      <c r="J535" s="81">
        <v>43.571981156192358</v>
      </c>
      <c r="K535" s="81">
        <v>1.1263621155852697</v>
      </c>
      <c r="L535" s="81">
        <v>1.5271914420444577</v>
      </c>
      <c r="M535" s="81">
        <v>12.610898815860079</v>
      </c>
      <c r="N535" s="81">
        <v>14.224506937962467</v>
      </c>
      <c r="O535" s="81">
        <v>15.310495163993458</v>
      </c>
      <c r="P535" s="81">
        <v>12.296772516271348</v>
      </c>
      <c r="Q535" s="81">
        <v>1.0184311243427204</v>
      </c>
      <c r="R535" s="81">
        <v>0</v>
      </c>
      <c r="S535" s="81">
        <v>1.3214534733140653</v>
      </c>
      <c r="T535" s="82"/>
      <c r="U535" s="81">
        <v>8589212</v>
      </c>
      <c r="V535" s="81">
        <v>500</v>
      </c>
      <c r="W535" s="81">
        <v>21</v>
      </c>
      <c r="X535" s="81">
        <v>3584</v>
      </c>
      <c r="Y535" s="81">
        <v>5212</v>
      </c>
      <c r="Z535" s="81">
        <v>9154</v>
      </c>
      <c r="AA535" s="81">
        <v>2547</v>
      </c>
      <c r="AB535" s="81">
        <v>14911</v>
      </c>
      <c r="AC535" s="81">
        <v>0</v>
      </c>
      <c r="AD535" s="81">
        <v>1.321453473314065</v>
      </c>
      <c r="AE535" s="82"/>
      <c r="AF535" s="81">
        <v>79109996.336477146</v>
      </c>
      <c r="AG535" s="81">
        <v>862208.77644947462</v>
      </c>
      <c r="AH535" s="81">
        <v>239044.5704204432</v>
      </c>
      <c r="AI535" s="81">
        <v>20880358.768873751</v>
      </c>
      <c r="AJ535" s="81">
        <v>24673011.959901381</v>
      </c>
      <c r="AK535" s="81">
        <v>0</v>
      </c>
      <c r="AL535" s="81">
        <v>0</v>
      </c>
      <c r="AM535" s="81">
        <v>2048277.5801178231</v>
      </c>
      <c r="AN535" s="81">
        <v>0</v>
      </c>
      <c r="AO535" s="81">
        <v>0</v>
      </c>
      <c r="AP535" s="82"/>
      <c r="AQ535" s="81">
        <v>553</v>
      </c>
      <c r="AR535" s="81">
        <v>187</v>
      </c>
      <c r="AS535" s="81">
        <v>0</v>
      </c>
      <c r="AT535" s="81">
        <v>0</v>
      </c>
      <c r="AU535" s="81">
        <v>0</v>
      </c>
      <c r="AV535" s="81">
        <v>0</v>
      </c>
      <c r="AW535" s="81" t="s">
        <v>564</v>
      </c>
      <c r="AX535" s="82"/>
      <c r="AY535" s="81">
        <v>2795.56</v>
      </c>
      <c r="AZ535" s="81">
        <v>7909.699999999998</v>
      </c>
      <c r="BA535" s="81">
        <v>0</v>
      </c>
      <c r="BB535" s="81">
        <v>0</v>
      </c>
      <c r="BC535" s="81">
        <v>0</v>
      </c>
      <c r="BD535" s="81">
        <v>0</v>
      </c>
      <c r="BE535" s="81" t="s">
        <v>564</v>
      </c>
      <c r="BF535" s="82"/>
      <c r="BG535" s="81">
        <v>0</v>
      </c>
      <c r="BH535" s="81">
        <v>0</v>
      </c>
      <c r="BI535" s="81">
        <v>3.8290000000000002</v>
      </c>
      <c r="BJ535" s="81">
        <v>0</v>
      </c>
      <c r="BK535" s="81">
        <v>0</v>
      </c>
      <c r="BL535" s="81">
        <v>0</v>
      </c>
      <c r="BM535" s="82"/>
      <c r="BN535" s="81">
        <v>0</v>
      </c>
      <c r="BO535" s="81">
        <v>0</v>
      </c>
      <c r="BP535" s="81">
        <v>1</v>
      </c>
      <c r="BQ535" s="81">
        <v>0</v>
      </c>
      <c r="BR535" s="81">
        <v>0</v>
      </c>
      <c r="BS535" s="81">
        <v>0</v>
      </c>
      <c r="BT535"/>
      <c r="BU535" s="80">
        <v>3.8290000000000002</v>
      </c>
      <c r="BV535" s="80">
        <v>0</v>
      </c>
      <c r="BW535" s="80">
        <v>0</v>
      </c>
      <c r="BX535" s="80">
        <v>0</v>
      </c>
      <c r="BY535" s="80">
        <v>0</v>
      </c>
      <c r="BZ535" s="80">
        <v>0</v>
      </c>
      <c r="CA535" s="80">
        <v>0</v>
      </c>
      <c r="CB535" s="80">
        <v>0</v>
      </c>
      <c r="CC535" s="80">
        <v>0</v>
      </c>
    </row>
    <row r="536" spans="1:81">
      <c r="A536" s="80" t="s">
        <v>2281</v>
      </c>
      <c r="B536" s="80">
        <v>168</v>
      </c>
      <c r="C536" s="80">
        <v>15</v>
      </c>
      <c r="D536" s="80">
        <v>10</v>
      </c>
      <c r="E536" s="80">
        <v>2018</v>
      </c>
      <c r="F536" s="80" t="s">
        <v>93</v>
      </c>
      <c r="G536" s="80" t="s">
        <v>2266</v>
      </c>
      <c r="H536" s="80" t="s">
        <v>2267</v>
      </c>
      <c r="I536" s="177"/>
      <c r="J536" s="81">
        <v>26.566760895051349</v>
      </c>
      <c r="K536" s="81">
        <v>0.98774678330165899</v>
      </c>
      <c r="L536" s="81">
        <v>1.3771402839577895</v>
      </c>
      <c r="M536" s="81">
        <v>11.397591171241297</v>
      </c>
      <c r="N536" s="81">
        <v>10.663841670493037</v>
      </c>
      <c r="O536" s="81">
        <v>15.213214698316619</v>
      </c>
      <c r="P536" s="81">
        <v>12.06921005021576</v>
      </c>
      <c r="Q536" s="81">
        <v>0.93915838786105821</v>
      </c>
      <c r="R536" s="81">
        <v>0</v>
      </c>
      <c r="S536" s="81">
        <v>2.3025435256863038</v>
      </c>
      <c r="T536" s="82"/>
      <c r="U536" s="81">
        <v>7112631</v>
      </c>
      <c r="V536" s="81">
        <v>500</v>
      </c>
      <c r="W536" s="81">
        <v>21</v>
      </c>
      <c r="X536" s="81">
        <v>3584</v>
      </c>
      <c r="Y536" s="81">
        <v>5214</v>
      </c>
      <c r="Z536" s="81">
        <v>9270</v>
      </c>
      <c r="AA536" s="81">
        <v>2525</v>
      </c>
      <c r="AB536" s="81">
        <v>14818</v>
      </c>
      <c r="AC536" s="81">
        <v>0</v>
      </c>
      <c r="AD536" s="81">
        <v>2.3025435256863038</v>
      </c>
      <c r="AE536" s="82"/>
      <c r="AF536" s="81">
        <v>59524017.642218567</v>
      </c>
      <c r="AG536" s="81">
        <v>769789.55600176647</v>
      </c>
      <c r="AH536" s="81">
        <v>206985.46918692361</v>
      </c>
      <c r="AI536" s="81">
        <v>21724914.683480721</v>
      </c>
      <c r="AJ536" s="81">
        <v>23817902.78869018</v>
      </c>
      <c r="AK536" s="81">
        <v>0</v>
      </c>
      <c r="AL536" s="81">
        <v>0</v>
      </c>
      <c r="AM536" s="81">
        <v>2039714.158525212</v>
      </c>
      <c r="AN536" s="81">
        <v>0</v>
      </c>
      <c r="AO536" s="81">
        <v>0</v>
      </c>
      <c r="AP536" s="82"/>
      <c r="AQ536" s="81">
        <v>573</v>
      </c>
      <c r="AR536" s="81">
        <v>189</v>
      </c>
      <c r="AS536" s="81">
        <v>0</v>
      </c>
      <c r="AT536" s="81">
        <v>0</v>
      </c>
      <c r="AU536" s="81">
        <v>0</v>
      </c>
      <c r="AV536" s="81">
        <v>0</v>
      </c>
      <c r="AW536" s="81" t="s">
        <v>564</v>
      </c>
      <c r="AX536" s="82"/>
      <c r="AY536" s="81">
        <v>2918.4499999999989</v>
      </c>
      <c r="AZ536" s="81">
        <v>7970</v>
      </c>
      <c r="BA536" s="81">
        <v>0</v>
      </c>
      <c r="BB536" s="81">
        <v>0</v>
      </c>
      <c r="BC536" s="81">
        <v>0</v>
      </c>
      <c r="BD536" s="81">
        <v>0</v>
      </c>
      <c r="BE536" s="81" t="s">
        <v>564</v>
      </c>
      <c r="BF536" s="82"/>
      <c r="BG536" s="81">
        <v>0</v>
      </c>
      <c r="BH536" s="81">
        <v>0</v>
      </c>
      <c r="BI536" s="81">
        <v>3.2130000000000001</v>
      </c>
      <c r="BJ536" s="81">
        <v>0</v>
      </c>
      <c r="BK536" s="81">
        <v>0</v>
      </c>
      <c r="BL536" s="81">
        <v>0</v>
      </c>
      <c r="BM536" s="82"/>
      <c r="BN536" s="81">
        <v>0</v>
      </c>
      <c r="BO536" s="81">
        <v>0</v>
      </c>
      <c r="BP536" s="81">
        <v>1</v>
      </c>
      <c r="BQ536" s="81">
        <v>0</v>
      </c>
      <c r="BR536" s="81">
        <v>0</v>
      </c>
      <c r="BS536" s="81">
        <v>0</v>
      </c>
      <c r="BT536"/>
      <c r="BU536" s="80">
        <v>3.2130000000000001</v>
      </c>
      <c r="BV536" s="80">
        <v>0</v>
      </c>
      <c r="BW536" s="80">
        <v>0</v>
      </c>
      <c r="BX536" s="80">
        <v>0</v>
      </c>
      <c r="BY536" s="80">
        <v>0</v>
      </c>
      <c r="BZ536" s="80">
        <v>0</v>
      </c>
      <c r="CA536" s="80">
        <v>0</v>
      </c>
      <c r="CB536" s="80">
        <v>0</v>
      </c>
      <c r="CC536" s="80">
        <v>0</v>
      </c>
    </row>
    <row r="537" spans="1:81">
      <c r="A537" s="80" t="s">
        <v>2282</v>
      </c>
      <c r="B537" s="80">
        <v>169</v>
      </c>
      <c r="C537" s="80">
        <v>16</v>
      </c>
      <c r="D537" s="80">
        <v>10</v>
      </c>
      <c r="E537" s="80">
        <v>2019</v>
      </c>
      <c r="F537" s="80" t="s">
        <v>73</v>
      </c>
      <c r="G537" s="80" t="s">
        <v>2266</v>
      </c>
      <c r="H537" s="80" t="s">
        <v>2267</v>
      </c>
      <c r="I537" s="177"/>
      <c r="J537" s="81">
        <v>29.061206111144561</v>
      </c>
      <c r="K537" s="81">
        <v>0.92613058941855453</v>
      </c>
      <c r="L537" s="81">
        <v>1.4018624456172606</v>
      </c>
      <c r="M537" s="81">
        <v>11.625913305237379</v>
      </c>
      <c r="N537" s="81">
        <v>11.397228013510315</v>
      </c>
      <c r="O537" s="81">
        <v>14.845020426396564</v>
      </c>
      <c r="P537" s="81">
        <v>12.035008435363354</v>
      </c>
      <c r="Q537" s="81">
        <v>0.9031081404907858</v>
      </c>
      <c r="R537" s="81">
        <v>0</v>
      </c>
      <c r="S537" s="81">
        <v>1.7947738584834219</v>
      </c>
      <c r="T537" s="82"/>
      <c r="U537" s="81">
        <v>6500122</v>
      </c>
      <c r="V537" s="81">
        <v>500</v>
      </c>
      <c r="W537" s="81">
        <v>21</v>
      </c>
      <c r="X537" s="81">
        <v>3584</v>
      </c>
      <c r="Y537" s="81">
        <v>5212</v>
      </c>
      <c r="Z537" s="81">
        <v>9294</v>
      </c>
      <c r="AA537" s="81">
        <v>2499</v>
      </c>
      <c r="AB537" s="81">
        <v>14635</v>
      </c>
      <c r="AC537" s="81">
        <v>0</v>
      </c>
      <c r="AD537" s="81">
        <v>1.7947738584834221</v>
      </c>
      <c r="AE537" s="82"/>
      <c r="AF537" s="81">
        <v>64361303.415411703</v>
      </c>
      <c r="AG537" s="81">
        <v>744794.99609345011</v>
      </c>
      <c r="AH537" s="81">
        <v>246961.88025222381</v>
      </c>
      <c r="AI537" s="81">
        <v>20542831.984190751</v>
      </c>
      <c r="AJ537" s="81">
        <v>23922086.880522732</v>
      </c>
      <c r="AK537" s="81">
        <v>0</v>
      </c>
      <c r="AL537" s="81">
        <v>0</v>
      </c>
      <c r="AM537" s="81">
        <v>1993176.827778986</v>
      </c>
      <c r="AN537" s="81">
        <v>0</v>
      </c>
      <c r="AO537" s="81">
        <v>0</v>
      </c>
      <c r="AP537" s="82"/>
      <c r="AQ537" s="81">
        <v>604</v>
      </c>
      <c r="AR537" s="81">
        <v>199</v>
      </c>
      <c r="AS537" s="81">
        <v>0</v>
      </c>
      <c r="AT537" s="81">
        <v>0</v>
      </c>
      <c r="AU537" s="81">
        <v>0</v>
      </c>
      <c r="AV537" s="81">
        <v>0</v>
      </c>
      <c r="AW537" s="81" t="s">
        <v>564</v>
      </c>
      <c r="AX537" s="82"/>
      <c r="AY537" s="81">
        <v>3089.1800000000021</v>
      </c>
      <c r="AZ537" s="81">
        <v>8372.2999999999956</v>
      </c>
      <c r="BA537" s="81">
        <v>0</v>
      </c>
      <c r="BB537" s="81">
        <v>0</v>
      </c>
      <c r="BC537" s="81">
        <v>0</v>
      </c>
      <c r="BD537" s="81">
        <v>0</v>
      </c>
      <c r="BE537" s="81" t="s">
        <v>564</v>
      </c>
      <c r="BF537" s="82"/>
      <c r="BG537" s="81">
        <v>0</v>
      </c>
      <c r="BH537" s="81">
        <v>0</v>
      </c>
      <c r="BI537" s="81">
        <v>2.2650000000000001</v>
      </c>
      <c r="BJ537" s="81">
        <v>0</v>
      </c>
      <c r="BK537" s="81">
        <v>0</v>
      </c>
      <c r="BL537" s="81">
        <v>0</v>
      </c>
      <c r="BM537" s="82"/>
      <c r="BN537" s="81">
        <v>0</v>
      </c>
      <c r="BO537" s="81">
        <v>0</v>
      </c>
      <c r="BP537" s="81">
        <v>1</v>
      </c>
      <c r="BQ537" s="81">
        <v>0</v>
      </c>
      <c r="BR537" s="81">
        <v>0</v>
      </c>
      <c r="BS537" s="81">
        <v>0</v>
      </c>
      <c r="BT537"/>
      <c r="BU537" s="80">
        <v>2.2650000000000001</v>
      </c>
      <c r="BV537" s="80">
        <v>0</v>
      </c>
      <c r="BW537" s="80">
        <v>0</v>
      </c>
      <c r="BX537" s="80">
        <v>0</v>
      </c>
      <c r="BY537" s="80">
        <v>0</v>
      </c>
      <c r="BZ537" s="80">
        <v>0</v>
      </c>
      <c r="CA537" s="80">
        <v>0</v>
      </c>
      <c r="CB537" s="80">
        <v>0</v>
      </c>
      <c r="CC537" s="80">
        <v>0</v>
      </c>
    </row>
    <row r="538" spans="1:81">
      <c r="A538" s="80" t="s">
        <v>2283</v>
      </c>
      <c r="B538" s="80">
        <v>170</v>
      </c>
      <c r="C538" s="80">
        <v>17</v>
      </c>
      <c r="D538" s="80">
        <v>10</v>
      </c>
      <c r="E538" s="80">
        <v>2020</v>
      </c>
      <c r="F538" s="80" t="s">
        <v>218</v>
      </c>
      <c r="G538" s="80" t="s">
        <v>2266</v>
      </c>
      <c r="H538" s="80" t="s">
        <v>2267</v>
      </c>
      <c r="I538" s="177"/>
      <c r="J538" s="81">
        <v>18.9598977679575</v>
      </c>
      <c r="K538" s="81">
        <v>1.0112081783279785</v>
      </c>
      <c r="L538" s="81">
        <v>11.461265861237061</v>
      </c>
      <c r="M538" s="81">
        <v>11.798414971155498</v>
      </c>
      <c r="N538" s="81">
        <v>11.405944552490785</v>
      </c>
      <c r="O538" s="81">
        <v>13.037126031780611</v>
      </c>
      <c r="P538" s="81">
        <v>11.311959541561304</v>
      </c>
      <c r="Q538" s="81">
        <v>0.85879858637526452</v>
      </c>
      <c r="R538" s="81">
        <v>0</v>
      </c>
      <c r="S538" s="81">
        <v>0.87113868589024346</v>
      </c>
      <c r="T538" s="82"/>
      <c r="U538" s="81">
        <v>3873720</v>
      </c>
      <c r="V538" s="81">
        <v>487</v>
      </c>
      <c r="W538" s="81">
        <v>155</v>
      </c>
      <c r="X538" s="81">
        <v>3547</v>
      </c>
      <c r="Y538" s="81">
        <v>5237</v>
      </c>
      <c r="Z538" s="81">
        <v>9316</v>
      </c>
      <c r="AA538" s="81">
        <v>2552</v>
      </c>
      <c r="AB538" s="81">
        <v>14565</v>
      </c>
      <c r="AC538" s="81">
        <v>0</v>
      </c>
      <c r="AD538" s="81">
        <v>0.87113868589024346</v>
      </c>
      <c r="AE538" s="82"/>
      <c r="AF538" s="81">
        <v>40112321.051976644</v>
      </c>
      <c r="AG538" s="81">
        <v>754633.05923076777</v>
      </c>
      <c r="AH538" s="81">
        <v>2312292.7447211375</v>
      </c>
      <c r="AI538" s="81">
        <v>19981662.960129153</v>
      </c>
      <c r="AJ538" s="81">
        <v>22865934.196351144</v>
      </c>
      <c r="AK538" s="81"/>
      <c r="AL538" s="81"/>
      <c r="AM538" s="81">
        <v>1900894.3205250981</v>
      </c>
      <c r="AN538" s="81"/>
      <c r="AO538" s="81"/>
      <c r="AP538" s="82"/>
      <c r="AQ538" s="81">
        <v>617</v>
      </c>
      <c r="AR538" s="81">
        <v>202</v>
      </c>
      <c r="AS538" s="81">
        <v>0</v>
      </c>
      <c r="AT538" s="81">
        <v>0</v>
      </c>
      <c r="AU538" s="81">
        <v>0</v>
      </c>
      <c r="AV538" s="81">
        <v>0</v>
      </c>
      <c r="AW538" s="81">
        <v>0</v>
      </c>
      <c r="AX538" s="82"/>
      <c r="AY538" s="81">
        <v>3165.6000000000022</v>
      </c>
      <c r="AZ538" s="81">
        <v>8509.7999999999975</v>
      </c>
      <c r="BA538" s="81">
        <v>0</v>
      </c>
      <c r="BB538" s="81">
        <v>0</v>
      </c>
      <c r="BC538" s="81">
        <v>0</v>
      </c>
      <c r="BD538" s="81">
        <v>0</v>
      </c>
      <c r="BE538" s="81">
        <v>0</v>
      </c>
      <c r="BF538" s="82"/>
      <c r="BG538" s="81">
        <v>0</v>
      </c>
      <c r="BH538" s="81">
        <v>0</v>
      </c>
      <c r="BI538" s="81">
        <v>2.411</v>
      </c>
      <c r="BJ538" s="81">
        <v>0</v>
      </c>
      <c r="BK538" s="81">
        <v>0</v>
      </c>
      <c r="BL538" s="81">
        <v>0</v>
      </c>
      <c r="BM538" s="82"/>
      <c r="BN538" s="81">
        <v>0</v>
      </c>
      <c r="BO538" s="81">
        <v>0</v>
      </c>
      <c r="BP538" s="81">
        <v>1</v>
      </c>
      <c r="BQ538" s="81">
        <v>0</v>
      </c>
      <c r="BR538" s="81">
        <v>0</v>
      </c>
      <c r="BS538" s="81">
        <v>0</v>
      </c>
      <c r="BT538"/>
      <c r="BU538" s="80">
        <v>2.411</v>
      </c>
      <c r="BV538" s="80">
        <v>0</v>
      </c>
      <c r="BW538" s="80">
        <v>0</v>
      </c>
      <c r="BX538" s="80">
        <v>0</v>
      </c>
      <c r="BY538" s="80">
        <v>0</v>
      </c>
      <c r="BZ538" s="80">
        <v>0</v>
      </c>
      <c r="CA538" s="80">
        <v>0</v>
      </c>
      <c r="CB538" s="80">
        <v>0</v>
      </c>
      <c r="CC538" s="80">
        <v>0</v>
      </c>
    </row>
    <row r="539" spans="1:81">
      <c r="A539" s="80" t="s">
        <v>2284</v>
      </c>
      <c r="B539" s="80">
        <v>170</v>
      </c>
      <c r="C539" s="80">
        <v>18</v>
      </c>
      <c r="D539" s="80">
        <v>10</v>
      </c>
      <c r="E539" s="80">
        <v>2021</v>
      </c>
      <c r="F539" s="80" t="s">
        <v>75</v>
      </c>
      <c r="G539" s="174" t="s">
        <v>2266</v>
      </c>
      <c r="H539" s="80" t="s">
        <v>2267</v>
      </c>
      <c r="I539" s="177"/>
      <c r="J539" s="81">
        <v>19.032295620395953</v>
      </c>
      <c r="K539" s="81">
        <v>1.0213634200252464</v>
      </c>
      <c r="L539" s="81">
        <v>10.53525388268713</v>
      </c>
      <c r="M539" s="81">
        <v>10.626827164182629</v>
      </c>
      <c r="N539" s="81">
        <v>9.7049780054699095</v>
      </c>
      <c r="O539" s="81">
        <v>12.609627020977616</v>
      </c>
      <c r="P539" s="81">
        <v>11.635947294158376</v>
      </c>
      <c r="Q539" s="81">
        <v>0.86415219132539522</v>
      </c>
      <c r="R539" s="81">
        <v>0</v>
      </c>
      <c r="S539" s="81">
        <v>1.687717398871986</v>
      </c>
      <c r="T539" s="82"/>
      <c r="U539" s="81">
        <v>4043857</v>
      </c>
      <c r="V539" s="81">
        <v>487</v>
      </c>
      <c r="W539" s="81">
        <v>155</v>
      </c>
      <c r="X539" s="81">
        <v>3547</v>
      </c>
      <c r="Y539" s="81">
        <v>5306</v>
      </c>
      <c r="Z539" s="81">
        <v>9278</v>
      </c>
      <c r="AA539" s="81">
        <v>2560</v>
      </c>
      <c r="AB539" s="81">
        <v>14482</v>
      </c>
      <c r="AC539" s="81">
        <v>0</v>
      </c>
      <c r="AD539" s="81">
        <v>1.687717398871986</v>
      </c>
      <c r="AE539" s="82"/>
      <c r="AF539" s="81">
        <v>46266028.172114283</v>
      </c>
      <c r="AG539" s="81">
        <v>785097.72628626425</v>
      </c>
      <c r="AH539" s="81">
        <v>2222748.5015747319</v>
      </c>
      <c r="AI539" s="81">
        <v>20991873.392568622</v>
      </c>
      <c r="AJ539" s="81">
        <v>22243957.991532538</v>
      </c>
      <c r="AK539" s="81">
        <v>0</v>
      </c>
      <c r="AL539" s="81">
        <v>0</v>
      </c>
      <c r="AM539" s="81">
        <v>1900963.6232326019</v>
      </c>
      <c r="AN539" s="81">
        <v>0</v>
      </c>
      <c r="AO539" s="81">
        <v>0</v>
      </c>
      <c r="AP539" s="82"/>
      <c r="AQ539" s="81">
        <v>643</v>
      </c>
      <c r="AR539" s="81">
        <v>204</v>
      </c>
      <c r="AS539" s="81">
        <v>0</v>
      </c>
      <c r="AT539" s="81">
        <v>0</v>
      </c>
      <c r="AU539" s="81">
        <v>0</v>
      </c>
      <c r="AV539" s="81">
        <v>0</v>
      </c>
      <c r="AW539" s="81"/>
      <c r="AX539" s="82"/>
      <c r="AY539" s="81">
        <v>3329.5000000000032</v>
      </c>
      <c r="AZ539" s="81">
        <v>8803.6999999999971</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2285</v>
      </c>
      <c r="B540" s="80">
        <v>170</v>
      </c>
      <c r="C540" s="80">
        <v>19</v>
      </c>
      <c r="D540" s="80">
        <v>10</v>
      </c>
      <c r="E540" s="80">
        <v>2022</v>
      </c>
      <c r="F540" s="80" t="s">
        <v>568</v>
      </c>
      <c r="G540" s="174" t="s">
        <v>2266</v>
      </c>
      <c r="H540" s="80" t="s">
        <v>2267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676</v>
      </c>
      <c r="AR540" s="81">
        <v>206</v>
      </c>
      <c r="AS540" s="81">
        <v>0</v>
      </c>
      <c r="AT540" s="81">
        <v>0</v>
      </c>
      <c r="AU540" s="81">
        <v>0</v>
      </c>
      <c r="AV540" s="81">
        <v>0</v>
      </c>
      <c r="AW540" s="81"/>
      <c r="AX540" s="82"/>
      <c r="AY540" s="81">
        <v>3540.0000000000036</v>
      </c>
      <c r="AZ540" s="81">
        <v>9418.9999999999964</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2286</v>
      </c>
      <c r="B541" s="80">
        <v>35</v>
      </c>
      <c r="C541" s="80">
        <v>1</v>
      </c>
      <c r="D541" s="80">
        <v>3</v>
      </c>
      <c r="E541" s="80">
        <v>1990</v>
      </c>
      <c r="F541" s="80" t="s">
        <v>562</v>
      </c>
      <c r="G541" s="80" t="s">
        <v>2287</v>
      </c>
      <c r="H541" s="80" t="s">
        <v>2288</v>
      </c>
      <c r="I541" s="177"/>
      <c r="J541" s="81">
        <v>118.01058852990943</v>
      </c>
      <c r="K541" s="81">
        <v>1.9478246541903073</v>
      </c>
      <c r="L541" s="81">
        <v>2.5291054846534489</v>
      </c>
      <c r="M541" s="81">
        <v>6.7414371631056387</v>
      </c>
      <c r="N541" s="81">
        <v>18.995029399720501</v>
      </c>
      <c r="O541" s="81">
        <v>15.557544551638706</v>
      </c>
      <c r="P541" s="81">
        <v>20.559192456033205</v>
      </c>
      <c r="Q541" s="81">
        <v>1.0243521872047796</v>
      </c>
      <c r="R541" s="81">
        <v>0</v>
      </c>
      <c r="S541" s="81">
        <v>0.92344016141362251</v>
      </c>
      <c r="T541" s="82"/>
      <c r="U541" s="81">
        <v>17569081</v>
      </c>
      <c r="V541" s="81">
        <v>568</v>
      </c>
      <c r="W541" s="81">
        <v>36</v>
      </c>
      <c r="X541" s="81">
        <v>2320</v>
      </c>
      <c r="Y541" s="81">
        <v>4721</v>
      </c>
      <c r="Z541" s="81">
        <v>6399</v>
      </c>
      <c r="AA541" s="81">
        <v>4992</v>
      </c>
      <c r="AB541" s="81">
        <v>16632</v>
      </c>
      <c r="AC541" s="81">
        <v>0</v>
      </c>
      <c r="AD541" s="81">
        <v>0.92344016141362251</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2289</v>
      </c>
      <c r="B542" s="80">
        <v>36</v>
      </c>
      <c r="C542" s="80">
        <v>2</v>
      </c>
      <c r="D542" s="80">
        <v>3</v>
      </c>
      <c r="E542" s="80">
        <v>2005</v>
      </c>
      <c r="F542" s="80" t="s">
        <v>565</v>
      </c>
      <c r="G542" s="80" t="s">
        <v>2287</v>
      </c>
      <c r="H542" s="80" t="s">
        <v>2288</v>
      </c>
      <c r="I542" s="177"/>
      <c r="J542" s="81">
        <v>93.276091342511734</v>
      </c>
      <c r="K542" s="81">
        <v>1.3744955114130053</v>
      </c>
      <c r="L542" s="81">
        <v>1.7200302051480696</v>
      </c>
      <c r="M542" s="81">
        <v>11.829385156170252</v>
      </c>
      <c r="N542" s="81">
        <v>30.268693821522497</v>
      </c>
      <c r="O542" s="81">
        <v>21.312444245070076</v>
      </c>
      <c r="P542" s="81">
        <v>20.129740022660986</v>
      </c>
      <c r="Q542" s="81">
        <v>0.97097486648885267</v>
      </c>
      <c r="R542" s="81">
        <v>0</v>
      </c>
      <c r="S542" s="81">
        <v>1.9585633633944068</v>
      </c>
      <c r="T542" s="82"/>
      <c r="U542" s="81">
        <v>16807116</v>
      </c>
      <c r="V542" s="81">
        <v>528</v>
      </c>
      <c r="W542" s="81">
        <v>23</v>
      </c>
      <c r="X542" s="81">
        <v>2171</v>
      </c>
      <c r="Y542" s="81">
        <v>5656</v>
      </c>
      <c r="Z542" s="81">
        <v>10144</v>
      </c>
      <c r="AA542" s="81">
        <v>4003</v>
      </c>
      <c r="AB542" s="81">
        <v>16481</v>
      </c>
      <c r="AC542" s="81">
        <v>0</v>
      </c>
      <c r="AD542" s="81">
        <v>1.9585633633944068</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2290</v>
      </c>
      <c r="B543" s="80">
        <v>37</v>
      </c>
      <c r="C543" s="80">
        <v>3</v>
      </c>
      <c r="D543" s="80">
        <v>3</v>
      </c>
      <c r="E543" s="80">
        <v>2006</v>
      </c>
      <c r="F543" s="80" t="s">
        <v>566</v>
      </c>
      <c r="G543" s="80" t="s">
        <v>2287</v>
      </c>
      <c r="H543" s="80" t="s">
        <v>2288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2291</v>
      </c>
      <c r="B544" s="80">
        <v>38</v>
      </c>
      <c r="C544" s="80">
        <v>4</v>
      </c>
      <c r="D544" s="80">
        <v>3</v>
      </c>
      <c r="E544" s="80">
        <v>2007</v>
      </c>
      <c r="F544" s="80" t="s">
        <v>567</v>
      </c>
      <c r="G544" s="80" t="s">
        <v>2287</v>
      </c>
      <c r="H544" s="80" t="s">
        <v>2288</v>
      </c>
      <c r="I544" s="177"/>
      <c r="J544" s="81">
        <v>102.82893854733871</v>
      </c>
      <c r="K544" s="81">
        <v>1.2014716111288948</v>
      </c>
      <c r="L544" s="81">
        <v>1.0439130218465908</v>
      </c>
      <c r="M544" s="81">
        <v>12.244390969153081</v>
      </c>
      <c r="N544" s="81">
        <v>27.073801195927579</v>
      </c>
      <c r="O544" s="81">
        <v>20.673363527277132</v>
      </c>
      <c r="P544" s="81">
        <v>19.828544976535767</v>
      </c>
      <c r="Q544" s="81">
        <v>1.0169814791917289</v>
      </c>
      <c r="R544" s="81">
        <v>0</v>
      </c>
      <c r="S544" s="81">
        <v>2.0490221682880878</v>
      </c>
      <c r="T544" s="82"/>
      <c r="U544" s="81">
        <v>18955066</v>
      </c>
      <c r="V544" s="81">
        <v>449</v>
      </c>
      <c r="W544" s="81">
        <v>17</v>
      </c>
      <c r="X544" s="81">
        <v>2622</v>
      </c>
      <c r="Y544" s="81">
        <v>5763</v>
      </c>
      <c r="Z544" s="81">
        <v>10229</v>
      </c>
      <c r="AA544" s="81">
        <v>3883</v>
      </c>
      <c r="AB544" s="81">
        <v>16349</v>
      </c>
      <c r="AC544" s="81">
        <v>0</v>
      </c>
      <c r="AD544" s="81">
        <v>2.0490221682880878</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2292</v>
      </c>
      <c r="B545" s="80">
        <v>39</v>
      </c>
      <c r="C545" s="80">
        <v>5</v>
      </c>
      <c r="D545" s="80">
        <v>3</v>
      </c>
      <c r="E545" s="80">
        <v>2008</v>
      </c>
      <c r="F545" s="80" t="s">
        <v>84</v>
      </c>
      <c r="G545" s="80" t="s">
        <v>2287</v>
      </c>
      <c r="H545" s="80" t="s">
        <v>2288</v>
      </c>
      <c r="I545" s="177"/>
      <c r="J545" s="81">
        <v>80.402072884918255</v>
      </c>
      <c r="K545" s="81">
        <v>0.89063366310708736</v>
      </c>
      <c r="L545" s="81">
        <v>0.94841919576516498</v>
      </c>
      <c r="M545" s="81">
        <v>13.246030110329668</v>
      </c>
      <c r="N545" s="81">
        <v>24.72548457180919</v>
      </c>
      <c r="O545" s="81">
        <v>19.87474219577885</v>
      </c>
      <c r="P545" s="81">
        <v>19.494805824929617</v>
      </c>
      <c r="Q545" s="81">
        <v>0.99282937542849758</v>
      </c>
      <c r="R545" s="81">
        <v>0</v>
      </c>
      <c r="S545" s="81">
        <v>1.6972550096678114</v>
      </c>
      <c r="T545" s="82"/>
      <c r="U545" s="81">
        <v>17198524</v>
      </c>
      <c r="V545" s="81">
        <v>449</v>
      </c>
      <c r="W545" s="81">
        <v>17</v>
      </c>
      <c r="X545" s="81">
        <v>2622</v>
      </c>
      <c r="Y545" s="81">
        <v>5791</v>
      </c>
      <c r="Z545" s="81">
        <v>10179</v>
      </c>
      <c r="AA545" s="81">
        <v>3822</v>
      </c>
      <c r="AB545" s="81">
        <v>16223</v>
      </c>
      <c r="AC545" s="81">
        <v>0</v>
      </c>
      <c r="AD545" s="81">
        <v>1.6972550096678114</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2293</v>
      </c>
      <c r="B546" s="80">
        <v>40</v>
      </c>
      <c r="C546" s="80">
        <v>6</v>
      </c>
      <c r="D546" s="80">
        <v>3</v>
      </c>
      <c r="E546" s="80">
        <v>2009</v>
      </c>
      <c r="F546" s="80" t="s">
        <v>85</v>
      </c>
      <c r="G546" s="80" t="s">
        <v>2287</v>
      </c>
      <c r="H546" s="80" t="s">
        <v>2288</v>
      </c>
      <c r="I546" s="177"/>
      <c r="J546" s="81">
        <v>54.499217184349639</v>
      </c>
      <c r="K546" s="81">
        <v>0.82185906985138246</v>
      </c>
      <c r="L546" s="81">
        <v>2.3628606320601184</v>
      </c>
      <c r="M546" s="81">
        <v>12.857250778548934</v>
      </c>
      <c r="N546" s="81">
        <v>25.123792620676351</v>
      </c>
      <c r="O546" s="81">
        <v>20.105853477481698</v>
      </c>
      <c r="P546" s="81">
        <v>18.418069648150851</v>
      </c>
      <c r="Q546" s="81">
        <v>0.94262388130806785</v>
      </c>
      <c r="R546" s="81">
        <v>0</v>
      </c>
      <c r="S546" s="81">
        <v>1.805540172734768</v>
      </c>
      <c r="T546" s="82"/>
      <c r="U546" s="81">
        <v>8660045</v>
      </c>
      <c r="V546" s="81">
        <v>397</v>
      </c>
      <c r="W546" s="81">
        <v>59</v>
      </c>
      <c r="X546" s="81">
        <v>2595</v>
      </c>
      <c r="Y546" s="81">
        <v>5839</v>
      </c>
      <c r="Z546" s="81">
        <v>10164</v>
      </c>
      <c r="AA546" s="81">
        <v>3707</v>
      </c>
      <c r="AB546" s="81">
        <v>16169</v>
      </c>
      <c r="AC546" s="81">
        <v>0</v>
      </c>
      <c r="AD546" s="81">
        <v>1.805540172734768</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22.05</v>
      </c>
      <c r="BJ546" s="81">
        <v>0</v>
      </c>
      <c r="BK546" s="81">
        <v>0</v>
      </c>
      <c r="BL546" s="81">
        <v>0</v>
      </c>
      <c r="BM546" s="82"/>
      <c r="BN546" s="81">
        <v>0</v>
      </c>
      <c r="BO546" s="81">
        <v>0</v>
      </c>
      <c r="BP546" s="81">
        <v>3</v>
      </c>
      <c r="BQ546" s="81">
        <v>0</v>
      </c>
      <c r="BR546" s="81">
        <v>0</v>
      </c>
      <c r="BS546" s="81">
        <v>0</v>
      </c>
      <c r="BT546"/>
      <c r="BU546" s="80"/>
      <c r="BV546" s="80"/>
      <c r="BW546" s="80"/>
      <c r="BX546" s="80"/>
      <c r="BY546" s="80"/>
      <c r="BZ546" s="80"/>
      <c r="CA546" s="80"/>
      <c r="CB546" s="80"/>
      <c r="CC546" s="80"/>
    </row>
    <row r="547" spans="1:81">
      <c r="A547" s="80" t="s">
        <v>2294</v>
      </c>
      <c r="B547" s="80">
        <v>41</v>
      </c>
      <c r="C547" s="80">
        <v>7</v>
      </c>
      <c r="D547" s="80">
        <v>3</v>
      </c>
      <c r="E547" s="80">
        <v>2010</v>
      </c>
      <c r="F547" s="80" t="s">
        <v>86</v>
      </c>
      <c r="G547" s="80" t="s">
        <v>2287</v>
      </c>
      <c r="H547" s="80" t="s">
        <v>2288</v>
      </c>
      <c r="I547" s="177"/>
      <c r="J547" s="81">
        <v>56.371971005646522</v>
      </c>
      <c r="K547" s="81">
        <v>0.88044835020476553</v>
      </c>
      <c r="L547" s="81">
        <v>2.4062054796471841</v>
      </c>
      <c r="M547" s="81">
        <v>13.284076909847114</v>
      </c>
      <c r="N547" s="81">
        <v>26.802494802141549</v>
      </c>
      <c r="O547" s="81">
        <v>19.991198802537291</v>
      </c>
      <c r="P547" s="81">
        <v>18.614649452401959</v>
      </c>
      <c r="Q547" s="81">
        <v>0.97200018672211563</v>
      </c>
      <c r="R547" s="81">
        <v>0</v>
      </c>
      <c r="S547" s="81">
        <v>1.6461807445773835</v>
      </c>
      <c r="T547" s="82"/>
      <c r="U547" s="81">
        <v>10460266</v>
      </c>
      <c r="V547" s="81">
        <v>397</v>
      </c>
      <c r="W547" s="81">
        <v>59</v>
      </c>
      <c r="X547" s="81">
        <v>2595</v>
      </c>
      <c r="Y547" s="81">
        <v>5853</v>
      </c>
      <c r="Z547" s="81">
        <v>10153</v>
      </c>
      <c r="AA547" s="81">
        <v>3653</v>
      </c>
      <c r="AB547" s="81">
        <v>15976</v>
      </c>
      <c r="AC547" s="81">
        <v>0</v>
      </c>
      <c r="AD547" s="81">
        <v>1.6461807445773835</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32.646999999999998</v>
      </c>
      <c r="BJ547" s="81">
        <v>0</v>
      </c>
      <c r="BK547" s="81">
        <v>0</v>
      </c>
      <c r="BL547" s="81">
        <v>0</v>
      </c>
      <c r="BM547" s="82"/>
      <c r="BN547" s="81">
        <v>0</v>
      </c>
      <c r="BO547" s="81">
        <v>0</v>
      </c>
      <c r="BP547" s="81">
        <v>4</v>
      </c>
      <c r="BQ547" s="81">
        <v>0</v>
      </c>
      <c r="BR547" s="81">
        <v>0</v>
      </c>
      <c r="BS547" s="81">
        <v>0</v>
      </c>
      <c r="BT547"/>
      <c r="BU547" s="80">
        <v>32.646999999999998</v>
      </c>
      <c r="BV547" s="80">
        <v>0</v>
      </c>
      <c r="BW547" s="80">
        <v>0</v>
      </c>
      <c r="BX547" s="80">
        <v>0</v>
      </c>
      <c r="BY547" s="80">
        <v>0</v>
      </c>
      <c r="BZ547" s="80">
        <v>0</v>
      </c>
      <c r="CA547" s="80">
        <v>0</v>
      </c>
      <c r="CB547" s="80">
        <v>0</v>
      </c>
      <c r="CC547" s="80">
        <v>0</v>
      </c>
    </row>
    <row r="548" spans="1:81">
      <c r="A548" s="80" t="s">
        <v>2295</v>
      </c>
      <c r="B548" s="80">
        <v>42</v>
      </c>
      <c r="C548" s="80">
        <v>8</v>
      </c>
      <c r="D548" s="80">
        <v>3</v>
      </c>
      <c r="E548" s="80">
        <v>2011</v>
      </c>
      <c r="F548" s="80" t="s">
        <v>87</v>
      </c>
      <c r="G548" s="80" t="s">
        <v>2287</v>
      </c>
      <c r="H548" s="80" t="s">
        <v>2288</v>
      </c>
      <c r="I548" s="177"/>
      <c r="J548" s="81">
        <v>78.840048141066376</v>
      </c>
      <c r="K548" s="81">
        <v>1.1050771849340331</v>
      </c>
      <c r="L548" s="81">
        <v>2.1469642652922372</v>
      </c>
      <c r="M548" s="81">
        <v>14.619286615199785</v>
      </c>
      <c r="N548" s="81">
        <v>25.233788494251453</v>
      </c>
      <c r="O548" s="81">
        <v>19.608521472034639</v>
      </c>
      <c r="P548" s="81">
        <v>17.948055292570974</v>
      </c>
      <c r="Q548" s="81">
        <v>1.1103613121302336</v>
      </c>
      <c r="R548" s="81">
        <v>0</v>
      </c>
      <c r="S548" s="81">
        <v>1.5298913498303797</v>
      </c>
      <c r="T548" s="82"/>
      <c r="U548" s="81">
        <v>13872359</v>
      </c>
      <c r="V548" s="81">
        <v>397</v>
      </c>
      <c r="W548" s="81">
        <v>59</v>
      </c>
      <c r="X548" s="81">
        <v>2595</v>
      </c>
      <c r="Y548" s="81">
        <v>5868</v>
      </c>
      <c r="Z548" s="81">
        <v>10175</v>
      </c>
      <c r="AA548" s="81">
        <v>3627</v>
      </c>
      <c r="AB548" s="81">
        <v>15822</v>
      </c>
      <c r="AC548" s="81">
        <v>0</v>
      </c>
      <c r="AD548" s="81">
        <v>1.5298913498303797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33.929000000000002</v>
      </c>
      <c r="BJ548" s="81">
        <v>0</v>
      </c>
      <c r="BK548" s="81">
        <v>0</v>
      </c>
      <c r="BL548" s="81">
        <v>0</v>
      </c>
      <c r="BM548" s="82"/>
      <c r="BN548" s="81">
        <v>0</v>
      </c>
      <c r="BO548" s="81">
        <v>0</v>
      </c>
      <c r="BP548" s="81">
        <v>4</v>
      </c>
      <c r="BQ548" s="81">
        <v>0</v>
      </c>
      <c r="BR548" s="81">
        <v>0</v>
      </c>
      <c r="BS548" s="81">
        <v>0</v>
      </c>
      <c r="BT548"/>
      <c r="BU548" s="80">
        <v>33.929000000000002</v>
      </c>
      <c r="BV548" s="80">
        <v>0</v>
      </c>
      <c r="BW548" s="80">
        <v>0</v>
      </c>
      <c r="BX548" s="80">
        <v>0</v>
      </c>
      <c r="BY548" s="80">
        <v>0</v>
      </c>
      <c r="BZ548" s="80">
        <v>0</v>
      </c>
      <c r="CA548" s="80">
        <v>0</v>
      </c>
      <c r="CB548" s="80">
        <v>0</v>
      </c>
      <c r="CC548" s="80">
        <v>0</v>
      </c>
    </row>
    <row r="549" spans="1:81">
      <c r="A549" s="80" t="s">
        <v>2296</v>
      </c>
      <c r="B549" s="80">
        <v>43</v>
      </c>
      <c r="C549" s="80">
        <v>9</v>
      </c>
      <c r="D549" s="80">
        <v>3</v>
      </c>
      <c r="E549" s="80">
        <v>2012</v>
      </c>
      <c r="F549" s="80" t="s">
        <v>88</v>
      </c>
      <c r="G549" s="80" t="s">
        <v>2287</v>
      </c>
      <c r="H549" s="80" t="s">
        <v>2288</v>
      </c>
      <c r="I549" s="177"/>
      <c r="J549" s="81">
        <v>79.040041296877092</v>
      </c>
      <c r="K549" s="81">
        <v>0.9974719712500788</v>
      </c>
      <c r="L549" s="81">
        <v>2.1829533105617833</v>
      </c>
      <c r="M549" s="81">
        <v>13.161873207042786</v>
      </c>
      <c r="N549" s="81">
        <v>25.074532657183216</v>
      </c>
      <c r="O549" s="81">
        <v>19.632030760163893</v>
      </c>
      <c r="P549" s="81">
        <v>17.617207719314958</v>
      </c>
      <c r="Q549" s="81">
        <v>1.212175802645896</v>
      </c>
      <c r="R549" s="81">
        <v>0</v>
      </c>
      <c r="S549" s="81">
        <v>1.454970244091522</v>
      </c>
      <c r="T549" s="82"/>
      <c r="U549" s="81">
        <v>14270285</v>
      </c>
      <c r="V549" s="81">
        <v>397</v>
      </c>
      <c r="W549" s="81">
        <v>59</v>
      </c>
      <c r="X549" s="81">
        <v>2595</v>
      </c>
      <c r="Y549" s="81">
        <v>6020</v>
      </c>
      <c r="Z549" s="81">
        <v>10268</v>
      </c>
      <c r="AA549" s="81">
        <v>3540</v>
      </c>
      <c r="AB549" s="81">
        <v>15898</v>
      </c>
      <c r="AC549" s="81">
        <v>0</v>
      </c>
      <c r="AD549" s="81">
        <v>1.454970244091522</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40.311</v>
      </c>
      <c r="BJ549" s="81">
        <v>0</v>
      </c>
      <c r="BK549" s="81">
        <v>0</v>
      </c>
      <c r="BL549" s="81">
        <v>0</v>
      </c>
      <c r="BM549" s="82"/>
      <c r="BN549" s="81">
        <v>0</v>
      </c>
      <c r="BO549" s="81">
        <v>0</v>
      </c>
      <c r="BP549" s="81">
        <v>5</v>
      </c>
      <c r="BQ549" s="81">
        <v>0</v>
      </c>
      <c r="BR549" s="81">
        <v>0</v>
      </c>
      <c r="BS549" s="81">
        <v>0</v>
      </c>
      <c r="BT549"/>
      <c r="BU549" s="80">
        <v>40.311</v>
      </c>
      <c r="BV549" s="80">
        <v>0</v>
      </c>
      <c r="BW549" s="80">
        <v>0</v>
      </c>
      <c r="BX549" s="80">
        <v>0</v>
      </c>
      <c r="BY549" s="80">
        <v>0</v>
      </c>
      <c r="BZ549" s="80">
        <v>0</v>
      </c>
      <c r="CA549" s="80">
        <v>0</v>
      </c>
      <c r="CB549" s="80">
        <v>0</v>
      </c>
      <c r="CC549" s="80">
        <v>0</v>
      </c>
    </row>
    <row r="550" spans="1:81">
      <c r="A550" s="80" t="s">
        <v>2297</v>
      </c>
      <c r="B550" s="80">
        <v>44</v>
      </c>
      <c r="C550" s="80">
        <v>10</v>
      </c>
      <c r="D550" s="80">
        <v>3</v>
      </c>
      <c r="E550" s="80">
        <v>2013</v>
      </c>
      <c r="F550" s="80" t="s">
        <v>89</v>
      </c>
      <c r="G550" s="80" t="s">
        <v>2287</v>
      </c>
      <c r="H550" s="80" t="s">
        <v>2288</v>
      </c>
      <c r="I550" s="177"/>
      <c r="J550" s="81">
        <v>85.304295178429356</v>
      </c>
      <c r="K550" s="81">
        <v>0.82050562337719091</v>
      </c>
      <c r="L550" s="81">
        <v>2.2190513249965202</v>
      </c>
      <c r="M550" s="81">
        <v>12.688291600660904</v>
      </c>
      <c r="N550" s="81">
        <v>26.782858934594689</v>
      </c>
      <c r="O550" s="81">
        <v>18.899113905106429</v>
      </c>
      <c r="P550" s="81">
        <v>17.38886100542118</v>
      </c>
      <c r="Q550" s="81">
        <v>1.2207584388701622</v>
      </c>
      <c r="R550" s="81">
        <v>0</v>
      </c>
      <c r="S550" s="81">
        <v>1.9774853532482854</v>
      </c>
      <c r="T550" s="82"/>
      <c r="U550" s="81">
        <v>15294064</v>
      </c>
      <c r="V550" s="81">
        <v>397</v>
      </c>
      <c r="W550" s="81">
        <v>59</v>
      </c>
      <c r="X550" s="81">
        <v>2595</v>
      </c>
      <c r="Y550" s="81">
        <v>6008</v>
      </c>
      <c r="Z550" s="81">
        <v>10326</v>
      </c>
      <c r="AA550" s="81">
        <v>3481</v>
      </c>
      <c r="AB550" s="81">
        <v>15781</v>
      </c>
      <c r="AC550" s="81">
        <v>0</v>
      </c>
      <c r="AD550" s="81">
        <v>1.9774853532482854</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41.908999999999999</v>
      </c>
      <c r="BJ550" s="81">
        <v>0</v>
      </c>
      <c r="BK550" s="81">
        <v>0</v>
      </c>
      <c r="BL550" s="81">
        <v>0</v>
      </c>
      <c r="BM550" s="82"/>
      <c r="BN550" s="81">
        <v>0</v>
      </c>
      <c r="BO550" s="81">
        <v>0</v>
      </c>
      <c r="BP550" s="81">
        <v>5</v>
      </c>
      <c r="BQ550" s="81">
        <v>0</v>
      </c>
      <c r="BR550" s="81">
        <v>0</v>
      </c>
      <c r="BS550" s="81">
        <v>0</v>
      </c>
      <c r="BT550"/>
      <c r="BU550" s="80">
        <v>41.908999999999999</v>
      </c>
      <c r="BV550" s="80">
        <v>0</v>
      </c>
      <c r="BW550" s="80">
        <v>0</v>
      </c>
      <c r="BX550" s="80">
        <v>0</v>
      </c>
      <c r="BY550" s="80">
        <v>0</v>
      </c>
      <c r="BZ550" s="80">
        <v>0</v>
      </c>
      <c r="CA550" s="80">
        <v>0</v>
      </c>
      <c r="CB550" s="80">
        <v>0</v>
      </c>
      <c r="CC550" s="80">
        <v>0</v>
      </c>
    </row>
    <row r="551" spans="1:81">
      <c r="A551" s="80" t="s">
        <v>2298</v>
      </c>
      <c r="B551" s="80">
        <v>45</v>
      </c>
      <c r="C551" s="80">
        <v>11</v>
      </c>
      <c r="D551" s="80">
        <v>3</v>
      </c>
      <c r="E551" s="80">
        <v>2014</v>
      </c>
      <c r="F551" s="80" t="s">
        <v>90</v>
      </c>
      <c r="G551" s="80" t="s">
        <v>2287</v>
      </c>
      <c r="H551" s="80" t="s">
        <v>2288</v>
      </c>
      <c r="I551" s="177"/>
      <c r="J551" s="81">
        <v>93.338759186341505</v>
      </c>
      <c r="K551" s="81">
        <v>0.74509487794291096</v>
      </c>
      <c r="L551" s="81">
        <v>1.868926826935728</v>
      </c>
      <c r="M551" s="81">
        <v>11.390294414694573</v>
      </c>
      <c r="N551" s="81">
        <v>26.742231331814832</v>
      </c>
      <c r="O551" s="81">
        <v>18.07634800734369</v>
      </c>
      <c r="P551" s="81">
        <v>17.137850487239021</v>
      </c>
      <c r="Q551" s="81">
        <v>1.163395299455229</v>
      </c>
      <c r="R551" s="81">
        <v>0</v>
      </c>
      <c r="S551" s="81">
        <v>2.2004339727239226</v>
      </c>
      <c r="T551" s="82"/>
      <c r="U551" s="81">
        <v>18318658</v>
      </c>
      <c r="V551" s="81">
        <v>307</v>
      </c>
      <c r="W551" s="81">
        <v>69</v>
      </c>
      <c r="X551" s="81">
        <v>2340</v>
      </c>
      <c r="Y551" s="81">
        <v>6051</v>
      </c>
      <c r="Z551" s="81">
        <v>10402</v>
      </c>
      <c r="AA551" s="81">
        <v>3413</v>
      </c>
      <c r="AB551" s="81">
        <v>15675</v>
      </c>
      <c r="AC551" s="81">
        <v>0</v>
      </c>
      <c r="AD551" s="81">
        <v>2.2004339727239226</v>
      </c>
      <c r="AE551" s="82"/>
      <c r="AF551" s="81">
        <v>130134341.79488891</v>
      </c>
      <c r="AG551" s="81">
        <v>614109.49545905518</v>
      </c>
      <c r="AH551" s="81">
        <v>477847.84640231414</v>
      </c>
      <c r="AI551" s="81">
        <v>14161128.034458591</v>
      </c>
      <c r="AJ551" s="81">
        <v>33216557.094514899</v>
      </c>
      <c r="AK551" s="81">
        <v>0</v>
      </c>
      <c r="AL551" s="81">
        <v>0</v>
      </c>
      <c r="AM551" s="81">
        <v>2151943.2651053844</v>
      </c>
      <c r="AN551" s="81">
        <v>0</v>
      </c>
      <c r="AO551" s="81">
        <v>0</v>
      </c>
      <c r="AP551" s="82"/>
      <c r="AQ551" s="81">
        <v>476</v>
      </c>
      <c r="AR551" s="81">
        <v>130</v>
      </c>
      <c r="AS551" s="81">
        <v>0</v>
      </c>
      <c r="AT551" s="81">
        <v>0</v>
      </c>
      <c r="AU551" s="81">
        <v>0</v>
      </c>
      <c r="AV551" s="81">
        <v>0</v>
      </c>
      <c r="AW551" s="81" t="s">
        <v>564</v>
      </c>
      <c r="AX551" s="82"/>
      <c r="AY551" s="81">
        <v>2087.3000000000002</v>
      </c>
      <c r="AZ551" s="81">
        <v>4448.9000000000005</v>
      </c>
      <c r="BA551" s="81">
        <v>0</v>
      </c>
      <c r="BB551" s="81">
        <v>0</v>
      </c>
      <c r="BC551" s="81">
        <v>0</v>
      </c>
      <c r="BD551" s="81">
        <v>0</v>
      </c>
      <c r="BE551" s="81" t="s">
        <v>564</v>
      </c>
      <c r="BF551" s="82"/>
      <c r="BG551" s="81">
        <v>0</v>
      </c>
      <c r="BH551" s="81">
        <v>0</v>
      </c>
      <c r="BI551" s="81">
        <v>38.19</v>
      </c>
      <c r="BJ551" s="81">
        <v>0</v>
      </c>
      <c r="BK551" s="81">
        <v>0</v>
      </c>
      <c r="BL551" s="81">
        <v>0</v>
      </c>
      <c r="BM551" s="82"/>
      <c r="BN551" s="81">
        <v>0</v>
      </c>
      <c r="BO551" s="81">
        <v>0</v>
      </c>
      <c r="BP551" s="81">
        <v>4</v>
      </c>
      <c r="BQ551" s="81">
        <v>0</v>
      </c>
      <c r="BR551" s="81">
        <v>0</v>
      </c>
      <c r="BS551" s="81">
        <v>0</v>
      </c>
      <c r="BT551"/>
      <c r="BU551" s="80">
        <v>38.19</v>
      </c>
      <c r="BV551" s="80">
        <v>0</v>
      </c>
      <c r="BW551" s="80">
        <v>0</v>
      </c>
      <c r="BX551" s="80">
        <v>0</v>
      </c>
      <c r="BY551" s="80">
        <v>0</v>
      </c>
      <c r="BZ551" s="80">
        <v>0</v>
      </c>
      <c r="CA551" s="80">
        <v>0</v>
      </c>
      <c r="CB551" s="80">
        <v>0</v>
      </c>
      <c r="CC551" s="80">
        <v>0</v>
      </c>
    </row>
    <row r="552" spans="1:81">
      <c r="A552" s="80" t="s">
        <v>2299</v>
      </c>
      <c r="B552" s="80">
        <v>46</v>
      </c>
      <c r="C552" s="80">
        <v>12</v>
      </c>
      <c r="D552" s="80">
        <v>3</v>
      </c>
      <c r="E552" s="80">
        <v>2015</v>
      </c>
      <c r="F552" s="80" t="s">
        <v>91</v>
      </c>
      <c r="G552" s="80" t="s">
        <v>2287</v>
      </c>
      <c r="H552" s="80" t="s">
        <v>2288</v>
      </c>
      <c r="I552" s="177"/>
      <c r="J552" s="81">
        <v>92.543997022187682</v>
      </c>
      <c r="K552" s="81">
        <v>0.69338425052966646</v>
      </c>
      <c r="L552" s="81">
        <v>2.0162890191545206</v>
      </c>
      <c r="M552" s="81">
        <v>12.142612409143466</v>
      </c>
      <c r="N552" s="81">
        <v>22.98871859715873</v>
      </c>
      <c r="O552" s="81">
        <v>17.900406323194492</v>
      </c>
      <c r="P552" s="81">
        <v>16.970424183958318</v>
      </c>
      <c r="Q552" s="81">
        <v>1.1265544689555747</v>
      </c>
      <c r="R552" s="81">
        <v>0</v>
      </c>
      <c r="S552" s="81">
        <v>1.9388300553504632</v>
      </c>
      <c r="T552" s="82"/>
      <c r="U552" s="81">
        <v>19605538</v>
      </c>
      <c r="V552" s="81">
        <v>307</v>
      </c>
      <c r="W552" s="81">
        <v>69</v>
      </c>
      <c r="X552" s="81">
        <v>2340</v>
      </c>
      <c r="Y552" s="81">
        <v>6069</v>
      </c>
      <c r="Z552" s="81">
        <v>10400</v>
      </c>
      <c r="AA552" s="81">
        <v>3377</v>
      </c>
      <c r="AB552" s="81">
        <v>15505</v>
      </c>
      <c r="AC552" s="81">
        <v>0</v>
      </c>
      <c r="AD552" s="81">
        <v>1.9388300553504632</v>
      </c>
      <c r="AE552" s="82"/>
      <c r="AF552" s="81">
        <v>133158607.8105121</v>
      </c>
      <c r="AG552" s="81">
        <v>533087.23746570456</v>
      </c>
      <c r="AH552" s="81">
        <v>424012.87119614513</v>
      </c>
      <c r="AI552" s="81">
        <v>15196023.45363812</v>
      </c>
      <c r="AJ552" s="81">
        <v>28817098.295777962</v>
      </c>
      <c r="AK552" s="81">
        <v>0</v>
      </c>
      <c r="AL552" s="81">
        <v>0</v>
      </c>
      <c r="AM552" s="81">
        <v>2124895.2089712396</v>
      </c>
      <c r="AN552" s="81">
        <v>0</v>
      </c>
      <c r="AO552" s="81">
        <v>0</v>
      </c>
      <c r="AP552" s="82"/>
      <c r="AQ552" s="81">
        <v>510</v>
      </c>
      <c r="AR552" s="81">
        <v>166</v>
      </c>
      <c r="AS552" s="81">
        <v>0</v>
      </c>
      <c r="AT552" s="81">
        <v>0</v>
      </c>
      <c r="AU552" s="81">
        <v>0</v>
      </c>
      <c r="AV552" s="81">
        <v>0</v>
      </c>
      <c r="AW552" s="81" t="s">
        <v>564</v>
      </c>
      <c r="AX552" s="82"/>
      <c r="AY552" s="81">
        <v>2266.1000000000004</v>
      </c>
      <c r="AZ552" s="81">
        <v>5564.9000000000005</v>
      </c>
      <c r="BA552" s="81">
        <v>0</v>
      </c>
      <c r="BB552" s="81">
        <v>0</v>
      </c>
      <c r="BC552" s="81">
        <v>0</v>
      </c>
      <c r="BD552" s="81">
        <v>0</v>
      </c>
      <c r="BE552" s="81" t="s">
        <v>564</v>
      </c>
      <c r="BF552" s="82"/>
      <c r="BG552" s="81">
        <v>0</v>
      </c>
      <c r="BH552" s="81">
        <v>0</v>
      </c>
      <c r="BI552" s="81">
        <v>38.585999999999999</v>
      </c>
      <c r="BJ552" s="81">
        <v>0</v>
      </c>
      <c r="BK552" s="81">
        <v>0</v>
      </c>
      <c r="BL552" s="81">
        <v>0</v>
      </c>
      <c r="BM552" s="82"/>
      <c r="BN552" s="81">
        <v>0</v>
      </c>
      <c r="BO552" s="81">
        <v>0</v>
      </c>
      <c r="BP552" s="81">
        <v>5</v>
      </c>
      <c r="BQ552" s="81">
        <v>0</v>
      </c>
      <c r="BR552" s="81">
        <v>0</v>
      </c>
      <c r="BS552" s="81">
        <v>0</v>
      </c>
      <c r="BT552"/>
      <c r="BU552" s="80">
        <v>38.585999999999999</v>
      </c>
      <c r="BV552" s="80">
        <v>0</v>
      </c>
      <c r="BW552" s="80">
        <v>0</v>
      </c>
      <c r="BX552" s="80">
        <v>0</v>
      </c>
      <c r="BY552" s="80">
        <v>0</v>
      </c>
      <c r="BZ552" s="80">
        <v>0</v>
      </c>
      <c r="CA552" s="80">
        <v>0</v>
      </c>
      <c r="CB552" s="80">
        <v>0</v>
      </c>
      <c r="CC552" s="80">
        <v>0</v>
      </c>
    </row>
    <row r="553" spans="1:81">
      <c r="A553" s="80" t="s">
        <v>2300</v>
      </c>
      <c r="B553" s="80">
        <v>47</v>
      </c>
      <c r="C553" s="80">
        <v>13</v>
      </c>
      <c r="D553" s="80">
        <v>3</v>
      </c>
      <c r="E553" s="80">
        <v>2016</v>
      </c>
      <c r="F553" s="80" t="s">
        <v>92</v>
      </c>
      <c r="G553" s="80" t="s">
        <v>2287</v>
      </c>
      <c r="H553" s="80" t="s">
        <v>2288</v>
      </c>
      <c r="I553" s="177"/>
      <c r="J553" s="81">
        <v>90.573884325203466</v>
      </c>
      <c r="K553" s="81">
        <v>0.69755092077305891</v>
      </c>
      <c r="L553" s="81">
        <v>1.9377093589957994</v>
      </c>
      <c r="M553" s="81">
        <v>9.8159222603460261</v>
      </c>
      <c r="N553" s="81">
        <v>24.45465463759076</v>
      </c>
      <c r="O553" s="81">
        <v>17.689834858432576</v>
      </c>
      <c r="P553" s="81">
        <v>16.184402762356253</v>
      </c>
      <c r="Q553" s="81">
        <v>1.0765027364817559</v>
      </c>
      <c r="R553" s="81">
        <v>0</v>
      </c>
      <c r="S553" s="81">
        <v>2.0385340355264594</v>
      </c>
      <c r="T553" s="82"/>
      <c r="U553" s="81">
        <v>19042186</v>
      </c>
      <c r="V553" s="81">
        <v>307</v>
      </c>
      <c r="W553" s="81">
        <v>69</v>
      </c>
      <c r="X553" s="81">
        <v>2340</v>
      </c>
      <c r="Y553" s="81">
        <v>6064</v>
      </c>
      <c r="Z553" s="81">
        <v>10404</v>
      </c>
      <c r="AA553" s="81">
        <v>3331</v>
      </c>
      <c r="AB553" s="81">
        <v>15241</v>
      </c>
      <c r="AC553" s="81">
        <v>0</v>
      </c>
      <c r="AD553" s="81">
        <v>2.038534035526459</v>
      </c>
      <c r="AE553" s="82"/>
      <c r="AF553" s="81">
        <v>133045193.2864214</v>
      </c>
      <c r="AG553" s="81">
        <v>515470.34398342518</v>
      </c>
      <c r="AH553" s="81">
        <v>316452.91363109573</v>
      </c>
      <c r="AI553" s="81">
        <v>14783226.383826099</v>
      </c>
      <c r="AJ553" s="81">
        <v>30144036.12670017</v>
      </c>
      <c r="AK553" s="81">
        <v>0</v>
      </c>
      <c r="AL553" s="81">
        <v>0</v>
      </c>
      <c r="AM553" s="81">
        <v>2090337.843112149</v>
      </c>
      <c r="AN553" s="81">
        <v>0</v>
      </c>
      <c r="AO553" s="81">
        <v>0</v>
      </c>
      <c r="AP553" s="82"/>
      <c r="AQ553" s="81">
        <v>540</v>
      </c>
      <c r="AR553" s="81">
        <v>185</v>
      </c>
      <c r="AS553" s="81">
        <v>0</v>
      </c>
      <c r="AT553" s="81">
        <v>0</v>
      </c>
      <c r="AU553" s="81">
        <v>0</v>
      </c>
      <c r="AV553" s="81">
        <v>0</v>
      </c>
      <c r="AW553" s="81" t="s">
        <v>564</v>
      </c>
      <c r="AX553" s="82"/>
      <c r="AY553" s="81">
        <v>2436.3000000000002</v>
      </c>
      <c r="AZ553" s="81">
        <v>5982.9000000000005</v>
      </c>
      <c r="BA553" s="81">
        <v>0</v>
      </c>
      <c r="BB553" s="81">
        <v>0</v>
      </c>
      <c r="BC553" s="81">
        <v>0</v>
      </c>
      <c r="BD553" s="81">
        <v>0</v>
      </c>
      <c r="BE553" s="81" t="s">
        <v>564</v>
      </c>
      <c r="BF553" s="82"/>
      <c r="BG553" s="81">
        <v>0</v>
      </c>
      <c r="BH553" s="81">
        <v>0</v>
      </c>
      <c r="BI553" s="81">
        <v>42.134999999999998</v>
      </c>
      <c r="BJ553" s="81">
        <v>0</v>
      </c>
      <c r="BK553" s="81">
        <v>0</v>
      </c>
      <c r="BL553" s="81">
        <v>0</v>
      </c>
      <c r="BM553" s="82"/>
      <c r="BN553" s="81">
        <v>0</v>
      </c>
      <c r="BO553" s="81">
        <v>0</v>
      </c>
      <c r="BP553" s="81">
        <v>6</v>
      </c>
      <c r="BQ553" s="81">
        <v>0</v>
      </c>
      <c r="BR553" s="81">
        <v>0</v>
      </c>
      <c r="BS553" s="81">
        <v>0</v>
      </c>
      <c r="BT553"/>
      <c r="BU553" s="80">
        <v>42.134999999999998</v>
      </c>
      <c r="BV553" s="80">
        <v>0</v>
      </c>
      <c r="BW553" s="80">
        <v>0</v>
      </c>
      <c r="BX553" s="80">
        <v>0</v>
      </c>
      <c r="BY553" s="80">
        <v>0</v>
      </c>
      <c r="BZ553" s="80">
        <v>0</v>
      </c>
      <c r="CA553" s="80">
        <v>0</v>
      </c>
      <c r="CB553" s="80">
        <v>0</v>
      </c>
      <c r="CC553" s="80">
        <v>0</v>
      </c>
    </row>
    <row r="554" spans="1:81">
      <c r="A554" s="80" t="s">
        <v>2301</v>
      </c>
      <c r="B554" s="80">
        <v>48</v>
      </c>
      <c r="C554" s="80">
        <v>14</v>
      </c>
      <c r="D554" s="80">
        <v>3</v>
      </c>
      <c r="E554" s="80">
        <v>2017</v>
      </c>
      <c r="F554" s="80" t="s">
        <v>71</v>
      </c>
      <c r="G554" s="80" t="s">
        <v>2287</v>
      </c>
      <c r="H554" s="80" t="s">
        <v>2288</v>
      </c>
      <c r="I554" s="177"/>
      <c r="J554" s="81">
        <v>95.936240560680545</v>
      </c>
      <c r="K554" s="81">
        <v>0.6879093708092846</v>
      </c>
      <c r="L554" s="81">
        <v>1.9055139962344485</v>
      </c>
      <c r="M554" s="81">
        <v>9.3251033114069415</v>
      </c>
      <c r="N554" s="81">
        <v>25.527314509295348</v>
      </c>
      <c r="O554" s="81">
        <v>17.412886732831097</v>
      </c>
      <c r="P554" s="81">
        <v>16.043256800773335</v>
      </c>
      <c r="Q554" s="81">
        <v>1.03735040684845</v>
      </c>
      <c r="R554" s="81">
        <v>0</v>
      </c>
      <c r="S554" s="81">
        <v>1.8878330454074554</v>
      </c>
      <c r="T554" s="82"/>
      <c r="U554" s="81">
        <v>21412504</v>
      </c>
      <c r="V554" s="81">
        <v>307</v>
      </c>
      <c r="W554" s="81">
        <v>69</v>
      </c>
      <c r="X554" s="81">
        <v>2340</v>
      </c>
      <c r="Y554" s="81">
        <v>6144</v>
      </c>
      <c r="Z554" s="81">
        <v>10411</v>
      </c>
      <c r="AA554" s="81">
        <v>3323</v>
      </c>
      <c r="AB554" s="81">
        <v>15188</v>
      </c>
      <c r="AC554" s="81">
        <v>0</v>
      </c>
      <c r="AD554" s="81">
        <v>1.887833045407455</v>
      </c>
      <c r="AE554" s="82"/>
      <c r="AF554" s="81">
        <v>142842790.1362114</v>
      </c>
      <c r="AG554" s="81">
        <v>514088.37268447271</v>
      </c>
      <c r="AH554" s="81">
        <v>408127.02448029479</v>
      </c>
      <c r="AI554" s="81">
        <v>14642574.451874459</v>
      </c>
      <c r="AJ554" s="81">
        <v>30149707.640646111</v>
      </c>
      <c r="AK554" s="81">
        <v>0</v>
      </c>
      <c r="AL554" s="81">
        <v>0</v>
      </c>
      <c r="AM554" s="81">
        <v>2086328.2064804169</v>
      </c>
      <c r="AN554" s="81">
        <v>0</v>
      </c>
      <c r="AO554" s="81">
        <v>0</v>
      </c>
      <c r="AP554" s="82"/>
      <c r="AQ554" s="81">
        <v>567</v>
      </c>
      <c r="AR554" s="81">
        <v>210</v>
      </c>
      <c r="AS554" s="81">
        <v>0</v>
      </c>
      <c r="AT554" s="81">
        <v>0</v>
      </c>
      <c r="AU554" s="81">
        <v>0</v>
      </c>
      <c r="AV554" s="81">
        <v>0</v>
      </c>
      <c r="AW554" s="81" t="s">
        <v>564</v>
      </c>
      <c r="AX554" s="82"/>
      <c r="AY554" s="81">
        <v>2581.3000000000002</v>
      </c>
      <c r="AZ554" s="81">
        <v>6806.3999999999987</v>
      </c>
      <c r="BA554" s="81">
        <v>0</v>
      </c>
      <c r="BB554" s="81">
        <v>0</v>
      </c>
      <c r="BC554" s="81">
        <v>0</v>
      </c>
      <c r="BD554" s="81">
        <v>0</v>
      </c>
      <c r="BE554" s="81" t="s">
        <v>564</v>
      </c>
      <c r="BF554" s="82"/>
      <c r="BG554" s="81">
        <v>0</v>
      </c>
      <c r="BH554" s="81">
        <v>0</v>
      </c>
      <c r="BI554" s="81">
        <v>42.866</v>
      </c>
      <c r="BJ554" s="81">
        <v>0</v>
      </c>
      <c r="BK554" s="81">
        <v>0</v>
      </c>
      <c r="BL554" s="81">
        <v>0</v>
      </c>
      <c r="BM554" s="82"/>
      <c r="BN554" s="81">
        <v>0</v>
      </c>
      <c r="BO554" s="81">
        <v>0</v>
      </c>
      <c r="BP554" s="81">
        <v>6</v>
      </c>
      <c r="BQ554" s="81">
        <v>0</v>
      </c>
      <c r="BR554" s="81">
        <v>0</v>
      </c>
      <c r="BS554" s="81">
        <v>0</v>
      </c>
      <c r="BT554"/>
      <c r="BU554" s="80">
        <v>42.866</v>
      </c>
      <c r="BV554" s="80">
        <v>0</v>
      </c>
      <c r="BW554" s="80">
        <v>0</v>
      </c>
      <c r="BX554" s="80">
        <v>0</v>
      </c>
      <c r="BY554" s="80">
        <v>0</v>
      </c>
      <c r="BZ554" s="80">
        <v>0</v>
      </c>
      <c r="CA554" s="80">
        <v>0</v>
      </c>
      <c r="CB554" s="80">
        <v>0</v>
      </c>
      <c r="CC554" s="80">
        <v>0</v>
      </c>
    </row>
    <row r="555" spans="1:81">
      <c r="A555" s="80" t="s">
        <v>2302</v>
      </c>
      <c r="B555" s="80">
        <v>49</v>
      </c>
      <c r="C555" s="80">
        <v>15</v>
      </c>
      <c r="D555" s="80">
        <v>3</v>
      </c>
      <c r="E555" s="80">
        <v>2018</v>
      </c>
      <c r="F555" s="80" t="s">
        <v>93</v>
      </c>
      <c r="G555" s="80" t="s">
        <v>2287</v>
      </c>
      <c r="H555" s="80" t="s">
        <v>2288</v>
      </c>
      <c r="I555" s="177"/>
      <c r="J555" s="81">
        <v>94.348170199565359</v>
      </c>
      <c r="K555" s="81">
        <v>0.64550428227579815</v>
      </c>
      <c r="L555" s="81">
        <v>1.7082922117929611</v>
      </c>
      <c r="M555" s="81">
        <v>9.0753549170435868</v>
      </c>
      <c r="N555" s="81">
        <v>24.850226019768748</v>
      </c>
      <c r="O555" s="81">
        <v>17.072607605888653</v>
      </c>
      <c r="P555" s="81">
        <v>15.931357266284802</v>
      </c>
      <c r="Q555" s="81">
        <v>0.95538355639206296</v>
      </c>
      <c r="R555" s="81">
        <v>0</v>
      </c>
      <c r="S555" s="81">
        <v>1.9065246289952993</v>
      </c>
      <c r="T555" s="82"/>
      <c r="U555" s="81">
        <v>22639256</v>
      </c>
      <c r="V555" s="81">
        <v>307</v>
      </c>
      <c r="W555" s="81">
        <v>69</v>
      </c>
      <c r="X555" s="81">
        <v>2340</v>
      </c>
      <c r="Y555" s="81">
        <v>6171</v>
      </c>
      <c r="Z555" s="81">
        <v>10403</v>
      </c>
      <c r="AA555" s="81">
        <v>3333</v>
      </c>
      <c r="AB555" s="81">
        <v>15074</v>
      </c>
      <c r="AC555" s="81">
        <v>0</v>
      </c>
      <c r="AD555" s="81">
        <v>1.9065246289952991</v>
      </c>
      <c r="AE555" s="82"/>
      <c r="AF555" s="81">
        <v>144407479.7437498</v>
      </c>
      <c r="AG555" s="81">
        <v>456661.60637228319</v>
      </c>
      <c r="AH555" s="81">
        <v>385650.22277941048</v>
      </c>
      <c r="AI555" s="81">
        <v>13986296.47696973</v>
      </c>
      <c r="AJ555" s="81">
        <v>30212457.216193829</v>
      </c>
      <c r="AK555" s="81">
        <v>0</v>
      </c>
      <c r="AL555" s="81">
        <v>0</v>
      </c>
      <c r="AM555" s="81">
        <v>2074952.8428673949</v>
      </c>
      <c r="AN555" s="81">
        <v>0</v>
      </c>
      <c r="AO555" s="81">
        <v>0</v>
      </c>
      <c r="AP555" s="82"/>
      <c r="AQ555" s="81">
        <v>601</v>
      </c>
      <c r="AR555" s="81">
        <v>240</v>
      </c>
      <c r="AS555" s="81">
        <v>0</v>
      </c>
      <c r="AT555" s="81">
        <v>0</v>
      </c>
      <c r="AU555" s="81">
        <v>0</v>
      </c>
      <c r="AV555" s="81">
        <v>0</v>
      </c>
      <c r="AW555" s="81" t="s">
        <v>564</v>
      </c>
      <c r="AX555" s="82"/>
      <c r="AY555" s="81">
        <v>2750.9</v>
      </c>
      <c r="AZ555" s="81">
        <v>7452.3</v>
      </c>
      <c r="BA555" s="81">
        <v>0</v>
      </c>
      <c r="BB555" s="81">
        <v>0</v>
      </c>
      <c r="BC555" s="81">
        <v>0</v>
      </c>
      <c r="BD555" s="81">
        <v>0</v>
      </c>
      <c r="BE555" s="81" t="s">
        <v>564</v>
      </c>
      <c r="BF555" s="82"/>
      <c r="BG555" s="81">
        <v>0</v>
      </c>
      <c r="BH555" s="81">
        <v>0</v>
      </c>
      <c r="BI555" s="81">
        <v>42.911999999999999</v>
      </c>
      <c r="BJ555" s="81">
        <v>0</v>
      </c>
      <c r="BK555" s="81">
        <v>0</v>
      </c>
      <c r="BL555" s="81">
        <v>0</v>
      </c>
      <c r="BM555" s="82"/>
      <c r="BN555" s="81">
        <v>0</v>
      </c>
      <c r="BO555" s="81">
        <v>0</v>
      </c>
      <c r="BP555" s="81">
        <v>7</v>
      </c>
      <c r="BQ555" s="81">
        <v>0</v>
      </c>
      <c r="BR555" s="81">
        <v>0</v>
      </c>
      <c r="BS555" s="81">
        <v>0</v>
      </c>
      <c r="BT555"/>
      <c r="BU555" s="80">
        <v>42.911999999999999</v>
      </c>
      <c r="BV555" s="80">
        <v>0</v>
      </c>
      <c r="BW555" s="80">
        <v>0</v>
      </c>
      <c r="BX555" s="80">
        <v>0</v>
      </c>
      <c r="BY555" s="80">
        <v>0</v>
      </c>
      <c r="BZ555" s="80">
        <v>0</v>
      </c>
      <c r="CA555" s="80">
        <v>0</v>
      </c>
      <c r="CB555" s="80">
        <v>0</v>
      </c>
      <c r="CC555" s="80">
        <v>0</v>
      </c>
    </row>
    <row r="556" spans="1:81">
      <c r="A556" s="80" t="s">
        <v>2303</v>
      </c>
      <c r="B556" s="80">
        <v>50</v>
      </c>
      <c r="C556" s="80">
        <v>16</v>
      </c>
      <c r="D556" s="80">
        <v>3</v>
      </c>
      <c r="E556" s="80">
        <v>2019</v>
      </c>
      <c r="F556" s="80" t="s">
        <v>73</v>
      </c>
      <c r="G556" s="80" t="s">
        <v>2287</v>
      </c>
      <c r="H556" s="80" t="s">
        <v>2288</v>
      </c>
      <c r="I556" s="177"/>
      <c r="J556" s="81">
        <v>91.212613304227261</v>
      </c>
      <c r="K556" s="81">
        <v>0.5859363349218274</v>
      </c>
      <c r="L556" s="81">
        <v>1.7175908459117473</v>
      </c>
      <c r="M556" s="81">
        <v>8.6906171766600604</v>
      </c>
      <c r="N556" s="81">
        <v>22.235300632538028</v>
      </c>
      <c r="O556" s="81">
        <v>16.542917641079107</v>
      </c>
      <c r="P556" s="81">
        <v>15.719194691086832</v>
      </c>
      <c r="Q556" s="81">
        <v>0.92137394230734015</v>
      </c>
      <c r="R556" s="81">
        <v>0</v>
      </c>
      <c r="S556" s="81">
        <v>3.2079595957926541</v>
      </c>
      <c r="T556" s="82"/>
      <c r="U556" s="81">
        <v>22185916</v>
      </c>
      <c r="V556" s="81">
        <v>307</v>
      </c>
      <c r="W556" s="81">
        <v>69</v>
      </c>
      <c r="X556" s="81">
        <v>2340</v>
      </c>
      <c r="Y556" s="81">
        <v>6221</v>
      </c>
      <c r="Z556" s="81">
        <v>10357</v>
      </c>
      <c r="AA556" s="81">
        <v>3264</v>
      </c>
      <c r="AB556" s="81">
        <v>14931</v>
      </c>
      <c r="AC556" s="81">
        <v>0</v>
      </c>
      <c r="AD556" s="81">
        <v>3.2079595957926541</v>
      </c>
      <c r="AE556" s="82"/>
      <c r="AF556" s="81">
        <v>148159204.41707841</v>
      </c>
      <c r="AG556" s="81">
        <v>442169.40162848891</v>
      </c>
      <c r="AH556" s="81">
        <v>407343.94320367381</v>
      </c>
      <c r="AI556" s="81">
        <v>14332452.021185771</v>
      </c>
      <c r="AJ556" s="81">
        <v>28090408.863169339</v>
      </c>
      <c r="AK556" s="81">
        <v>0</v>
      </c>
      <c r="AL556" s="81">
        <v>0</v>
      </c>
      <c r="AM556" s="81">
        <v>2033489.799492179</v>
      </c>
      <c r="AN556" s="81">
        <v>0</v>
      </c>
      <c r="AO556" s="81">
        <v>0</v>
      </c>
      <c r="AP556" s="82"/>
      <c r="AQ556" s="81">
        <v>641</v>
      </c>
      <c r="AR556" s="81">
        <v>261</v>
      </c>
      <c r="AS556" s="81">
        <v>0</v>
      </c>
      <c r="AT556" s="81">
        <v>0</v>
      </c>
      <c r="AU556" s="81">
        <v>0</v>
      </c>
      <c r="AV556" s="81">
        <v>0</v>
      </c>
      <c r="AW556" s="81" t="s">
        <v>564</v>
      </c>
      <c r="AX556" s="82"/>
      <c r="AY556" s="81">
        <v>2961.5</v>
      </c>
      <c r="AZ556" s="81">
        <v>8181.9999999999991</v>
      </c>
      <c r="BA556" s="81">
        <v>0</v>
      </c>
      <c r="BB556" s="81">
        <v>0</v>
      </c>
      <c r="BC556" s="81">
        <v>0</v>
      </c>
      <c r="BD556" s="81">
        <v>0</v>
      </c>
      <c r="BE556" s="81" t="s">
        <v>564</v>
      </c>
      <c r="BF556" s="82"/>
      <c r="BG556" s="81">
        <v>0</v>
      </c>
      <c r="BH556" s="81">
        <v>0</v>
      </c>
      <c r="BI556" s="81">
        <v>39.661000000000001</v>
      </c>
      <c r="BJ556" s="81">
        <v>0</v>
      </c>
      <c r="BK556" s="81">
        <v>0</v>
      </c>
      <c r="BL556" s="81">
        <v>0</v>
      </c>
      <c r="BM556" s="82"/>
      <c r="BN556" s="81">
        <v>0</v>
      </c>
      <c r="BO556" s="81">
        <v>0</v>
      </c>
      <c r="BP556" s="81">
        <v>7</v>
      </c>
      <c r="BQ556" s="81">
        <v>0</v>
      </c>
      <c r="BR556" s="81">
        <v>0</v>
      </c>
      <c r="BS556" s="81">
        <v>0</v>
      </c>
      <c r="BT556"/>
      <c r="BU556" s="80">
        <v>39.661000000000001</v>
      </c>
      <c r="BV556" s="80">
        <v>0</v>
      </c>
      <c r="BW556" s="80">
        <v>0</v>
      </c>
      <c r="BX556" s="80">
        <v>0</v>
      </c>
      <c r="BY556" s="80">
        <v>0</v>
      </c>
      <c r="BZ556" s="80">
        <v>0</v>
      </c>
      <c r="CA556" s="80">
        <v>0</v>
      </c>
      <c r="CB556" s="80">
        <v>0</v>
      </c>
      <c r="CC556" s="80">
        <v>0</v>
      </c>
    </row>
    <row r="557" spans="1:81">
      <c r="A557" s="80" t="s">
        <v>2304</v>
      </c>
      <c r="B557" s="80">
        <v>51</v>
      </c>
      <c r="C557" s="80">
        <v>17</v>
      </c>
      <c r="D557" s="80">
        <v>3</v>
      </c>
      <c r="E557" s="80">
        <v>2020</v>
      </c>
      <c r="F557" s="80" t="s">
        <v>218</v>
      </c>
      <c r="G557" s="80" t="s">
        <v>2287</v>
      </c>
      <c r="H557" s="80" t="s">
        <v>2288</v>
      </c>
      <c r="I557" s="177"/>
      <c r="J557" s="81">
        <v>82.342438419851504</v>
      </c>
      <c r="K557" s="81">
        <v>0.57589854231365301</v>
      </c>
      <c r="L557" s="81">
        <v>0.5337643917064302</v>
      </c>
      <c r="M557" s="81">
        <v>8.3029312145547767</v>
      </c>
      <c r="N557" s="81">
        <v>21.724858818750366</v>
      </c>
      <c r="O557" s="81">
        <v>14.401574065377231</v>
      </c>
      <c r="P557" s="81">
        <v>14.543314755432068</v>
      </c>
      <c r="Q557" s="81">
        <v>0.86552038787521524</v>
      </c>
      <c r="R557" s="81">
        <v>0</v>
      </c>
      <c r="S557" s="81">
        <v>2.4631294195329541</v>
      </c>
      <c r="T557" s="82"/>
      <c r="U557" s="81">
        <v>20377047</v>
      </c>
      <c r="V557" s="81">
        <v>264</v>
      </c>
      <c r="W557" s="81">
        <v>24</v>
      </c>
      <c r="X557" s="81">
        <v>2484</v>
      </c>
      <c r="Y557" s="81">
        <v>6200</v>
      </c>
      <c r="Z557" s="81">
        <v>10291</v>
      </c>
      <c r="AA557" s="81">
        <v>3281</v>
      </c>
      <c r="AB557" s="81">
        <v>14679</v>
      </c>
      <c r="AC557" s="81">
        <v>0</v>
      </c>
      <c r="AD557" s="81">
        <v>2.4631294195329541</v>
      </c>
      <c r="AE557" s="82"/>
      <c r="AF557" s="81">
        <v>137373610.94497249</v>
      </c>
      <c r="AG557" s="81">
        <v>415268.59851350408</v>
      </c>
      <c r="AH557" s="81">
        <v>137344.03707704201</v>
      </c>
      <c r="AI557" s="81">
        <v>14353220.999907909</v>
      </c>
      <c r="AJ557" s="81">
        <v>28289100.336560402</v>
      </c>
      <c r="AK557" s="81"/>
      <c r="AL557" s="81"/>
      <c r="AM557" s="81">
        <v>1915772.5870915151</v>
      </c>
      <c r="AN557" s="81"/>
      <c r="AO557" s="81"/>
      <c r="AP557" s="82"/>
      <c r="AQ557" s="81">
        <v>675</v>
      </c>
      <c r="AR557" s="81">
        <v>264</v>
      </c>
      <c r="AS557" s="81">
        <v>0</v>
      </c>
      <c r="AT557" s="81">
        <v>0</v>
      </c>
      <c r="AU557" s="81">
        <v>0</v>
      </c>
      <c r="AV557" s="81">
        <v>0</v>
      </c>
      <c r="AW557" s="81">
        <v>0</v>
      </c>
      <c r="AX557" s="82"/>
      <c r="AY557" s="81">
        <v>3161.800000000002</v>
      </c>
      <c r="AZ557" s="81">
        <v>8288.6999999999971</v>
      </c>
      <c r="BA557" s="81">
        <v>0</v>
      </c>
      <c r="BB557" s="81">
        <v>0</v>
      </c>
      <c r="BC557" s="81">
        <v>0</v>
      </c>
      <c r="BD557" s="81">
        <v>0</v>
      </c>
      <c r="BE557" s="81">
        <v>0</v>
      </c>
      <c r="BF557" s="82"/>
      <c r="BG557" s="81">
        <v>0</v>
      </c>
      <c r="BH557" s="81">
        <v>0</v>
      </c>
      <c r="BI557" s="81">
        <v>34.734000000000002</v>
      </c>
      <c r="BJ557" s="81">
        <v>0</v>
      </c>
      <c r="BK557" s="81">
        <v>0</v>
      </c>
      <c r="BL557" s="81">
        <v>0</v>
      </c>
      <c r="BM557" s="82"/>
      <c r="BN557" s="81">
        <v>0</v>
      </c>
      <c r="BO557" s="81">
        <v>0</v>
      </c>
      <c r="BP557" s="81">
        <v>7</v>
      </c>
      <c r="BQ557" s="81">
        <v>0</v>
      </c>
      <c r="BR557" s="81">
        <v>0</v>
      </c>
      <c r="BS557" s="81">
        <v>0</v>
      </c>
      <c r="BT557"/>
      <c r="BU557" s="80">
        <v>34.734000000000002</v>
      </c>
      <c r="BV557" s="80">
        <v>0</v>
      </c>
      <c r="BW557" s="80">
        <v>0</v>
      </c>
      <c r="BX557" s="80">
        <v>0</v>
      </c>
      <c r="BY557" s="80">
        <v>0</v>
      </c>
      <c r="BZ557" s="80">
        <v>0</v>
      </c>
      <c r="CA557" s="80">
        <v>0</v>
      </c>
      <c r="CB557" s="80">
        <v>0</v>
      </c>
      <c r="CC557" s="80">
        <v>0</v>
      </c>
    </row>
    <row r="558" spans="1:81">
      <c r="A558" s="80" t="s">
        <v>2305</v>
      </c>
      <c r="B558" s="80">
        <v>51</v>
      </c>
      <c r="C558" s="80">
        <v>18</v>
      </c>
      <c r="D558" s="80">
        <v>3</v>
      </c>
      <c r="E558" s="80">
        <v>2021</v>
      </c>
      <c r="F558" s="80" t="s">
        <v>75</v>
      </c>
      <c r="G558" s="174" t="s">
        <v>2287</v>
      </c>
      <c r="H558" s="80" t="s">
        <v>2288</v>
      </c>
      <c r="I558" s="177"/>
      <c r="J558" s="81">
        <v>95.162969718940303</v>
      </c>
      <c r="K558" s="81">
        <v>0.61754393797124829</v>
      </c>
      <c r="L558" s="81">
        <v>0.70025672092265312</v>
      </c>
      <c r="M558" s="81">
        <v>10.313681431574842</v>
      </c>
      <c r="N558" s="81">
        <v>22.884472416561074</v>
      </c>
      <c r="O558" s="81">
        <v>13.934738720207319</v>
      </c>
      <c r="P558" s="81">
        <v>14.804015756669465</v>
      </c>
      <c r="Q558" s="81">
        <v>0.85967688305655077</v>
      </c>
      <c r="R558" s="81">
        <v>0</v>
      </c>
      <c r="S558" s="81">
        <v>2.3062034237666529</v>
      </c>
      <c r="T558" s="82"/>
      <c r="U558" s="81">
        <v>24908583</v>
      </c>
      <c r="V558" s="81">
        <v>264</v>
      </c>
      <c r="W558" s="81">
        <v>24</v>
      </c>
      <c r="X558" s="81">
        <v>2484</v>
      </c>
      <c r="Y558" s="81">
        <v>6140</v>
      </c>
      <c r="Z558" s="81">
        <v>10253</v>
      </c>
      <c r="AA558" s="81">
        <v>3257</v>
      </c>
      <c r="AB558" s="81">
        <v>14407</v>
      </c>
      <c r="AC558" s="81">
        <v>0</v>
      </c>
      <c r="AD558" s="81">
        <v>2.3062034237666529</v>
      </c>
      <c r="AE558" s="82"/>
      <c r="AF558" s="81">
        <v>150304670.85857329</v>
      </c>
      <c r="AG558" s="81">
        <v>427640.73652533465</v>
      </c>
      <c r="AH558" s="81">
        <v>164519.18851900889</v>
      </c>
      <c r="AI558" s="81">
        <v>16733636.771282015</v>
      </c>
      <c r="AJ558" s="81">
        <v>28402956.88034828</v>
      </c>
      <c r="AK558" s="81">
        <v>0</v>
      </c>
      <c r="AL558" s="81">
        <v>0</v>
      </c>
      <c r="AM558" s="81">
        <v>1891118.8316470166</v>
      </c>
      <c r="AN558" s="81">
        <v>0</v>
      </c>
      <c r="AO558" s="81">
        <v>0</v>
      </c>
      <c r="AP558" s="82"/>
      <c r="AQ558" s="81">
        <v>707</v>
      </c>
      <c r="AR558" s="81">
        <v>267</v>
      </c>
      <c r="AS558" s="81">
        <v>0</v>
      </c>
      <c r="AT558" s="81">
        <v>0</v>
      </c>
      <c r="AU558" s="81">
        <v>0</v>
      </c>
      <c r="AV558" s="81">
        <v>0</v>
      </c>
      <c r="AW558" s="81"/>
      <c r="AX558" s="82"/>
      <c r="AY558" s="81">
        <v>3356.800000000002</v>
      </c>
      <c r="AZ558" s="81">
        <v>8437.1999999999971</v>
      </c>
      <c r="BA558" s="81">
        <v>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2306</v>
      </c>
      <c r="B559" s="80">
        <v>51</v>
      </c>
      <c r="C559" s="80">
        <v>19</v>
      </c>
      <c r="D559" s="80">
        <v>3</v>
      </c>
      <c r="E559" s="80">
        <v>2022</v>
      </c>
      <c r="F559" s="80" t="s">
        <v>568</v>
      </c>
      <c r="G559" s="174" t="s">
        <v>2287</v>
      </c>
      <c r="H559" s="80" t="s">
        <v>2288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739</v>
      </c>
      <c r="AR559" s="81">
        <v>269</v>
      </c>
      <c r="AS559" s="81">
        <v>0</v>
      </c>
      <c r="AT559" s="81">
        <v>0</v>
      </c>
      <c r="AU559" s="81">
        <v>0</v>
      </c>
      <c r="AV559" s="81">
        <v>0</v>
      </c>
      <c r="AW559" s="81"/>
      <c r="AX559" s="82"/>
      <c r="AY559" s="81">
        <v>3538.7000000000021</v>
      </c>
      <c r="AZ559" s="81">
        <v>8536.1999999999971</v>
      </c>
      <c r="BA559" s="81">
        <v>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2331</v>
      </c>
      <c r="B560" s="80">
        <v>511</v>
      </c>
      <c r="C560" s="80">
        <v>1</v>
      </c>
      <c r="D560" s="80">
        <v>31</v>
      </c>
      <c r="E560" s="80">
        <v>1990</v>
      </c>
      <c r="F560" s="80" t="s">
        <v>562</v>
      </c>
      <c r="G560" s="80" t="s">
        <v>2332</v>
      </c>
      <c r="H560" s="80" t="s">
        <v>2333</v>
      </c>
      <c r="I560" s="177"/>
      <c r="J560" s="81">
        <v>27612.799560150994</v>
      </c>
      <c r="K560" s="81">
        <v>433.6812513343346</v>
      </c>
      <c r="L560" s="81">
        <v>378.84439994095573</v>
      </c>
      <c r="M560" s="81">
        <v>1543.3119546120593</v>
      </c>
      <c r="N560" s="81">
        <v>1975.7110484474583</v>
      </c>
      <c r="O560" s="81">
        <v>1129.3479059009067</v>
      </c>
      <c r="P560" s="81">
        <v>1377.2064335917394</v>
      </c>
      <c r="Q560" s="81">
        <v>96.856219290117338</v>
      </c>
      <c r="R560" s="81">
        <v>409.60175957859724</v>
      </c>
      <c r="S560" s="81">
        <v>94.851150000000018</v>
      </c>
      <c r="T560" s="82"/>
      <c r="U560" s="81">
        <v>496201467</v>
      </c>
      <c r="V560" s="81">
        <v>80366</v>
      </c>
      <c r="W560" s="81">
        <v>3473</v>
      </c>
      <c r="X560" s="81">
        <v>473847</v>
      </c>
      <c r="Y560" s="81">
        <v>536936</v>
      </c>
      <c r="Z560" s="81">
        <v>464514</v>
      </c>
      <c r="AA560" s="81">
        <v>334401</v>
      </c>
      <c r="AB560" s="81">
        <v>1572616</v>
      </c>
      <c r="AC560" s="81">
        <v>70943762</v>
      </c>
      <c r="AD560" s="81">
        <v>94.851150000000004</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2334</v>
      </c>
      <c r="B561" s="80">
        <v>512</v>
      </c>
      <c r="C561" s="80">
        <v>2</v>
      </c>
      <c r="D561" s="80">
        <v>31</v>
      </c>
      <c r="E561" s="80">
        <v>2005</v>
      </c>
      <c r="F561" s="80" t="s">
        <v>565</v>
      </c>
      <c r="G561" s="80" t="s">
        <v>2332</v>
      </c>
      <c r="H561" s="80" t="s">
        <v>2333</v>
      </c>
      <c r="I561" s="177"/>
      <c r="J561" s="81">
        <v>25168.092006896455</v>
      </c>
      <c r="K561" s="81">
        <v>314.60776062616208</v>
      </c>
      <c r="L561" s="81">
        <v>309.37788649886448</v>
      </c>
      <c r="M561" s="81">
        <v>2774.7565087504609</v>
      </c>
      <c r="N561" s="81">
        <v>3017.0129827074966</v>
      </c>
      <c r="O561" s="81">
        <v>1644.2685198442193</v>
      </c>
      <c r="P561" s="81">
        <v>1301.4583451873207</v>
      </c>
      <c r="Q561" s="81">
        <v>88.313407367060435</v>
      </c>
      <c r="R561" s="81">
        <v>404.98016099996369</v>
      </c>
      <c r="S561" s="81">
        <v>127.44851251708</v>
      </c>
      <c r="T561" s="82"/>
      <c r="U561" s="81">
        <v>602480239</v>
      </c>
      <c r="V561" s="81">
        <v>63137</v>
      </c>
      <c r="W561" s="81">
        <v>3095</v>
      </c>
      <c r="X561" s="81">
        <v>397600</v>
      </c>
      <c r="Y561" s="81">
        <v>629841</v>
      </c>
      <c r="Z561" s="81">
        <v>782616</v>
      </c>
      <c r="AA561" s="81">
        <v>258808</v>
      </c>
      <c r="AB561" s="81">
        <v>1499002</v>
      </c>
      <c r="AC561" s="81">
        <v>71612356</v>
      </c>
      <c r="AD561" s="81">
        <v>127.44851251708</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2335</v>
      </c>
      <c r="B562" s="80">
        <v>513</v>
      </c>
      <c r="C562" s="80">
        <v>3</v>
      </c>
      <c r="D562" s="80">
        <v>31</v>
      </c>
      <c r="E562" s="80">
        <v>2006</v>
      </c>
      <c r="F562" s="80" t="s">
        <v>566</v>
      </c>
      <c r="G562" s="80" t="s">
        <v>2332</v>
      </c>
      <c r="H562" s="80" t="s">
        <v>2333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2336</v>
      </c>
      <c r="B563" s="80">
        <v>514</v>
      </c>
      <c r="C563" s="80">
        <v>4</v>
      </c>
      <c r="D563" s="80">
        <v>31</v>
      </c>
      <c r="E563" s="80">
        <v>2007</v>
      </c>
      <c r="F563" s="80" t="s">
        <v>567</v>
      </c>
      <c r="G563" s="80" t="s">
        <v>2332</v>
      </c>
      <c r="H563" s="80" t="s">
        <v>2333</v>
      </c>
      <c r="I563" s="177"/>
      <c r="J563" s="81">
        <v>24978.897845045984</v>
      </c>
      <c r="K563" s="81">
        <v>238.07845388337745</v>
      </c>
      <c r="L563" s="81">
        <v>326.52666909471645</v>
      </c>
      <c r="M563" s="81">
        <v>2956.4665083702348</v>
      </c>
      <c r="N563" s="81">
        <v>2808.3729627777448</v>
      </c>
      <c r="O563" s="81">
        <v>1591.169917385346</v>
      </c>
      <c r="P563" s="81">
        <v>1273.5103867366097</v>
      </c>
      <c r="Q563" s="81">
        <v>92.05271711830008</v>
      </c>
      <c r="R563" s="81">
        <v>390.60850699955694</v>
      </c>
      <c r="S563" s="81">
        <v>139.66033528456001</v>
      </c>
      <c r="T563" s="82"/>
      <c r="U563" s="81">
        <v>691639932</v>
      </c>
      <c r="V563" s="81">
        <v>60668</v>
      </c>
      <c r="W563" s="81">
        <v>3099</v>
      </c>
      <c r="X563" s="81">
        <v>477093</v>
      </c>
      <c r="Y563" s="81">
        <v>637020</v>
      </c>
      <c r="Z563" s="81">
        <v>787297</v>
      </c>
      <c r="AA563" s="81">
        <v>249390</v>
      </c>
      <c r="AB563" s="81">
        <v>1479840</v>
      </c>
      <c r="AC563" s="81">
        <v>71052852</v>
      </c>
      <c r="AD563" s="81">
        <v>139.66033528455998</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2337</v>
      </c>
      <c r="B564" s="80">
        <v>515</v>
      </c>
      <c r="C564" s="80">
        <v>5</v>
      </c>
      <c r="D564" s="80">
        <v>31</v>
      </c>
      <c r="E564" s="80">
        <v>2008</v>
      </c>
      <c r="F564" s="80" t="s">
        <v>84</v>
      </c>
      <c r="G564" s="80" t="s">
        <v>2332</v>
      </c>
      <c r="H564" s="80" t="s">
        <v>2333</v>
      </c>
      <c r="I564" s="177"/>
      <c r="J564" s="81">
        <v>23135.959782912269</v>
      </c>
      <c r="K564" s="81">
        <v>189.48614497962149</v>
      </c>
      <c r="L564" s="81">
        <v>264.84804733070098</v>
      </c>
      <c r="M564" s="81">
        <v>3050.1645911849455</v>
      </c>
      <c r="N564" s="81">
        <v>2887.1770775224923</v>
      </c>
      <c r="O564" s="81">
        <v>1542.9704068927265</v>
      </c>
      <c r="P564" s="81">
        <v>1232.212506953126</v>
      </c>
      <c r="Q564" s="81">
        <v>90.06730470682065</v>
      </c>
      <c r="R564" s="81">
        <v>402.91857479725519</v>
      </c>
      <c r="S564" s="81">
        <v>135.01452733247999</v>
      </c>
      <c r="T564" s="82"/>
      <c r="U564" s="81">
        <v>711830793</v>
      </c>
      <c r="V564" s="81">
        <v>60668</v>
      </c>
      <c r="W564" s="81">
        <v>3099</v>
      </c>
      <c r="X564" s="81">
        <v>477093</v>
      </c>
      <c r="Y564" s="81">
        <v>640299</v>
      </c>
      <c r="Z564" s="81">
        <v>790244</v>
      </c>
      <c r="AA564" s="81">
        <v>241578</v>
      </c>
      <c r="AB564" s="81">
        <v>1471715</v>
      </c>
      <c r="AC564" s="81">
        <v>76105775</v>
      </c>
      <c r="AD564" s="81">
        <v>135.01452733248004</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2338</v>
      </c>
      <c r="B565" s="80">
        <v>516</v>
      </c>
      <c r="C565" s="80">
        <v>6</v>
      </c>
      <c r="D565" s="80">
        <v>31</v>
      </c>
      <c r="E565" s="80">
        <v>2009</v>
      </c>
      <c r="F565" s="80" t="s">
        <v>85</v>
      </c>
      <c r="G565" s="80" t="s">
        <v>2332</v>
      </c>
      <c r="H565" s="80" t="s">
        <v>2333</v>
      </c>
      <c r="I565" s="177"/>
      <c r="J565" s="81">
        <v>22814.515270142027</v>
      </c>
      <c r="K565" s="81">
        <v>169.52130938033113</v>
      </c>
      <c r="L565" s="81">
        <v>302.7243580015359</v>
      </c>
      <c r="M565" s="81">
        <v>2957.3355838540451</v>
      </c>
      <c r="N565" s="81">
        <v>2532.5344771984833</v>
      </c>
      <c r="O565" s="81">
        <v>1573.1247831097751</v>
      </c>
      <c r="P565" s="81">
        <v>1170.4044814690994</v>
      </c>
      <c r="Q565" s="81">
        <v>85.364622660793557</v>
      </c>
      <c r="R565" s="81">
        <v>332.01909744235627</v>
      </c>
      <c r="S565" s="81">
        <v>144.24762118576004</v>
      </c>
      <c r="T565" s="82"/>
      <c r="U565" s="81">
        <v>541290404</v>
      </c>
      <c r="V565" s="81">
        <v>55600</v>
      </c>
      <c r="W565" s="81">
        <v>5285</v>
      </c>
      <c r="X565" s="81">
        <v>506000</v>
      </c>
      <c r="Y565" s="81">
        <v>643004</v>
      </c>
      <c r="Z565" s="81">
        <v>795253</v>
      </c>
      <c r="AA565" s="81">
        <v>235567</v>
      </c>
      <c r="AB565" s="81">
        <v>1464275</v>
      </c>
      <c r="AC565" s="81">
        <v>61182377</v>
      </c>
      <c r="AD565" s="81">
        <v>144.24762118575998</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37.173999999999999</v>
      </c>
      <c r="BI565" s="81">
        <v>29044.102999999999</v>
      </c>
      <c r="BJ565" s="81">
        <v>2760.2939999999999</v>
      </c>
      <c r="BK565" s="81">
        <v>405.97800000000001</v>
      </c>
      <c r="BL565" s="81">
        <v>0</v>
      </c>
      <c r="BM565" s="82"/>
      <c r="BN565" s="81">
        <v>0</v>
      </c>
      <c r="BO565" s="81">
        <v>2</v>
      </c>
      <c r="BP565" s="81">
        <v>164</v>
      </c>
      <c r="BQ565" s="81">
        <v>15</v>
      </c>
      <c r="BR565" s="81">
        <v>44</v>
      </c>
      <c r="BS565" s="81">
        <v>0</v>
      </c>
      <c r="BT565"/>
      <c r="BU565" s="80"/>
      <c r="BV565" s="80"/>
      <c r="BW565" s="80"/>
      <c r="BX565" s="80"/>
      <c r="BY565" s="80"/>
      <c r="BZ565" s="80"/>
      <c r="CA565" s="80"/>
      <c r="CB565" s="80"/>
      <c r="CC565" s="80"/>
    </row>
    <row r="566" spans="1:81">
      <c r="A566" s="80" t="s">
        <v>2339</v>
      </c>
      <c r="B566" s="80">
        <v>517</v>
      </c>
      <c r="C566" s="80">
        <v>7</v>
      </c>
      <c r="D566" s="80">
        <v>31</v>
      </c>
      <c r="E566" s="80">
        <v>2010</v>
      </c>
      <c r="F566" s="80" t="s">
        <v>86</v>
      </c>
      <c r="G566" s="80" t="s">
        <v>2332</v>
      </c>
      <c r="H566" s="80" t="s">
        <v>2333</v>
      </c>
      <c r="I566" s="177"/>
      <c r="J566" s="81">
        <v>25147.350601416219</v>
      </c>
      <c r="K566" s="81">
        <v>210.7761841988748</v>
      </c>
      <c r="L566" s="81">
        <v>280.42822851699026</v>
      </c>
      <c r="M566" s="81">
        <v>3382.2745296331982</v>
      </c>
      <c r="N566" s="81">
        <v>3088.559690518437</v>
      </c>
      <c r="O566" s="81">
        <v>1572.1611941963088</v>
      </c>
      <c r="P566" s="81">
        <v>1176.6517123060871</v>
      </c>
      <c r="Q566" s="81">
        <v>88.548450410337622</v>
      </c>
      <c r="R566" s="81">
        <v>346.68077751570581</v>
      </c>
      <c r="S566" s="81">
        <v>152.38818232785306</v>
      </c>
      <c r="T566" s="82"/>
      <c r="U566" s="81">
        <v>634874365</v>
      </c>
      <c r="V566" s="81">
        <v>55600</v>
      </c>
      <c r="W566" s="81">
        <v>5285</v>
      </c>
      <c r="X566" s="81">
        <v>506000</v>
      </c>
      <c r="Y566" s="81">
        <v>645165</v>
      </c>
      <c r="Z566" s="81">
        <v>798459</v>
      </c>
      <c r="AA566" s="81">
        <v>230910</v>
      </c>
      <c r="AB566" s="81">
        <v>1455401</v>
      </c>
      <c r="AC566" s="81">
        <v>60540367</v>
      </c>
      <c r="AD566" s="81">
        <v>152.38818232785303</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38.445999999999998</v>
      </c>
      <c r="BI566" s="81">
        <v>29948.942999999999</v>
      </c>
      <c r="BJ566" s="81">
        <v>3406.1419999999998</v>
      </c>
      <c r="BK566" s="81">
        <v>361.12</v>
      </c>
      <c r="BL566" s="81">
        <v>0</v>
      </c>
      <c r="BM566" s="82"/>
      <c r="BN566" s="81">
        <v>0</v>
      </c>
      <c r="BO566" s="81">
        <v>2</v>
      </c>
      <c r="BP566" s="81">
        <v>165</v>
      </c>
      <c r="BQ566" s="81">
        <v>14</v>
      </c>
      <c r="BR566" s="81">
        <v>46</v>
      </c>
      <c r="BS566" s="81">
        <v>0</v>
      </c>
      <c r="BT566"/>
      <c r="BU566" s="80">
        <v>26169.404999999999</v>
      </c>
      <c r="BV566" s="80">
        <v>6567.5280000000002</v>
      </c>
      <c r="BW566" s="80">
        <v>545.66600000000005</v>
      </c>
      <c r="BX566" s="80">
        <v>10.779</v>
      </c>
      <c r="BY566" s="80">
        <v>410.33499999999998</v>
      </c>
      <c r="BZ566" s="80">
        <v>12.622</v>
      </c>
      <c r="CA566" s="80">
        <v>30.759</v>
      </c>
      <c r="CB566" s="80">
        <v>7.5570000000000004</v>
      </c>
      <c r="CC566" s="80">
        <v>0</v>
      </c>
    </row>
    <row r="567" spans="1:81">
      <c r="A567" s="80" t="s">
        <v>2340</v>
      </c>
      <c r="B567" s="80">
        <v>518</v>
      </c>
      <c r="C567" s="80">
        <v>8</v>
      </c>
      <c r="D567" s="80">
        <v>31</v>
      </c>
      <c r="E567" s="80">
        <v>2011</v>
      </c>
      <c r="F567" s="80" t="s">
        <v>87</v>
      </c>
      <c r="G567" s="80" t="s">
        <v>2332</v>
      </c>
      <c r="H567" s="80" t="s">
        <v>2333</v>
      </c>
      <c r="I567" s="177"/>
      <c r="J567" s="81">
        <v>23583.089416704457</v>
      </c>
      <c r="K567" s="81">
        <v>280.04459536472672</v>
      </c>
      <c r="L567" s="81">
        <v>274.15300046140072</v>
      </c>
      <c r="M567" s="81">
        <v>3099.7101593138709</v>
      </c>
      <c r="N567" s="81">
        <v>2941.0871910325918</v>
      </c>
      <c r="O567" s="81">
        <v>1556.0532517965555</v>
      </c>
      <c r="P567" s="81">
        <v>1128.2631516051999</v>
      </c>
      <c r="Q567" s="81">
        <v>101.44086063258911</v>
      </c>
      <c r="R567" s="81">
        <v>344.15332897151154</v>
      </c>
      <c r="S567" s="81">
        <v>134.4544576981032</v>
      </c>
      <c r="T567" s="82"/>
      <c r="U567" s="81">
        <v>626984207</v>
      </c>
      <c r="V567" s="81">
        <v>55600</v>
      </c>
      <c r="W567" s="81">
        <v>5285</v>
      </c>
      <c r="X567" s="81">
        <v>506000</v>
      </c>
      <c r="Y567" s="81">
        <v>646582</v>
      </c>
      <c r="Z567" s="81">
        <v>807447</v>
      </c>
      <c r="AA567" s="81">
        <v>228003</v>
      </c>
      <c r="AB567" s="81">
        <v>1445473</v>
      </c>
      <c r="AC567" s="81">
        <v>59999606</v>
      </c>
      <c r="AD567" s="81">
        <v>134.4544576981032</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41.093000000000004</v>
      </c>
      <c r="BI567" s="81">
        <v>29556.984</v>
      </c>
      <c r="BJ567" s="81">
        <v>3920.1990000000001</v>
      </c>
      <c r="BK567" s="81">
        <v>517.82199999999989</v>
      </c>
      <c r="BL567" s="81">
        <v>0</v>
      </c>
      <c r="BM567" s="82"/>
      <c r="BN567" s="81">
        <v>0</v>
      </c>
      <c r="BO567" s="81">
        <v>2</v>
      </c>
      <c r="BP567" s="81">
        <v>167</v>
      </c>
      <c r="BQ567" s="81">
        <v>15</v>
      </c>
      <c r="BR567" s="81">
        <v>49</v>
      </c>
      <c r="BS567" s="81">
        <v>0</v>
      </c>
      <c r="BT567"/>
      <c r="BU567" s="80">
        <v>26255.608</v>
      </c>
      <c r="BV567" s="80">
        <v>6747.8720000000003</v>
      </c>
      <c r="BW567" s="80">
        <v>587.56899999999996</v>
      </c>
      <c r="BX567" s="80">
        <v>11.49</v>
      </c>
      <c r="BY567" s="80">
        <v>391.45600000000002</v>
      </c>
      <c r="BZ567" s="80">
        <v>11.429</v>
      </c>
      <c r="CA567" s="80">
        <v>23.99</v>
      </c>
      <c r="CB567" s="80">
        <v>6.6840000000000002</v>
      </c>
      <c r="CC567" s="80">
        <v>0</v>
      </c>
    </row>
    <row r="568" spans="1:81">
      <c r="A568" s="80" t="s">
        <v>2341</v>
      </c>
      <c r="B568" s="80">
        <v>519</v>
      </c>
      <c r="C568" s="80">
        <v>9</v>
      </c>
      <c r="D568" s="80">
        <v>31</v>
      </c>
      <c r="E568" s="80">
        <v>2012</v>
      </c>
      <c r="F568" s="80" t="s">
        <v>88</v>
      </c>
      <c r="G568" s="80" t="s">
        <v>2332</v>
      </c>
      <c r="H568" s="80" t="s">
        <v>2333</v>
      </c>
      <c r="I568" s="177"/>
      <c r="J568" s="81">
        <v>22768.111347076356</v>
      </c>
      <c r="K568" s="81">
        <v>270.56245266292439</v>
      </c>
      <c r="L568" s="81">
        <v>268.25794814640477</v>
      </c>
      <c r="M568" s="81">
        <v>3117.8143236889814</v>
      </c>
      <c r="N568" s="81">
        <v>3171.900622962738</v>
      </c>
      <c r="O568" s="81">
        <v>1559.6375071937523</v>
      </c>
      <c r="P568" s="81">
        <v>1116.8463669946166</v>
      </c>
      <c r="Q568" s="81">
        <v>110.36754699673746</v>
      </c>
      <c r="R568" s="81">
        <v>319.03085300012276</v>
      </c>
      <c r="S568" s="81">
        <v>134.72634514423879</v>
      </c>
      <c r="T568" s="82"/>
      <c r="U568" s="81">
        <v>608602059</v>
      </c>
      <c r="V568" s="81">
        <v>55600</v>
      </c>
      <c r="W568" s="81">
        <v>5285</v>
      </c>
      <c r="X568" s="81">
        <v>506000</v>
      </c>
      <c r="Y568" s="81">
        <v>654718</v>
      </c>
      <c r="Z568" s="81">
        <v>815726</v>
      </c>
      <c r="AA568" s="81">
        <v>224419</v>
      </c>
      <c r="AB568" s="81">
        <v>1447499</v>
      </c>
      <c r="AC568" s="81">
        <v>54179163</v>
      </c>
      <c r="AD568" s="81">
        <v>134.72634514423885</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39.915999999999997</v>
      </c>
      <c r="BI568" s="81">
        <v>27188.84</v>
      </c>
      <c r="BJ568" s="81">
        <v>3761.2049999999999</v>
      </c>
      <c r="BK568" s="81">
        <v>520.18999999999994</v>
      </c>
      <c r="BL568" s="81">
        <v>0</v>
      </c>
      <c r="BM568" s="82"/>
      <c r="BN568" s="81">
        <v>0</v>
      </c>
      <c r="BO568" s="81">
        <v>2</v>
      </c>
      <c r="BP568" s="81">
        <v>161</v>
      </c>
      <c r="BQ568" s="81">
        <v>14</v>
      </c>
      <c r="BR568" s="81">
        <v>52</v>
      </c>
      <c r="BS568" s="81">
        <v>0</v>
      </c>
      <c r="BT568"/>
      <c r="BU568" s="80">
        <v>23852.991999999998</v>
      </c>
      <c r="BV568" s="80">
        <v>6808.62</v>
      </c>
      <c r="BW568" s="80">
        <v>399.75799999999998</v>
      </c>
      <c r="BX568" s="80">
        <v>10.064</v>
      </c>
      <c r="BY568" s="80">
        <v>403.45</v>
      </c>
      <c r="BZ568" s="80">
        <v>8.1760000000000002</v>
      </c>
      <c r="CA568" s="80">
        <v>18.315999999999999</v>
      </c>
      <c r="CB568" s="80">
        <v>8.7750000000000004</v>
      </c>
      <c r="CC568" s="80">
        <v>0</v>
      </c>
    </row>
    <row r="569" spans="1:81">
      <c r="A569" s="80" t="s">
        <v>2342</v>
      </c>
      <c r="B569" s="80">
        <v>520</v>
      </c>
      <c r="C569" s="80">
        <v>10</v>
      </c>
      <c r="D569" s="80">
        <v>31</v>
      </c>
      <c r="E569" s="80">
        <v>2013</v>
      </c>
      <c r="F569" s="80" t="s">
        <v>89</v>
      </c>
      <c r="G569" s="80" t="s">
        <v>2332</v>
      </c>
      <c r="H569" s="80" t="s">
        <v>2333</v>
      </c>
      <c r="I569" s="177"/>
      <c r="J569" s="81">
        <v>22734.044466489668</v>
      </c>
      <c r="K569" s="81">
        <v>178.76219360086898</v>
      </c>
      <c r="L569" s="81">
        <v>265.23093148950528</v>
      </c>
      <c r="M569" s="81">
        <v>3014.6617714935169</v>
      </c>
      <c r="N569" s="81">
        <v>3274.4241768008719</v>
      </c>
      <c r="O569" s="81">
        <v>1507.7707948806817</v>
      </c>
      <c r="P569" s="81">
        <v>1107.9716664758455</v>
      </c>
      <c r="Q569" s="81">
        <v>111.63631316277289</v>
      </c>
      <c r="R569" s="81">
        <v>336.4180139654332</v>
      </c>
      <c r="S569" s="81">
        <v>140.74865359524199</v>
      </c>
      <c r="T569" s="82"/>
      <c r="U569" s="81">
        <v>679792201</v>
      </c>
      <c r="V569" s="81">
        <v>55600</v>
      </c>
      <c r="W569" s="81">
        <v>5285</v>
      </c>
      <c r="X569" s="81">
        <v>506000</v>
      </c>
      <c r="Y569" s="81">
        <v>656773</v>
      </c>
      <c r="Z569" s="81">
        <v>823808</v>
      </c>
      <c r="AA569" s="81">
        <v>221800</v>
      </c>
      <c r="AB569" s="81">
        <v>1443146</v>
      </c>
      <c r="AC569" s="81">
        <v>55768623</v>
      </c>
      <c r="AD569" s="81">
        <v>140.74865359524199</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43.87</v>
      </c>
      <c r="BI569" s="81">
        <v>27781.594000000001</v>
      </c>
      <c r="BJ569" s="81">
        <v>3681.7440000000001</v>
      </c>
      <c r="BK569" s="81">
        <v>521.57100000000003</v>
      </c>
      <c r="BL569" s="81">
        <v>0</v>
      </c>
      <c r="BM569" s="82"/>
      <c r="BN569" s="81">
        <v>0</v>
      </c>
      <c r="BO569" s="81">
        <v>2</v>
      </c>
      <c r="BP569" s="81">
        <v>160</v>
      </c>
      <c r="BQ569" s="81">
        <v>14</v>
      </c>
      <c r="BR569" s="81">
        <v>50</v>
      </c>
      <c r="BS569" s="81">
        <v>0</v>
      </c>
      <c r="BT569"/>
      <c r="BU569" s="80">
        <v>23977.091</v>
      </c>
      <c r="BV569" s="80">
        <v>7007.15</v>
      </c>
      <c r="BW569" s="80">
        <v>611.89099999999996</v>
      </c>
      <c r="BX569" s="80">
        <v>7.7649999999999997</v>
      </c>
      <c r="BY569" s="80">
        <v>400.36900000000003</v>
      </c>
      <c r="BZ569" s="80">
        <v>3.956</v>
      </c>
      <c r="CA569" s="80">
        <v>12.646000000000001</v>
      </c>
      <c r="CB569" s="80">
        <v>7.9109999999999996</v>
      </c>
      <c r="CC569" s="80">
        <v>0</v>
      </c>
    </row>
    <row r="570" spans="1:81">
      <c r="A570" s="80" t="s">
        <v>2343</v>
      </c>
      <c r="B570" s="80">
        <v>521</v>
      </c>
      <c r="C570" s="80">
        <v>11</v>
      </c>
      <c r="D570" s="80">
        <v>31</v>
      </c>
      <c r="E570" s="80">
        <v>2014</v>
      </c>
      <c r="F570" s="80" t="s">
        <v>90</v>
      </c>
      <c r="G570" s="80" t="s">
        <v>2332</v>
      </c>
      <c r="H570" s="80" t="s">
        <v>2333</v>
      </c>
      <c r="I570" s="177"/>
      <c r="J570" s="81">
        <v>22433.89816058426</v>
      </c>
      <c r="K570" s="81">
        <v>150.63295872172827</v>
      </c>
      <c r="L570" s="81">
        <v>224.12552060212428</v>
      </c>
      <c r="M570" s="81">
        <v>2898.4698883222591</v>
      </c>
      <c r="N570" s="81">
        <v>3131.6156578656437</v>
      </c>
      <c r="O570" s="81">
        <v>1442.6705192686597</v>
      </c>
      <c r="P570" s="81">
        <v>1103.6815884541936</v>
      </c>
      <c r="Q570" s="81">
        <v>106.24860650603755</v>
      </c>
      <c r="R570" s="81">
        <v>317.5318530743283</v>
      </c>
      <c r="S570" s="81">
        <v>135.07457428655897</v>
      </c>
      <c r="T570" s="82"/>
      <c r="U570" s="81">
        <v>651955085</v>
      </c>
      <c r="V570" s="81">
        <v>47111</v>
      </c>
      <c r="W570" s="81">
        <v>5357</v>
      </c>
      <c r="X570" s="81">
        <v>490784</v>
      </c>
      <c r="Y570" s="81">
        <v>657547</v>
      </c>
      <c r="Z570" s="81">
        <v>830182</v>
      </c>
      <c r="AA570" s="81">
        <v>219798</v>
      </c>
      <c r="AB570" s="81">
        <v>1431540</v>
      </c>
      <c r="AC570" s="81">
        <v>52803343</v>
      </c>
      <c r="AD570" s="81">
        <v>135.07457428655897</v>
      </c>
      <c r="AE570" s="82"/>
      <c r="AF570" s="81">
        <v>6931323958.4682236</v>
      </c>
      <c r="AG570" s="81">
        <v>110080587.50996101</v>
      </c>
      <c r="AH570" s="81">
        <v>40451314.446669169</v>
      </c>
      <c r="AI570" s="81">
        <v>2942451439.5383315</v>
      </c>
      <c r="AJ570" s="81">
        <v>3604184866.2152224</v>
      </c>
      <c r="AK570" s="81">
        <v>0</v>
      </c>
      <c r="AL570" s="81">
        <v>0</v>
      </c>
      <c r="AM570" s="81">
        <v>196529050.19004539</v>
      </c>
      <c r="AN570" s="81">
        <v>0</v>
      </c>
      <c r="AO570" s="81">
        <v>0</v>
      </c>
      <c r="AP570" s="82"/>
      <c r="AQ570" s="81">
        <v>30089</v>
      </c>
      <c r="AR570" s="81">
        <v>4398</v>
      </c>
      <c r="AS570" s="81">
        <v>8</v>
      </c>
      <c r="AT570" s="81">
        <v>2</v>
      </c>
      <c r="AU570" s="81">
        <v>0</v>
      </c>
      <c r="AV570" s="81">
        <v>10</v>
      </c>
      <c r="AW570" s="81" t="s">
        <v>564</v>
      </c>
      <c r="AX570" s="82"/>
      <c r="AY570" s="81">
        <v>125617.90500000001</v>
      </c>
      <c r="AZ570" s="81">
        <v>269260.90500000003</v>
      </c>
      <c r="BA570" s="81">
        <v>113450</v>
      </c>
      <c r="BB570" s="81">
        <v>602</v>
      </c>
      <c r="BC570" s="81">
        <v>0</v>
      </c>
      <c r="BD570" s="81">
        <v>77150.5</v>
      </c>
      <c r="BE570" s="81" t="s">
        <v>564</v>
      </c>
      <c r="BF570" s="82"/>
      <c r="BG570" s="81">
        <v>0</v>
      </c>
      <c r="BH570" s="81">
        <v>43.31</v>
      </c>
      <c r="BI570" s="81">
        <v>28797.803</v>
      </c>
      <c r="BJ570" s="81">
        <v>2916.6619999999998</v>
      </c>
      <c r="BK570" s="81">
        <v>553.26300000000003</v>
      </c>
      <c r="BL570" s="81">
        <v>0</v>
      </c>
      <c r="BM570" s="82"/>
      <c r="BN570" s="81">
        <v>0</v>
      </c>
      <c r="BO570" s="81">
        <v>2</v>
      </c>
      <c r="BP570" s="81">
        <v>155</v>
      </c>
      <c r="BQ570" s="81">
        <v>13</v>
      </c>
      <c r="BR570" s="81">
        <v>54</v>
      </c>
      <c r="BS570" s="81">
        <v>0</v>
      </c>
      <c r="BT570"/>
      <c r="BU570" s="80">
        <v>24283.953000000001</v>
      </c>
      <c r="BV570" s="80">
        <v>6977.0950000000003</v>
      </c>
      <c r="BW570" s="80">
        <v>629.91300000000001</v>
      </c>
      <c r="BX570" s="80">
        <v>11.667</v>
      </c>
      <c r="BY570" s="80">
        <v>388.572</v>
      </c>
      <c r="BZ570" s="80">
        <v>5.0039999999999996</v>
      </c>
      <c r="CA570" s="80">
        <v>11.122999999999999</v>
      </c>
      <c r="CB570" s="80">
        <v>3.7109999999999999</v>
      </c>
      <c r="CC570" s="80">
        <v>0</v>
      </c>
    </row>
    <row r="571" spans="1:81">
      <c r="A571" s="80" t="s">
        <v>2344</v>
      </c>
      <c r="B571" s="80">
        <v>522</v>
      </c>
      <c r="C571" s="80">
        <v>12</v>
      </c>
      <c r="D571" s="80">
        <v>31</v>
      </c>
      <c r="E571" s="80">
        <v>2015</v>
      </c>
      <c r="F571" s="80" t="s">
        <v>91</v>
      </c>
      <c r="G571" s="80" t="s">
        <v>2332</v>
      </c>
      <c r="H571" s="80" t="s">
        <v>2333</v>
      </c>
      <c r="I571" s="177"/>
      <c r="J571" s="81">
        <v>22101.732541756868</v>
      </c>
      <c r="K571" s="81">
        <v>142.17927307699134</v>
      </c>
      <c r="L571" s="81">
        <v>224.58869605066764</v>
      </c>
      <c r="M571" s="81">
        <v>2928.0911542913168</v>
      </c>
      <c r="N571" s="81">
        <v>2790.6113233690153</v>
      </c>
      <c r="O571" s="81">
        <v>1432.6917227422693</v>
      </c>
      <c r="P571" s="81">
        <v>1092.5596276821871</v>
      </c>
      <c r="Q571" s="81">
        <v>103.15773173093935</v>
      </c>
      <c r="R571" s="81">
        <v>316.61467689966344</v>
      </c>
      <c r="S571" s="81">
        <v>149.05575986763159</v>
      </c>
      <c r="T571" s="82"/>
      <c r="U571" s="81">
        <v>629924742</v>
      </c>
      <c r="V571" s="81">
        <v>47111</v>
      </c>
      <c r="W571" s="81">
        <v>5357</v>
      </c>
      <c r="X571" s="81">
        <v>490784</v>
      </c>
      <c r="Y571" s="81">
        <v>658456</v>
      </c>
      <c r="Z571" s="81">
        <v>832383</v>
      </c>
      <c r="AA571" s="81">
        <v>217412</v>
      </c>
      <c r="AB571" s="81">
        <v>1419781</v>
      </c>
      <c r="AC571" s="81">
        <v>54236979</v>
      </c>
      <c r="AD571" s="81">
        <v>149.05575986763162</v>
      </c>
      <c r="AE571" s="82"/>
      <c r="AF571" s="81">
        <v>6456361102.0142927</v>
      </c>
      <c r="AG571" s="81">
        <v>93801101.107667595</v>
      </c>
      <c r="AH571" s="81">
        <v>33275796.94647111</v>
      </c>
      <c r="AI571" s="81">
        <v>3025794476.7058372</v>
      </c>
      <c r="AJ571" s="81">
        <v>3229350229.6111112</v>
      </c>
      <c r="AK571" s="81">
        <v>0</v>
      </c>
      <c r="AL571" s="81">
        <v>0</v>
      </c>
      <c r="AM571" s="81">
        <v>194575030.2927053</v>
      </c>
      <c r="AN571" s="81">
        <v>0</v>
      </c>
      <c r="AO571" s="81">
        <v>0</v>
      </c>
      <c r="AP571" s="82"/>
      <c r="AQ571" s="81">
        <v>32480</v>
      </c>
      <c r="AR571" s="81">
        <v>6437</v>
      </c>
      <c r="AS571" s="81">
        <v>8</v>
      </c>
      <c r="AT571" s="81">
        <v>3</v>
      </c>
      <c r="AU571" s="81">
        <v>0</v>
      </c>
      <c r="AV571" s="81">
        <v>10</v>
      </c>
      <c r="AW571" s="81" t="s">
        <v>564</v>
      </c>
      <c r="AX571" s="82"/>
      <c r="AY571" s="81">
        <v>137280.63100000002</v>
      </c>
      <c r="AZ571" s="81">
        <v>415379.90499999997</v>
      </c>
      <c r="BA571" s="81">
        <v>113450</v>
      </c>
      <c r="BB571" s="81">
        <v>605.70000000000005</v>
      </c>
      <c r="BC571" s="81">
        <v>0</v>
      </c>
      <c r="BD571" s="81">
        <v>77150.5</v>
      </c>
      <c r="BE571" s="81" t="s">
        <v>564</v>
      </c>
      <c r="BF571" s="82"/>
      <c r="BG571" s="81">
        <v>0</v>
      </c>
      <c r="BH571" s="81">
        <v>41.500999999999998</v>
      </c>
      <c r="BI571" s="81">
        <v>29713.115000000002</v>
      </c>
      <c r="BJ571" s="81">
        <v>2823.723</v>
      </c>
      <c r="BK571" s="81">
        <v>362.68899999999996</v>
      </c>
      <c r="BL571" s="81">
        <v>0</v>
      </c>
      <c r="BM571" s="82"/>
      <c r="BN571" s="81">
        <v>0</v>
      </c>
      <c r="BO571" s="81">
        <v>2</v>
      </c>
      <c r="BP571" s="81">
        <v>155</v>
      </c>
      <c r="BQ571" s="81">
        <v>13</v>
      </c>
      <c r="BR571" s="81">
        <v>46</v>
      </c>
      <c r="BS571" s="81">
        <v>0</v>
      </c>
      <c r="BT571"/>
      <c r="BU571" s="80">
        <v>24695.3</v>
      </c>
      <c r="BV571" s="80">
        <v>6859.2460000000001</v>
      </c>
      <c r="BW571" s="80">
        <v>638.08600000000001</v>
      </c>
      <c r="BX571" s="80">
        <v>12.875</v>
      </c>
      <c r="BY571" s="80">
        <v>396.62700000000001</v>
      </c>
      <c r="BZ571" s="80">
        <v>5.3</v>
      </c>
      <c r="CA571" s="80">
        <v>6.7939999999999996</v>
      </c>
      <c r="CB571" s="80">
        <v>0</v>
      </c>
      <c r="CC571" s="80">
        <v>326.8</v>
      </c>
    </row>
    <row r="572" spans="1:81">
      <c r="A572" s="80" t="s">
        <v>2345</v>
      </c>
      <c r="B572" s="80">
        <v>523</v>
      </c>
      <c r="C572" s="80">
        <v>13</v>
      </c>
      <c r="D572" s="80">
        <v>31</v>
      </c>
      <c r="E572" s="80">
        <v>2016</v>
      </c>
      <c r="F572" s="80" t="s">
        <v>92</v>
      </c>
      <c r="G572" s="80" t="s">
        <v>2332</v>
      </c>
      <c r="H572" s="80" t="s">
        <v>2333</v>
      </c>
      <c r="I572" s="177"/>
      <c r="J572" s="81">
        <v>21885.28757759988</v>
      </c>
      <c r="K572" s="81">
        <v>134.86939282794688</v>
      </c>
      <c r="L572" s="81">
        <v>250.14371688678671</v>
      </c>
      <c r="M572" s="81">
        <v>2577.9843696785101</v>
      </c>
      <c r="N572" s="81">
        <v>2661.2968532322739</v>
      </c>
      <c r="O572" s="81">
        <v>1420.9915845422231</v>
      </c>
      <c r="P572" s="81">
        <v>1059.8038631450602</v>
      </c>
      <c r="Q572" s="81">
        <v>99.491426847015518</v>
      </c>
      <c r="R572" s="81">
        <v>303.12933543553282</v>
      </c>
      <c r="S572" s="81">
        <v>155.81553859643998</v>
      </c>
      <c r="T572" s="82"/>
      <c r="U572" s="81">
        <v>560899992</v>
      </c>
      <c r="V572" s="81">
        <v>47111</v>
      </c>
      <c r="W572" s="81">
        <v>5357</v>
      </c>
      <c r="X572" s="81">
        <v>490784</v>
      </c>
      <c r="Y572" s="81">
        <v>659804</v>
      </c>
      <c r="Z572" s="81">
        <v>835734</v>
      </c>
      <c r="AA572" s="81">
        <v>218124</v>
      </c>
      <c r="AB572" s="81">
        <v>1408588</v>
      </c>
      <c r="AC572" s="81">
        <v>51771506.644823842</v>
      </c>
      <c r="AD572" s="81">
        <v>155.81553859644001</v>
      </c>
      <c r="AE572" s="82"/>
      <c r="AF572" s="81">
        <v>6518555709.5758982</v>
      </c>
      <c r="AG572" s="81">
        <v>87207286.018892363</v>
      </c>
      <c r="AH572" s="81">
        <v>31871900.614784449</v>
      </c>
      <c r="AI572" s="81">
        <v>3019337127.6263189</v>
      </c>
      <c r="AJ572" s="81">
        <v>3193164913.9063611</v>
      </c>
      <c r="AK572" s="81"/>
      <c r="AL572" s="81"/>
      <c r="AM572" s="81">
        <v>193191050.57106861</v>
      </c>
      <c r="AN572" s="81"/>
      <c r="AO572" s="81"/>
      <c r="AP572" s="82"/>
      <c r="AQ572" s="81">
        <v>34901</v>
      </c>
      <c r="AR572" s="81">
        <v>7604</v>
      </c>
      <c r="AS572" s="81">
        <v>8</v>
      </c>
      <c r="AT572" s="81">
        <v>4</v>
      </c>
      <c r="AU572" s="81">
        <v>0</v>
      </c>
      <c r="AV572" s="81">
        <v>11</v>
      </c>
      <c r="AW572" s="81" t="s">
        <v>564</v>
      </c>
      <c r="AX572" s="82"/>
      <c r="AY572" s="81">
        <v>149491.91500000001</v>
      </c>
      <c r="AZ572" s="81">
        <v>561409.30500000005</v>
      </c>
      <c r="BA572" s="81">
        <v>113450</v>
      </c>
      <c r="BB572" s="81">
        <v>735.7</v>
      </c>
      <c r="BC572" s="81">
        <v>0</v>
      </c>
      <c r="BD572" s="81">
        <v>77199.5</v>
      </c>
      <c r="BE572" s="81" t="s">
        <v>564</v>
      </c>
      <c r="BF572" s="82"/>
      <c r="BG572" s="81">
        <v>0</v>
      </c>
      <c r="BH572" s="81">
        <v>41.96</v>
      </c>
      <c r="BI572" s="81">
        <v>29778.678</v>
      </c>
      <c r="BJ572" s="81">
        <v>2981.55</v>
      </c>
      <c r="BK572" s="81">
        <v>420.71600000000001</v>
      </c>
      <c r="BL572" s="81">
        <v>0</v>
      </c>
      <c r="BM572" s="82"/>
      <c r="BN572" s="81">
        <v>0</v>
      </c>
      <c r="BO572" s="81">
        <v>2</v>
      </c>
      <c r="BP572" s="81">
        <v>153</v>
      </c>
      <c r="BQ572" s="81">
        <v>13</v>
      </c>
      <c r="BR572" s="81">
        <v>46</v>
      </c>
      <c r="BS572" s="81">
        <v>0</v>
      </c>
      <c r="BT572"/>
      <c r="BU572" s="80">
        <v>24954.749</v>
      </c>
      <c r="BV572" s="80">
        <v>6888.9440000000004</v>
      </c>
      <c r="BW572" s="80">
        <v>697.45799999999997</v>
      </c>
      <c r="BX572" s="80">
        <v>13.122</v>
      </c>
      <c r="BY572" s="80">
        <v>410.47699999999998</v>
      </c>
      <c r="BZ572" s="80">
        <v>6.1</v>
      </c>
      <c r="CA572" s="80">
        <v>6.3529999999999998</v>
      </c>
      <c r="CB572" s="80">
        <v>3.181</v>
      </c>
      <c r="CC572" s="80">
        <v>242.52</v>
      </c>
    </row>
    <row r="573" spans="1:81">
      <c r="A573" s="80" t="s">
        <v>2346</v>
      </c>
      <c r="B573" s="80">
        <v>524</v>
      </c>
      <c r="C573" s="80">
        <v>14</v>
      </c>
      <c r="D573" s="80">
        <v>31</v>
      </c>
      <c r="E573" s="80">
        <v>2017</v>
      </c>
      <c r="F573" s="80" t="s">
        <v>71</v>
      </c>
      <c r="G573" s="80" t="s">
        <v>2332</v>
      </c>
      <c r="H573" s="80" t="s">
        <v>2333</v>
      </c>
      <c r="I573" s="177"/>
      <c r="J573" s="81">
        <v>22133.193551917211</v>
      </c>
      <c r="K573" s="81">
        <v>152.49221128839793</v>
      </c>
      <c r="L573" s="81">
        <v>229.57762110675222</v>
      </c>
      <c r="M573" s="81">
        <v>2502.8686320352294</v>
      </c>
      <c r="N573" s="81">
        <v>2689.1305475387981</v>
      </c>
      <c r="O573" s="81">
        <v>1401.1795875710995</v>
      </c>
      <c r="P573" s="81">
        <v>1043.0241215715532</v>
      </c>
      <c r="Q573" s="81">
        <v>95.361175005964256</v>
      </c>
      <c r="R573" s="81">
        <v>313.24570985385787</v>
      </c>
      <c r="S573" s="81">
        <v>151.04690756159005</v>
      </c>
      <c r="T573" s="82"/>
      <c r="U573" s="81">
        <v>610974770</v>
      </c>
      <c r="V573" s="81">
        <v>47111</v>
      </c>
      <c r="W573" s="81">
        <v>5357</v>
      </c>
      <c r="X573" s="81">
        <v>490784</v>
      </c>
      <c r="Y573" s="81">
        <v>660004</v>
      </c>
      <c r="Z573" s="81">
        <v>837752</v>
      </c>
      <c r="AA573" s="81">
        <v>216039</v>
      </c>
      <c r="AB573" s="81">
        <v>1396197</v>
      </c>
      <c r="AC573" s="81">
        <v>54560820.999999993</v>
      </c>
      <c r="AD573" s="81">
        <v>151.04690756158999</v>
      </c>
      <c r="AE573" s="82"/>
      <c r="AF573" s="81">
        <v>6585301790.0054569</v>
      </c>
      <c r="AG573" s="81">
        <v>109218147.8709314</v>
      </c>
      <c r="AH573" s="81">
        <v>38514863.286840267</v>
      </c>
      <c r="AI573" s="81">
        <v>3098666911.1579852</v>
      </c>
      <c r="AJ573" s="81">
        <v>3350994882.287055</v>
      </c>
      <c r="AK573" s="81"/>
      <c r="AL573" s="81"/>
      <c r="AM573" s="81">
        <v>191791228.79268759</v>
      </c>
      <c r="AN573" s="81"/>
      <c r="AO573" s="81"/>
      <c r="AP573" s="82"/>
      <c r="AQ573" s="81">
        <v>37008</v>
      </c>
      <c r="AR573" s="81">
        <v>8485</v>
      </c>
      <c r="AS573" s="81">
        <v>10</v>
      </c>
      <c r="AT573" s="81">
        <v>7</v>
      </c>
      <c r="AU573" s="81">
        <v>0</v>
      </c>
      <c r="AV573" s="81">
        <v>10</v>
      </c>
      <c r="AW573" s="81" t="s">
        <v>564</v>
      </c>
      <c r="AX573" s="82"/>
      <c r="AY573" s="81">
        <v>159964.88800000001</v>
      </c>
      <c r="AZ573" s="81">
        <v>648685.60499999986</v>
      </c>
      <c r="BA573" s="81">
        <v>113488.5</v>
      </c>
      <c r="BB573" s="81">
        <v>1099.3</v>
      </c>
      <c r="BC573" s="81">
        <v>0</v>
      </c>
      <c r="BD573" s="81">
        <v>76306.5</v>
      </c>
      <c r="BE573" s="81" t="s">
        <v>564</v>
      </c>
      <c r="BF573" s="82"/>
      <c r="BG573" s="81">
        <v>0</v>
      </c>
      <c r="BH573" s="81">
        <v>41.165999999999997</v>
      </c>
      <c r="BI573" s="81">
        <v>30406.703000000001</v>
      </c>
      <c r="BJ573" s="81">
        <v>2961.297</v>
      </c>
      <c r="BK573" s="81">
        <v>408.27800000000002</v>
      </c>
      <c r="BL573" s="81">
        <v>0</v>
      </c>
      <c r="BM573" s="82"/>
      <c r="BN573" s="81">
        <v>0</v>
      </c>
      <c r="BO573" s="81">
        <v>2</v>
      </c>
      <c r="BP573" s="81">
        <v>155</v>
      </c>
      <c r="BQ573" s="81">
        <v>13</v>
      </c>
      <c r="BR573" s="81">
        <v>47</v>
      </c>
      <c r="BS573" s="81">
        <v>0</v>
      </c>
      <c r="BT573"/>
      <c r="BU573" s="80">
        <v>25390.146000000001</v>
      </c>
      <c r="BV573" s="80">
        <v>7123.652</v>
      </c>
      <c r="BW573" s="80">
        <v>692.87099999999998</v>
      </c>
      <c r="BX573" s="80">
        <v>11.856</v>
      </c>
      <c r="BY573" s="80">
        <v>392.21</v>
      </c>
      <c r="BZ573" s="80">
        <v>0</v>
      </c>
      <c r="CA573" s="80">
        <v>6.2469999999999999</v>
      </c>
      <c r="CB573" s="80">
        <v>3.694</v>
      </c>
      <c r="CC573" s="80">
        <v>196.768</v>
      </c>
    </row>
    <row r="574" spans="1:81">
      <c r="A574" s="80" t="s">
        <v>2347</v>
      </c>
      <c r="B574" s="80">
        <v>525</v>
      </c>
      <c r="C574" s="80">
        <v>15</v>
      </c>
      <c r="D574" s="80">
        <v>31</v>
      </c>
      <c r="E574" s="80">
        <v>2018</v>
      </c>
      <c r="F574" s="80" t="s">
        <v>93</v>
      </c>
      <c r="G574" s="80" t="s">
        <v>2332</v>
      </c>
      <c r="H574" s="80" t="s">
        <v>2333</v>
      </c>
      <c r="I574" s="177"/>
      <c r="J574" s="81">
        <v>21668.05963617218</v>
      </c>
      <c r="K574" s="81">
        <v>127.37092753329063</v>
      </c>
      <c r="L574" s="81">
        <v>209.02138737377334</v>
      </c>
      <c r="M574" s="81">
        <v>2223.9953656549937</v>
      </c>
      <c r="N574" s="81">
        <v>2465.3741391256049</v>
      </c>
      <c r="O574" s="81">
        <v>1375.1827058127085</v>
      </c>
      <c r="P574" s="81">
        <v>1028.2871365080459</v>
      </c>
      <c r="Q574" s="81">
        <v>87.658944791772484</v>
      </c>
      <c r="R574" s="81">
        <v>306.26490868551525</v>
      </c>
      <c r="S574" s="81">
        <v>137.26052215817003</v>
      </c>
      <c r="T574" s="82"/>
      <c r="U574" s="81">
        <v>670116304</v>
      </c>
      <c r="V574" s="81">
        <v>47111</v>
      </c>
      <c r="W574" s="81">
        <v>5357</v>
      </c>
      <c r="X574" s="81">
        <v>490784</v>
      </c>
      <c r="Y574" s="81">
        <v>660368</v>
      </c>
      <c r="Z574" s="81">
        <v>837952</v>
      </c>
      <c r="AA574" s="81">
        <v>215128</v>
      </c>
      <c r="AB574" s="81">
        <v>1383079</v>
      </c>
      <c r="AC574" s="81">
        <v>53135845.999999993</v>
      </c>
      <c r="AD574" s="81">
        <v>137.26052215817001</v>
      </c>
      <c r="AE574" s="82"/>
      <c r="AF574" s="81">
        <v>6740798746.6870136</v>
      </c>
      <c r="AG574" s="81">
        <v>82263814.082002908</v>
      </c>
      <c r="AH574" s="81">
        <v>35817657.886054449</v>
      </c>
      <c r="AI574" s="81">
        <v>2814373308.6405578</v>
      </c>
      <c r="AJ574" s="81">
        <v>3357120518.2837501</v>
      </c>
      <c r="AK574" s="81"/>
      <c r="AL574" s="81"/>
      <c r="AM574" s="81">
        <v>190382360.55195659</v>
      </c>
      <c r="AN574" s="81"/>
      <c r="AO574" s="81"/>
      <c r="AP574" s="82"/>
      <c r="AQ574" s="81">
        <v>39480</v>
      </c>
      <c r="AR574" s="81">
        <v>9487</v>
      </c>
      <c r="AS574" s="81">
        <v>11</v>
      </c>
      <c r="AT574" s="81">
        <v>10</v>
      </c>
      <c r="AU574" s="81">
        <v>0</v>
      </c>
      <c r="AV574" s="81">
        <v>11</v>
      </c>
      <c r="AW574" s="81" t="s">
        <v>564</v>
      </c>
      <c r="AX574" s="82"/>
      <c r="AY574" s="81">
        <v>172263.147</v>
      </c>
      <c r="AZ574" s="81">
        <v>758274.50500000012</v>
      </c>
      <c r="BA574" s="81">
        <v>114989</v>
      </c>
      <c r="BB574" s="81">
        <v>1245</v>
      </c>
      <c r="BC574" s="81">
        <v>0</v>
      </c>
      <c r="BD574" s="81">
        <v>125446.039</v>
      </c>
      <c r="BE574" s="81" t="s">
        <v>564</v>
      </c>
      <c r="BF574" s="82"/>
      <c r="BG574" s="81">
        <v>0</v>
      </c>
      <c r="BH574" s="81">
        <v>41.38</v>
      </c>
      <c r="BI574" s="81">
        <v>29831.398000000001</v>
      </c>
      <c r="BJ574" s="81">
        <v>3102.9949999999999</v>
      </c>
      <c r="BK574" s="81">
        <v>386.71299999999997</v>
      </c>
      <c r="BL574" s="81">
        <v>0</v>
      </c>
      <c r="BM574" s="82"/>
      <c r="BN574" s="81">
        <v>0</v>
      </c>
      <c r="BO574" s="81">
        <v>2</v>
      </c>
      <c r="BP574" s="81">
        <v>157</v>
      </c>
      <c r="BQ574" s="81">
        <v>13</v>
      </c>
      <c r="BR574" s="81">
        <v>46</v>
      </c>
      <c r="BS574" s="81">
        <v>0</v>
      </c>
      <c r="BT574"/>
      <c r="BU574" s="80">
        <v>25234.097000000002</v>
      </c>
      <c r="BV574" s="80">
        <v>6890.4359999999997</v>
      </c>
      <c r="BW574" s="80">
        <v>778.97500000000002</v>
      </c>
      <c r="BX574" s="80">
        <v>13.382</v>
      </c>
      <c r="BY574" s="80">
        <v>386.22500000000002</v>
      </c>
      <c r="BZ574" s="80">
        <v>9.4570000000000007</v>
      </c>
      <c r="CA574" s="80">
        <v>0</v>
      </c>
      <c r="CB574" s="80">
        <v>4.6769999999999996</v>
      </c>
      <c r="CC574" s="80">
        <v>45.237000000000002</v>
      </c>
    </row>
    <row r="575" spans="1:81">
      <c r="A575" s="80" t="s">
        <v>2348</v>
      </c>
      <c r="B575" s="80">
        <v>526</v>
      </c>
      <c r="C575" s="80">
        <v>16</v>
      </c>
      <c r="D575" s="80">
        <v>31</v>
      </c>
      <c r="E575" s="80">
        <v>2019</v>
      </c>
      <c r="F575" s="80" t="s">
        <v>73</v>
      </c>
      <c r="G575" s="80" t="s">
        <v>2332</v>
      </c>
      <c r="H575" s="80" t="s">
        <v>2333</v>
      </c>
      <c r="I575" s="177"/>
      <c r="J575" s="81">
        <v>19407.162959998113</v>
      </c>
      <c r="K575" s="81">
        <v>128.71651074298424</v>
      </c>
      <c r="L575" s="81">
        <v>209.15544108258177</v>
      </c>
      <c r="M575" s="81">
        <v>2005.6589949147767</v>
      </c>
      <c r="N575" s="81">
        <v>1975.9007899103005</v>
      </c>
      <c r="O575" s="81">
        <v>1336.5469918437541</v>
      </c>
      <c r="P575" s="81">
        <v>1016.4356844107577</v>
      </c>
      <c r="Q575" s="81">
        <v>84.533760554273911</v>
      </c>
      <c r="R575" s="81">
        <v>309.84741600331569</v>
      </c>
      <c r="S575" s="81">
        <v>153.11805357861996</v>
      </c>
      <c r="T575" s="82"/>
      <c r="U575" s="81">
        <v>655347881</v>
      </c>
      <c r="V575" s="81">
        <v>47111</v>
      </c>
      <c r="W575" s="81">
        <v>5357</v>
      </c>
      <c r="X575" s="81">
        <v>490784</v>
      </c>
      <c r="Y575" s="81">
        <v>660790</v>
      </c>
      <c r="Z575" s="81">
        <v>836770</v>
      </c>
      <c r="AA575" s="81">
        <v>211057</v>
      </c>
      <c r="AB575" s="81">
        <v>1369882</v>
      </c>
      <c r="AC575" s="81">
        <v>54637880</v>
      </c>
      <c r="AD575" s="81">
        <v>153.11805357861991</v>
      </c>
      <c r="AE575" s="82"/>
      <c r="AF575" s="81">
        <v>6437945484.3948278</v>
      </c>
      <c r="AG575" s="81">
        <v>100328010.2928896</v>
      </c>
      <c r="AH575" s="81">
        <v>38918503.812857047</v>
      </c>
      <c r="AI575" s="81">
        <v>2815528457.0946012</v>
      </c>
      <c r="AJ575" s="81">
        <v>2890222302.654665</v>
      </c>
      <c r="AK575" s="81">
        <v>0</v>
      </c>
      <c r="AL575" s="81">
        <v>0</v>
      </c>
      <c r="AM575" s="81">
        <v>186567615.93382525</v>
      </c>
      <c r="AN575" s="81">
        <v>0</v>
      </c>
      <c r="AO575" s="81">
        <v>0</v>
      </c>
      <c r="AP575" s="82"/>
      <c r="AQ575" s="81">
        <v>41942</v>
      </c>
      <c r="AR575" s="81">
        <v>10393</v>
      </c>
      <c r="AS575" s="81">
        <v>12</v>
      </c>
      <c r="AT575" s="81">
        <v>10</v>
      </c>
      <c r="AU575" s="81">
        <v>0</v>
      </c>
      <c r="AV575" s="81">
        <v>15</v>
      </c>
      <c r="AW575" s="81" t="s">
        <v>564</v>
      </c>
      <c r="AX575" s="82"/>
      <c r="AY575" s="81">
        <v>184503.39699999971</v>
      </c>
      <c r="AZ575" s="81">
        <v>838015.90500000014</v>
      </c>
      <c r="BA575" s="81">
        <v>118988.5</v>
      </c>
      <c r="BB575" s="81">
        <v>1244.0999999999999</v>
      </c>
      <c r="BC575" s="81">
        <v>0</v>
      </c>
      <c r="BD575" s="81">
        <v>198767.003</v>
      </c>
      <c r="BE575" s="81" t="s">
        <v>564</v>
      </c>
      <c r="BF575" s="82"/>
      <c r="BG575" s="81">
        <v>0</v>
      </c>
      <c r="BH575" s="81">
        <v>41.874000000000002</v>
      </c>
      <c r="BI575" s="81">
        <v>25900.038</v>
      </c>
      <c r="BJ575" s="81">
        <v>4786.1909999999998</v>
      </c>
      <c r="BK575" s="81">
        <v>390.64099999999996</v>
      </c>
      <c r="BL575" s="81">
        <v>0</v>
      </c>
      <c r="BM575" s="82"/>
      <c r="BN575" s="81">
        <v>0</v>
      </c>
      <c r="BO575" s="81">
        <v>3</v>
      </c>
      <c r="BP575" s="81">
        <v>154</v>
      </c>
      <c r="BQ575" s="81">
        <v>15</v>
      </c>
      <c r="BR575" s="81">
        <v>44</v>
      </c>
      <c r="BS575" s="81">
        <v>0</v>
      </c>
      <c r="BT575"/>
      <c r="BU575" s="80">
        <v>23887.71</v>
      </c>
      <c r="BV575" s="80">
        <v>6368.6229999999996</v>
      </c>
      <c r="BW575" s="80">
        <v>622.59299999999996</v>
      </c>
      <c r="BX575" s="80">
        <v>10.706</v>
      </c>
      <c r="BY575" s="80">
        <v>195.261</v>
      </c>
      <c r="BZ575" s="80">
        <v>13.324</v>
      </c>
      <c r="CA575" s="80">
        <v>0</v>
      </c>
      <c r="CB575" s="80">
        <v>4.8739999999999997</v>
      </c>
      <c r="CC575" s="80">
        <v>15.653</v>
      </c>
    </row>
    <row r="576" spans="1:81">
      <c r="A576" s="80" t="s">
        <v>2349</v>
      </c>
      <c r="B576" s="80">
        <v>527</v>
      </c>
      <c r="C576" s="80">
        <v>17</v>
      </c>
      <c r="D576" s="80">
        <v>31</v>
      </c>
      <c r="E576" s="80">
        <v>2020</v>
      </c>
      <c r="F576" s="80" t="s">
        <v>218</v>
      </c>
      <c r="G576" s="80" t="s">
        <v>2332</v>
      </c>
      <c r="H576" s="80" t="s">
        <v>2333</v>
      </c>
      <c r="I576" s="177"/>
      <c r="J576" s="81">
        <v>17680.3076092708</v>
      </c>
      <c r="K576" s="81">
        <v>133.20802340770163</v>
      </c>
      <c r="L576" s="81">
        <v>261.3579585378456</v>
      </c>
      <c r="M576" s="81">
        <v>1799.0088013828572</v>
      </c>
      <c r="N576" s="81">
        <v>2143.8359793711211</v>
      </c>
      <c r="O576" s="81">
        <v>1170.291976434401</v>
      </c>
      <c r="P576" s="81">
        <v>946.55658319071642</v>
      </c>
      <c r="Q576" s="81">
        <v>79.962550643412058</v>
      </c>
      <c r="R576" s="81">
        <v>288.13392098944996</v>
      </c>
      <c r="S576" s="81">
        <v>138.872909510862</v>
      </c>
      <c r="T576" s="82"/>
      <c r="U576" s="81">
        <v>561694006</v>
      </c>
      <c r="V576" s="81">
        <v>44474</v>
      </c>
      <c r="W576" s="81">
        <v>7050</v>
      </c>
      <c r="X576" s="81">
        <v>479179</v>
      </c>
      <c r="Y576" s="81">
        <v>660853</v>
      </c>
      <c r="Z576" s="81">
        <v>836261</v>
      </c>
      <c r="AA576" s="81">
        <v>213545</v>
      </c>
      <c r="AB576" s="81">
        <v>1356144</v>
      </c>
      <c r="AC576" s="81">
        <v>51074032</v>
      </c>
      <c r="AD576" s="81">
        <v>138.872909510862</v>
      </c>
      <c r="AE576" s="82"/>
      <c r="AF576" s="81">
        <v>6020160333.6257057</v>
      </c>
      <c r="AG576" s="81">
        <v>102641430.97572801</v>
      </c>
      <c r="AH576" s="81">
        <v>50520691.166388467</v>
      </c>
      <c r="AI576" s="81">
        <v>2610061175.0020413</v>
      </c>
      <c r="AJ576" s="81">
        <v>3169094017.8695502</v>
      </c>
      <c r="AK576" s="81">
        <v>0</v>
      </c>
      <c r="AL576" s="81">
        <v>0</v>
      </c>
      <c r="AM576" s="81">
        <v>176991859.07409465</v>
      </c>
      <c r="AN576" s="81">
        <v>0</v>
      </c>
      <c r="AO576" s="81">
        <v>0</v>
      </c>
      <c r="AP576" s="82"/>
      <c r="AQ576" s="81">
        <v>44155</v>
      </c>
      <c r="AR576" s="81">
        <v>11071</v>
      </c>
      <c r="AS576" s="81">
        <v>12</v>
      </c>
      <c r="AT576" s="81">
        <v>15</v>
      </c>
      <c r="AU576" s="81">
        <v>0</v>
      </c>
      <c r="AV576" s="81">
        <v>18</v>
      </c>
      <c r="AW576" s="81">
        <v>12</v>
      </c>
      <c r="AX576" s="82"/>
      <c r="AY576" s="81">
        <v>196075.35799999969</v>
      </c>
      <c r="AZ576" s="81">
        <v>952592.29499999934</v>
      </c>
      <c r="BA576" s="81">
        <v>118988.5</v>
      </c>
      <c r="BB576" s="81">
        <v>3196.1</v>
      </c>
      <c r="BC576" s="81">
        <v>0</v>
      </c>
      <c r="BD576" s="81">
        <v>304827.00300000003</v>
      </c>
      <c r="BE576" s="81">
        <v>118988.5</v>
      </c>
      <c r="BF576" s="82"/>
      <c r="BG576" s="81">
        <v>0</v>
      </c>
      <c r="BH576" s="81">
        <v>38.021000000000001</v>
      </c>
      <c r="BI576" s="81">
        <v>23161.18</v>
      </c>
      <c r="BJ576" s="81">
        <v>2532.0619999999999</v>
      </c>
      <c r="BK576" s="81">
        <v>298.46500000000003</v>
      </c>
      <c r="BL576" s="81">
        <v>0</v>
      </c>
      <c r="BM576" s="82"/>
      <c r="BN576" s="81">
        <v>0</v>
      </c>
      <c r="BO576" s="81">
        <v>2</v>
      </c>
      <c r="BP576" s="81">
        <v>155</v>
      </c>
      <c r="BQ576" s="81">
        <v>13</v>
      </c>
      <c r="BR576" s="81">
        <v>39</v>
      </c>
      <c r="BS576" s="81">
        <v>0</v>
      </c>
      <c r="BT576"/>
      <c r="BU576" s="80">
        <v>22452.417000000001</v>
      </c>
      <c r="BV576" s="80">
        <v>2847.2040000000002</v>
      </c>
      <c r="BW576" s="80">
        <v>485.27100000000002</v>
      </c>
      <c r="BX576" s="80">
        <v>4.5</v>
      </c>
      <c r="BY576" s="80">
        <v>214.548</v>
      </c>
      <c r="BZ576" s="80">
        <v>3.9529999999999998</v>
      </c>
      <c r="CA576" s="80">
        <v>5.3810000000000002</v>
      </c>
      <c r="CB576" s="80">
        <v>3.488</v>
      </c>
      <c r="CC576" s="80">
        <v>12.965999999999999</v>
      </c>
    </row>
    <row r="577" spans="1:81">
      <c r="A577" s="80" t="s">
        <v>2350</v>
      </c>
      <c r="B577" s="80">
        <v>527</v>
      </c>
      <c r="C577" s="80">
        <v>18</v>
      </c>
      <c r="D577" s="80">
        <v>31</v>
      </c>
      <c r="E577" s="80">
        <v>2021</v>
      </c>
      <c r="F577" s="80" t="s">
        <v>75</v>
      </c>
      <c r="G577" s="174" t="s">
        <v>2332</v>
      </c>
      <c r="H577" s="80" t="s">
        <v>2333</v>
      </c>
      <c r="I577" s="177"/>
      <c r="J577" s="81">
        <v>19854.990682110896</v>
      </c>
      <c r="K577" s="81">
        <v>154.54228429227337</v>
      </c>
      <c r="L577" s="81">
        <v>235.93720571288756</v>
      </c>
      <c r="M577" s="81">
        <v>1931.5955009621548</v>
      </c>
      <c r="N577" s="81">
        <v>2191.2245040895746</v>
      </c>
      <c r="O577" s="81">
        <v>1132.6728623674144</v>
      </c>
      <c r="P577" s="81">
        <v>968.90169566662689</v>
      </c>
      <c r="Q577" s="81">
        <v>79.986170285848416</v>
      </c>
      <c r="R577" s="81">
        <v>313.67515607550405</v>
      </c>
      <c r="S577" s="81">
        <v>143.36548313327202</v>
      </c>
      <c r="T577" s="82"/>
      <c r="U577" s="81">
        <v>665009828</v>
      </c>
      <c r="V577" s="81">
        <v>44474</v>
      </c>
      <c r="W577" s="81">
        <v>7050</v>
      </c>
      <c r="X577" s="81">
        <v>479179</v>
      </c>
      <c r="Y577" s="81">
        <v>658993</v>
      </c>
      <c r="Z577" s="81">
        <v>833406</v>
      </c>
      <c r="AA577" s="81">
        <v>213166</v>
      </c>
      <c r="AB577" s="81">
        <v>1340458</v>
      </c>
      <c r="AC577" s="81">
        <v>53892442</v>
      </c>
      <c r="AD577" s="81">
        <v>143.36548313327202</v>
      </c>
      <c r="AE577" s="82"/>
      <c r="AF577" s="81">
        <v>6321588260.7439289</v>
      </c>
      <c r="AG577" s="81">
        <v>115165421.23704159</v>
      </c>
      <c r="AH577" s="81">
        <v>41942203.332401663</v>
      </c>
      <c r="AI577" s="81">
        <v>2850422136.9384689</v>
      </c>
      <c r="AJ577" s="81">
        <v>3278257637.5956559</v>
      </c>
      <c r="AK577" s="81">
        <v>0</v>
      </c>
      <c r="AL577" s="81">
        <v>0</v>
      </c>
      <c r="AM577" s="81">
        <v>175953728.52307191</v>
      </c>
      <c r="AN577" s="81">
        <v>0</v>
      </c>
      <c r="AO577" s="81">
        <v>0</v>
      </c>
      <c r="AP577" s="82"/>
      <c r="AQ577" s="81">
        <v>47372</v>
      </c>
      <c r="AR577" s="81">
        <v>11509</v>
      </c>
      <c r="AS577" s="81">
        <v>12</v>
      </c>
      <c r="AT577" s="81">
        <v>15</v>
      </c>
      <c r="AU577" s="81">
        <v>0</v>
      </c>
      <c r="AV577" s="81">
        <v>18</v>
      </c>
      <c r="AW577" s="81"/>
      <c r="AX577" s="82"/>
      <c r="AY577" s="81">
        <v>211958.34999999549</v>
      </c>
      <c r="AZ577" s="81">
        <v>1156080.4399999899</v>
      </c>
      <c r="BA577" s="81">
        <v>118988.5</v>
      </c>
      <c r="BB577" s="81">
        <v>3196.1</v>
      </c>
      <c r="BC577" s="81">
        <v>0</v>
      </c>
      <c r="BD577" s="81">
        <v>369307.00300000003</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2351</v>
      </c>
      <c r="B578" s="80">
        <v>527</v>
      </c>
      <c r="C578" s="80">
        <v>19</v>
      </c>
      <c r="D578" s="80">
        <v>31</v>
      </c>
      <c r="E578" s="80">
        <v>2022</v>
      </c>
      <c r="F578" s="80" t="s">
        <v>568</v>
      </c>
      <c r="G578" s="174" t="s">
        <v>2332</v>
      </c>
      <c r="H578" s="80" t="s">
        <v>2333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50483</v>
      </c>
      <c r="AR578" s="81">
        <v>11796</v>
      </c>
      <c r="AS578" s="81">
        <v>12</v>
      </c>
      <c r="AT578" s="81">
        <v>15</v>
      </c>
      <c r="AU578" s="81">
        <v>0</v>
      </c>
      <c r="AV578" s="81">
        <v>23</v>
      </c>
      <c r="AW578" s="81"/>
      <c r="AX578" s="82"/>
      <c r="AY578" s="81">
        <v>229362.43799999254</v>
      </c>
      <c r="AZ578" s="81">
        <v>1242720.8399999843</v>
      </c>
      <c r="BA578" s="81">
        <v>118988.5</v>
      </c>
      <c r="BB578" s="81">
        <v>3196.1</v>
      </c>
      <c r="BC578" s="81">
        <v>0</v>
      </c>
      <c r="BD578" s="81">
        <v>517927.00300000003</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2223</v>
      </c>
      <c r="B9" s="80">
        <v>1</v>
      </c>
      <c r="C9" s="80">
        <v>1</v>
      </c>
      <c r="D9" s="80">
        <v>1</v>
      </c>
      <c r="E9" s="80">
        <v>1990</v>
      </c>
      <c r="F9" s="80" t="s">
        <v>562</v>
      </c>
      <c r="G9" s="182" t="s">
        <v>2224</v>
      </c>
      <c r="H9" s="80" t="s">
        <v>2225</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2226</v>
      </c>
      <c r="B10" s="80">
        <v>2</v>
      </c>
      <c r="C10" s="80">
        <v>2</v>
      </c>
      <c r="D10" s="80">
        <v>1</v>
      </c>
      <c r="E10" s="80">
        <v>2005</v>
      </c>
      <c r="F10" s="80" t="s">
        <v>565</v>
      </c>
      <c r="G10" s="182" t="s">
        <v>2224</v>
      </c>
      <c r="H10" s="80" t="s">
        <v>2225</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2227</v>
      </c>
      <c r="B11" s="80">
        <v>3</v>
      </c>
      <c r="C11" s="80">
        <v>3</v>
      </c>
      <c r="D11" s="80">
        <v>1</v>
      </c>
      <c r="E11" s="80">
        <v>2006</v>
      </c>
      <c r="F11" s="80" t="s">
        <v>566</v>
      </c>
      <c r="G11" s="182" t="s">
        <v>2224</v>
      </c>
      <c r="H11" s="80" t="s">
        <v>2225</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2228</v>
      </c>
      <c r="B12" s="80">
        <v>4</v>
      </c>
      <c r="C12" s="80">
        <v>4</v>
      </c>
      <c r="D12" s="80">
        <v>1</v>
      </c>
      <c r="E12" s="80">
        <v>2007</v>
      </c>
      <c r="F12" s="80" t="s">
        <v>567</v>
      </c>
      <c r="G12" s="182" t="s">
        <v>2224</v>
      </c>
      <c r="H12" s="80" t="s">
        <v>2225</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2229</v>
      </c>
      <c r="B13" s="80">
        <v>5</v>
      </c>
      <c r="C13" s="80">
        <v>5</v>
      </c>
      <c r="D13" s="80">
        <v>1</v>
      </c>
      <c r="E13" s="80">
        <v>2008</v>
      </c>
      <c r="F13" s="80" t="s">
        <v>84</v>
      </c>
      <c r="G13" s="182" t="s">
        <v>2224</v>
      </c>
      <c r="H13" s="80" t="s">
        <v>2225</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2230</v>
      </c>
      <c r="B14" s="80">
        <v>6</v>
      </c>
      <c r="C14" s="80">
        <v>6</v>
      </c>
      <c r="D14" s="80">
        <v>1</v>
      </c>
      <c r="E14" s="80">
        <v>2009</v>
      </c>
      <c r="F14" s="80" t="s">
        <v>85</v>
      </c>
      <c r="G14" s="182" t="s">
        <v>2224</v>
      </c>
      <c r="H14" s="80" t="s">
        <v>2225</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2231</v>
      </c>
      <c r="B15" s="80">
        <v>7</v>
      </c>
      <c r="C15" s="80">
        <v>7</v>
      </c>
      <c r="D15" s="80">
        <v>1</v>
      </c>
      <c r="E15" s="80">
        <v>2010</v>
      </c>
      <c r="F15" s="80" t="s">
        <v>86</v>
      </c>
      <c r="G15" s="182" t="s">
        <v>2224</v>
      </c>
      <c r="H15" s="80" t="s">
        <v>2225</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2232</v>
      </c>
      <c r="B16" s="80">
        <v>8</v>
      </c>
      <c r="C16" s="80">
        <v>8</v>
      </c>
      <c r="D16" s="80">
        <v>1</v>
      </c>
      <c r="E16" s="80">
        <v>2011</v>
      </c>
      <c r="F16" s="80" t="s">
        <v>87</v>
      </c>
      <c r="G16" s="182" t="s">
        <v>2224</v>
      </c>
      <c r="H16" s="80" t="s">
        <v>2225</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2233</v>
      </c>
      <c r="B17" s="80">
        <v>9</v>
      </c>
      <c r="C17" s="80">
        <v>9</v>
      </c>
      <c r="D17" s="80">
        <v>1</v>
      </c>
      <c r="E17" s="80">
        <v>2012</v>
      </c>
      <c r="F17" s="80" t="s">
        <v>88</v>
      </c>
      <c r="G17" s="182" t="s">
        <v>2224</v>
      </c>
      <c r="H17" s="80" t="s">
        <v>2225</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v>
      </c>
      <c r="IB17" s="83">
        <v>0</v>
      </c>
      <c r="IC17" s="83">
        <v>0</v>
      </c>
      <c r="ID17" s="83">
        <v>0</v>
      </c>
      <c r="IE17" s="83">
        <v>0</v>
      </c>
      <c r="IF17" s="83">
        <v>0</v>
      </c>
      <c r="IG17" s="83">
        <v>0</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0</v>
      </c>
      <c r="RO17" s="81">
        <v>0</v>
      </c>
      <c r="RP17" s="81">
        <v>0</v>
      </c>
      <c r="RQ17" s="81">
        <v>0</v>
      </c>
      <c r="RR17" s="81">
        <v>0</v>
      </c>
      <c r="RS17" s="81">
        <v>0</v>
      </c>
      <c r="RT17" s="81">
        <v>0</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2234</v>
      </c>
      <c r="B18" s="80">
        <v>10</v>
      </c>
      <c r="C18" s="80">
        <v>10</v>
      </c>
      <c r="D18" s="80">
        <v>1</v>
      </c>
      <c r="E18" s="80">
        <v>2013</v>
      </c>
      <c r="F18" s="80" t="s">
        <v>89</v>
      </c>
      <c r="G18" s="182" t="s">
        <v>2224</v>
      </c>
      <c r="H18" s="80" t="s">
        <v>2225</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v>
      </c>
      <c r="IB18" s="83">
        <v>0</v>
      </c>
      <c r="IC18" s="83">
        <v>0</v>
      </c>
      <c r="ID18" s="83">
        <v>0</v>
      </c>
      <c r="IE18" s="83">
        <v>0</v>
      </c>
      <c r="IF18" s="83">
        <v>0</v>
      </c>
      <c r="IG18" s="83">
        <v>0</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0</v>
      </c>
      <c r="RO18" s="81">
        <v>0</v>
      </c>
      <c r="RP18" s="81">
        <v>0</v>
      </c>
      <c r="RQ18" s="81">
        <v>0</v>
      </c>
      <c r="RR18" s="81">
        <v>0</v>
      </c>
      <c r="RS18" s="81">
        <v>0</v>
      </c>
      <c r="RT18" s="81">
        <v>0</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2235</v>
      </c>
      <c r="B19" s="80">
        <v>11</v>
      </c>
      <c r="C19" s="80">
        <v>11</v>
      </c>
      <c r="D19" s="80">
        <v>1</v>
      </c>
      <c r="E19" s="80">
        <v>2014</v>
      </c>
      <c r="F19" s="80" t="s">
        <v>90</v>
      </c>
      <c r="G19" s="182" t="s">
        <v>2224</v>
      </c>
      <c r="H19" s="80" t="s">
        <v>2225</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v>
      </c>
      <c r="IB19" s="83">
        <v>0</v>
      </c>
      <c r="IC19" s="83">
        <v>0</v>
      </c>
      <c r="ID19" s="83">
        <v>0</v>
      </c>
      <c r="IE19" s="83">
        <v>0</v>
      </c>
      <c r="IF19" s="83">
        <v>0</v>
      </c>
      <c r="IG19" s="83">
        <v>0</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0</v>
      </c>
      <c r="RO19" s="81">
        <v>0</v>
      </c>
      <c r="RP19" s="81">
        <v>0</v>
      </c>
      <c r="RQ19" s="81">
        <v>0</v>
      </c>
      <c r="RR19" s="81">
        <v>0</v>
      </c>
      <c r="RS19" s="81">
        <v>0</v>
      </c>
      <c r="RT19" s="81">
        <v>0</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2236</v>
      </c>
      <c r="B20" s="80">
        <v>12</v>
      </c>
      <c r="C20" s="80">
        <v>12</v>
      </c>
      <c r="D20" s="80">
        <v>1</v>
      </c>
      <c r="E20" s="80">
        <v>2015</v>
      </c>
      <c r="F20" s="80" t="s">
        <v>91</v>
      </c>
      <c r="G20" s="182" t="s">
        <v>2224</v>
      </c>
      <c r="H20" s="80" t="s">
        <v>2225</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2237</v>
      </c>
      <c r="B21" s="80">
        <v>13</v>
      </c>
      <c r="C21" s="80">
        <v>13</v>
      </c>
      <c r="D21" s="80">
        <v>1</v>
      </c>
      <c r="E21" s="80">
        <v>2016</v>
      </c>
      <c r="F21" s="80" t="s">
        <v>92</v>
      </c>
      <c r="G21" s="182" t="s">
        <v>2224</v>
      </c>
      <c r="H21" s="80" t="s">
        <v>2225</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2238</v>
      </c>
      <c r="B22" s="80">
        <v>14</v>
      </c>
      <c r="C22" s="80">
        <v>14</v>
      </c>
      <c r="D22" s="80">
        <v>1</v>
      </c>
      <c r="E22" s="80">
        <v>2017</v>
      </c>
      <c r="F22" s="80" t="s">
        <v>71</v>
      </c>
      <c r="G22" s="182" t="s">
        <v>2224</v>
      </c>
      <c r="H22" s="80" t="s">
        <v>2225</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2239</v>
      </c>
      <c r="B23" s="80">
        <v>15</v>
      </c>
      <c r="C23" s="80">
        <v>15</v>
      </c>
      <c r="D23" s="80">
        <v>1</v>
      </c>
      <c r="E23" s="80">
        <v>2018</v>
      </c>
      <c r="F23" s="80" t="s">
        <v>93</v>
      </c>
      <c r="G23" s="182" t="s">
        <v>2224</v>
      </c>
      <c r="H23" s="80" t="s">
        <v>2225</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2240</v>
      </c>
      <c r="B24" s="80">
        <v>16</v>
      </c>
      <c r="C24" s="80">
        <v>16</v>
      </c>
      <c r="D24" s="80">
        <v>1</v>
      </c>
      <c r="E24" s="80">
        <v>2019</v>
      </c>
      <c r="F24" s="80" t="s">
        <v>73</v>
      </c>
      <c r="G24" s="182" t="s">
        <v>2224</v>
      </c>
      <c r="H24" s="80" t="s">
        <v>2225</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2241</v>
      </c>
      <c r="B25" s="80">
        <v>17</v>
      </c>
      <c r="C25" s="80">
        <v>17</v>
      </c>
      <c r="D25" s="80">
        <v>1</v>
      </c>
      <c r="E25" s="80">
        <v>2020</v>
      </c>
      <c r="F25" s="80" t="s">
        <v>218</v>
      </c>
      <c r="G25" s="182" t="s">
        <v>2224</v>
      </c>
      <c r="H25" s="80" t="s">
        <v>2225</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1697</v>
      </c>
      <c r="B10" s="80">
        <v>2</v>
      </c>
      <c r="C10" s="80">
        <v>18</v>
      </c>
      <c r="D10" s="80">
        <v>2</v>
      </c>
      <c r="E10" s="80">
        <v>2022</v>
      </c>
      <c r="F10" s="80" t="s">
        <v>568</v>
      </c>
      <c r="G10" s="182" t="s">
        <v>1694</v>
      </c>
      <c r="H10" s="80" t="s">
        <v>1695</v>
      </c>
      <c r="I10" s="173"/>
      <c r="J10" s="83">
        <v>34365</v>
      </c>
      <c r="K10" s="81">
        <v>41441413</v>
      </c>
      <c r="L10" s="81">
        <v>234325</v>
      </c>
      <c r="M10" s="81">
        <v>282994069</v>
      </c>
      <c r="N10" s="81">
        <v>136300</v>
      </c>
      <c r="O10" s="81">
        <v>327591518.99999994</v>
      </c>
      <c r="P10" s="81">
        <v>86</v>
      </c>
      <c r="Q10" s="81">
        <v>488600.00000000006</v>
      </c>
      <c r="R10" s="81">
        <v>0</v>
      </c>
      <c r="S10" s="81">
        <v>0</v>
      </c>
      <c r="T10" s="81">
        <v>0</v>
      </c>
      <c r="U10" s="81">
        <v>0</v>
      </c>
      <c r="V10" s="81">
        <v>0</v>
      </c>
      <c r="W10" s="81">
        <v>0</v>
      </c>
      <c r="X10" s="81">
        <v>0</v>
      </c>
      <c r="Y10" s="81">
        <v>0</v>
      </c>
      <c r="Z10" s="81">
        <v>652515600.99999988</v>
      </c>
      <c r="AA10" s="81">
        <v>13405487.999999998</v>
      </c>
      <c r="AB10" s="81">
        <v>186880540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1685</v>
      </c>
      <c r="B11" s="80">
        <v>3</v>
      </c>
      <c r="C11" s="80">
        <v>18</v>
      </c>
      <c r="D11" s="80">
        <v>3</v>
      </c>
      <c r="E11" s="80">
        <v>2022</v>
      </c>
      <c r="F11" s="80" t="s">
        <v>568</v>
      </c>
      <c r="G11" s="182" t="s">
        <v>1682</v>
      </c>
      <c r="H11" s="80" t="s">
        <v>1683</v>
      </c>
      <c r="I11" s="173"/>
      <c r="J11" s="83">
        <v>713568</v>
      </c>
      <c r="K11" s="81">
        <v>945298478</v>
      </c>
      <c r="L11" s="81">
        <v>726340</v>
      </c>
      <c r="M11" s="81">
        <v>959537617</v>
      </c>
      <c r="N11" s="81">
        <v>551300</v>
      </c>
      <c r="O11" s="81">
        <v>1328279335.9999998</v>
      </c>
      <c r="P11" s="81">
        <v>8258</v>
      </c>
      <c r="Q11" s="81">
        <v>45274826.000000007</v>
      </c>
      <c r="R11" s="81">
        <v>0</v>
      </c>
      <c r="S11" s="81">
        <v>0</v>
      </c>
      <c r="T11" s="81">
        <v>0</v>
      </c>
      <c r="U11" s="81">
        <v>0</v>
      </c>
      <c r="V11" s="81">
        <v>0</v>
      </c>
      <c r="W11" s="81">
        <v>0</v>
      </c>
      <c r="X11" s="81">
        <v>0</v>
      </c>
      <c r="Y11" s="81">
        <v>0</v>
      </c>
      <c r="Z11" s="81">
        <v>3278390257</v>
      </c>
      <c r="AA11" s="81">
        <v>1430419996</v>
      </c>
      <c r="AB11" s="81">
        <v>5804407682</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1669</v>
      </c>
      <c r="B12" s="80">
        <v>4</v>
      </c>
      <c r="C12" s="80">
        <v>18</v>
      </c>
      <c r="D12" s="80">
        <v>4</v>
      </c>
      <c r="E12" s="80">
        <v>2022</v>
      </c>
      <c r="F12" s="80" t="s">
        <v>568</v>
      </c>
      <c r="G12" s="182" t="s">
        <v>1666</v>
      </c>
      <c r="H12" s="80" t="s">
        <v>1667</v>
      </c>
      <c r="I12" s="173"/>
      <c r="J12" s="83">
        <v>728831</v>
      </c>
      <c r="K12" s="81">
        <v>934061171</v>
      </c>
      <c r="L12" s="81">
        <v>896052</v>
      </c>
      <c r="M12" s="81">
        <v>1145832631</v>
      </c>
      <c r="N12" s="81">
        <v>92900</v>
      </c>
      <c r="O12" s="81">
        <v>197265248</v>
      </c>
      <c r="P12" s="81">
        <v>134</v>
      </c>
      <c r="Q12" s="81">
        <v>761712</v>
      </c>
      <c r="R12" s="81">
        <v>0</v>
      </c>
      <c r="S12" s="81">
        <v>0</v>
      </c>
      <c r="T12" s="81">
        <v>0</v>
      </c>
      <c r="U12" s="81">
        <v>0</v>
      </c>
      <c r="V12" s="81">
        <v>0</v>
      </c>
      <c r="W12" s="81">
        <v>0</v>
      </c>
      <c r="X12" s="81">
        <v>0</v>
      </c>
      <c r="Y12" s="81">
        <v>0</v>
      </c>
      <c r="Z12" s="81">
        <v>2277920762</v>
      </c>
      <c r="AA12" s="81">
        <v>1889030871</v>
      </c>
      <c r="AB12" s="81">
        <v>7699386041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1701</v>
      </c>
      <c r="B13" s="80">
        <v>5</v>
      </c>
      <c r="C13" s="80">
        <v>18</v>
      </c>
      <c r="D13" s="80">
        <v>5</v>
      </c>
      <c r="E13" s="80">
        <v>2022</v>
      </c>
      <c r="F13" s="80" t="s">
        <v>568</v>
      </c>
      <c r="G13" s="182" t="s">
        <v>1698</v>
      </c>
      <c r="H13" s="80" t="s">
        <v>1699</v>
      </c>
      <c r="I13" s="173"/>
      <c r="J13" s="83">
        <v>23818</v>
      </c>
      <c r="K13" s="81">
        <v>31887891</v>
      </c>
      <c r="L13" s="81">
        <v>19302</v>
      </c>
      <c r="M13" s="81">
        <v>25770165.000000004</v>
      </c>
      <c r="N13" s="81">
        <v>66500</v>
      </c>
      <c r="O13" s="81">
        <v>159937878.99999997</v>
      </c>
      <c r="P13" s="81">
        <v>0</v>
      </c>
      <c r="Q13" s="81">
        <v>0</v>
      </c>
      <c r="R13" s="81">
        <v>0</v>
      </c>
      <c r="S13" s="81">
        <v>0</v>
      </c>
      <c r="T13" s="81">
        <v>0</v>
      </c>
      <c r="U13" s="81">
        <v>0</v>
      </c>
      <c r="V13" s="81">
        <v>0</v>
      </c>
      <c r="W13" s="81">
        <v>0</v>
      </c>
      <c r="X13" s="81">
        <v>0</v>
      </c>
      <c r="Y13" s="81">
        <v>0</v>
      </c>
      <c r="Z13" s="81">
        <v>217595935</v>
      </c>
      <c r="AA13" s="81">
        <v>13108566</v>
      </c>
      <c r="AB13" s="81">
        <v>166761327</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1689</v>
      </c>
      <c r="B14" s="80">
        <v>6</v>
      </c>
      <c r="C14" s="80">
        <v>18</v>
      </c>
      <c r="D14" s="80">
        <v>6</v>
      </c>
      <c r="E14" s="80">
        <v>2022</v>
      </c>
      <c r="F14" s="80" t="s">
        <v>568</v>
      </c>
      <c r="G14" s="182" t="s">
        <v>1686</v>
      </c>
      <c r="H14" s="80" t="s">
        <v>1687</v>
      </c>
      <c r="I14" s="173"/>
      <c r="J14" s="83">
        <v>246813</v>
      </c>
      <c r="K14" s="81">
        <v>333545392</v>
      </c>
      <c r="L14" s="81">
        <v>90942</v>
      </c>
      <c r="M14" s="81">
        <v>122630443</v>
      </c>
      <c r="N14" s="81">
        <v>30400</v>
      </c>
      <c r="O14" s="81">
        <v>60499320</v>
      </c>
      <c r="P14" s="81">
        <v>1163</v>
      </c>
      <c r="Q14" s="81">
        <v>4779404</v>
      </c>
      <c r="R14" s="81">
        <v>0</v>
      </c>
      <c r="S14" s="81">
        <v>0</v>
      </c>
      <c r="T14" s="81">
        <v>0</v>
      </c>
      <c r="U14" s="81">
        <v>0</v>
      </c>
      <c r="V14" s="81">
        <v>0</v>
      </c>
      <c r="W14" s="81">
        <v>0</v>
      </c>
      <c r="X14" s="81">
        <v>0</v>
      </c>
      <c r="Y14" s="81">
        <v>0</v>
      </c>
      <c r="Z14" s="81">
        <v>521454559</v>
      </c>
      <c r="AA14" s="81">
        <v>521444752</v>
      </c>
      <c r="AB14" s="81">
        <v>2652372468</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2318</v>
      </c>
      <c r="B15" s="80">
        <v>7</v>
      </c>
      <c r="C15" s="80">
        <v>18</v>
      </c>
      <c r="D15" s="80">
        <v>7</v>
      </c>
      <c r="E15" s="80">
        <v>2022</v>
      </c>
      <c r="F15" s="80" t="s">
        <v>568</v>
      </c>
      <c r="G15" s="182" t="s">
        <v>2315</v>
      </c>
      <c r="H15" s="80" t="s">
        <v>2316</v>
      </c>
      <c r="I15" s="173"/>
      <c r="J15" s="83">
        <v>321899</v>
      </c>
      <c r="K15" s="81">
        <v>419722679.99999994</v>
      </c>
      <c r="L15" s="81">
        <v>503229</v>
      </c>
      <c r="M15" s="81">
        <v>655591230</v>
      </c>
      <c r="N15" s="81">
        <v>21600</v>
      </c>
      <c r="O15" s="81">
        <v>44386311</v>
      </c>
      <c r="P15" s="81">
        <v>32</v>
      </c>
      <c r="Q15" s="81">
        <v>184293</v>
      </c>
      <c r="R15" s="81">
        <v>0</v>
      </c>
      <c r="S15" s="81">
        <v>0</v>
      </c>
      <c r="T15" s="81">
        <v>0</v>
      </c>
      <c r="U15" s="81">
        <v>0</v>
      </c>
      <c r="V15" s="81">
        <v>0</v>
      </c>
      <c r="W15" s="81">
        <v>0</v>
      </c>
      <c r="X15" s="81">
        <v>0</v>
      </c>
      <c r="Y15" s="81">
        <v>0</v>
      </c>
      <c r="Z15" s="81">
        <v>1119884514</v>
      </c>
      <c r="AA15" s="81">
        <v>829385423.00000012</v>
      </c>
      <c r="AB15" s="81">
        <v>2946117029</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1640</v>
      </c>
      <c r="B16" s="80">
        <v>8</v>
      </c>
      <c r="C16" s="80">
        <v>18</v>
      </c>
      <c r="D16" s="80">
        <v>8</v>
      </c>
      <c r="E16" s="80">
        <v>2022</v>
      </c>
      <c r="F16" s="80" t="s">
        <v>568</v>
      </c>
      <c r="G16" s="182" t="s">
        <v>1637</v>
      </c>
      <c r="H16" s="80" t="s">
        <v>1638</v>
      </c>
      <c r="I16" s="173"/>
      <c r="J16" s="83">
        <v>1105818</v>
      </c>
      <c r="K16" s="81">
        <v>1373754136</v>
      </c>
      <c r="L16" s="81">
        <v>2511976</v>
      </c>
      <c r="M16" s="81">
        <v>3120820472</v>
      </c>
      <c r="N16" s="81">
        <v>382800</v>
      </c>
      <c r="O16" s="81">
        <v>1027696050</v>
      </c>
      <c r="P16" s="81">
        <v>734</v>
      </c>
      <c r="Q16" s="81">
        <v>4278874</v>
      </c>
      <c r="R16" s="81">
        <v>0</v>
      </c>
      <c r="S16" s="81">
        <v>0</v>
      </c>
      <c r="T16" s="81">
        <v>0</v>
      </c>
      <c r="U16" s="81">
        <v>0</v>
      </c>
      <c r="V16" s="81">
        <v>0</v>
      </c>
      <c r="W16" s="81">
        <v>0</v>
      </c>
      <c r="X16" s="81">
        <v>0</v>
      </c>
      <c r="Y16" s="81">
        <v>0</v>
      </c>
      <c r="Z16" s="81">
        <v>5526549531.999999</v>
      </c>
      <c r="AA16" s="81">
        <v>2224965692</v>
      </c>
      <c r="AB16" s="81">
        <v>10715895127</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2330</v>
      </c>
      <c r="B17" s="80">
        <v>9</v>
      </c>
      <c r="C17" s="80">
        <v>18</v>
      </c>
      <c r="D17" s="80">
        <v>9</v>
      </c>
      <c r="E17" s="80">
        <v>2022</v>
      </c>
      <c r="F17" s="80" t="s">
        <v>568</v>
      </c>
      <c r="G17" s="182" t="s">
        <v>2327</v>
      </c>
      <c r="H17" s="80" t="s">
        <v>2328</v>
      </c>
      <c r="I17" s="173"/>
      <c r="J17" s="83">
        <v>665514</v>
      </c>
      <c r="K17" s="81">
        <v>865277739</v>
      </c>
      <c r="L17" s="81">
        <v>742844</v>
      </c>
      <c r="M17" s="81">
        <v>964091230</v>
      </c>
      <c r="N17" s="81">
        <v>556700</v>
      </c>
      <c r="O17" s="81">
        <v>1408508274</v>
      </c>
      <c r="P17" s="81">
        <v>4735</v>
      </c>
      <c r="Q17" s="81">
        <v>30450961</v>
      </c>
      <c r="R17" s="81">
        <v>0</v>
      </c>
      <c r="S17" s="81">
        <v>0</v>
      </c>
      <c r="T17" s="81">
        <v>0</v>
      </c>
      <c r="U17" s="81">
        <v>0</v>
      </c>
      <c r="V17" s="81">
        <v>0</v>
      </c>
      <c r="W17" s="81">
        <v>0</v>
      </c>
      <c r="X17" s="81">
        <v>0</v>
      </c>
      <c r="Y17" s="81">
        <v>0</v>
      </c>
      <c r="Z17" s="81">
        <v>3268328204</v>
      </c>
      <c r="AA17" s="81">
        <v>1611273462.9999998</v>
      </c>
      <c r="AB17" s="81">
        <v>6667766822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2243</v>
      </c>
      <c r="B18" s="80">
        <v>10</v>
      </c>
      <c r="C18" s="80">
        <v>18</v>
      </c>
      <c r="D18" s="80">
        <v>10</v>
      </c>
      <c r="E18" s="80">
        <v>2022</v>
      </c>
      <c r="F18" s="80" t="s">
        <v>568</v>
      </c>
      <c r="G18" s="182" t="s">
        <v>2224</v>
      </c>
      <c r="H18" s="80" t="s">
        <v>2225</v>
      </c>
      <c r="I18" s="173"/>
      <c r="J18" s="83">
        <v>178261</v>
      </c>
      <c r="K18" s="81">
        <v>243292946</v>
      </c>
      <c r="L18" s="81">
        <v>397242</v>
      </c>
      <c r="M18" s="81">
        <v>540698303</v>
      </c>
      <c r="N18" s="81">
        <v>63700</v>
      </c>
      <c r="O18" s="81">
        <v>153968921</v>
      </c>
      <c r="P18" s="81">
        <v>36</v>
      </c>
      <c r="Q18" s="81">
        <v>203564</v>
      </c>
      <c r="R18" s="81">
        <v>0</v>
      </c>
      <c r="S18" s="81">
        <v>0</v>
      </c>
      <c r="T18" s="81">
        <v>0</v>
      </c>
      <c r="U18" s="81">
        <v>0</v>
      </c>
      <c r="V18" s="81">
        <v>0</v>
      </c>
      <c r="W18" s="81">
        <v>0</v>
      </c>
      <c r="X18" s="81">
        <v>0</v>
      </c>
      <c r="Y18" s="81">
        <v>0</v>
      </c>
      <c r="Z18" s="81">
        <v>938163734</v>
      </c>
      <c r="AA18" s="81">
        <v>173480279</v>
      </c>
      <c r="AB18" s="81">
        <v>1084860078</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2058</v>
      </c>
      <c r="B19" s="80">
        <v>11</v>
      </c>
      <c r="C19" s="80">
        <v>18</v>
      </c>
      <c r="D19" s="80">
        <v>11</v>
      </c>
      <c r="E19" s="80">
        <v>2022</v>
      </c>
      <c r="F19" s="80" t="s">
        <v>568</v>
      </c>
      <c r="G19" s="182" t="s">
        <v>2039</v>
      </c>
      <c r="H19" s="80" t="s">
        <v>2040</v>
      </c>
      <c r="I19" s="173"/>
      <c r="J19" s="83">
        <v>96068</v>
      </c>
      <c r="K19" s="81">
        <v>133649178</v>
      </c>
      <c r="L19" s="81">
        <v>220797</v>
      </c>
      <c r="M19" s="81">
        <v>306498262</v>
      </c>
      <c r="N19" s="81">
        <v>4200</v>
      </c>
      <c r="O19" s="81">
        <v>10606280</v>
      </c>
      <c r="P19" s="81">
        <v>0</v>
      </c>
      <c r="Q19" s="81">
        <v>0</v>
      </c>
      <c r="R19" s="81">
        <v>0</v>
      </c>
      <c r="S19" s="81">
        <v>0</v>
      </c>
      <c r="T19" s="81">
        <v>0</v>
      </c>
      <c r="U19" s="81">
        <v>0</v>
      </c>
      <c r="V19" s="81">
        <v>0</v>
      </c>
      <c r="W19" s="81">
        <v>0</v>
      </c>
      <c r="X19" s="81">
        <v>0</v>
      </c>
      <c r="Y19" s="81">
        <v>0</v>
      </c>
      <c r="Z19" s="81">
        <v>450753720.00000006</v>
      </c>
      <c r="AA19" s="81">
        <v>149500551</v>
      </c>
      <c r="AB19" s="81">
        <v>928812585.99999988</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1681</v>
      </c>
      <c r="B20" s="80">
        <v>12</v>
      </c>
      <c r="C20" s="80">
        <v>18</v>
      </c>
      <c r="D20" s="80">
        <v>12</v>
      </c>
      <c r="E20" s="80">
        <v>2022</v>
      </c>
      <c r="F20" s="80" t="s">
        <v>568</v>
      </c>
      <c r="G20" s="182" t="s">
        <v>1678</v>
      </c>
      <c r="H20" s="80" t="s">
        <v>1679</v>
      </c>
      <c r="I20" s="173"/>
      <c r="J20" s="83">
        <v>256563</v>
      </c>
      <c r="K20" s="81">
        <v>302968476</v>
      </c>
      <c r="L20" s="81">
        <v>958584</v>
      </c>
      <c r="M20" s="81">
        <v>1132919187</v>
      </c>
      <c r="N20" s="81">
        <v>429600</v>
      </c>
      <c r="O20" s="81">
        <v>1106751216</v>
      </c>
      <c r="P20" s="81">
        <v>539</v>
      </c>
      <c r="Q20" s="81">
        <v>3153731.9999999995</v>
      </c>
      <c r="R20" s="81">
        <v>0</v>
      </c>
      <c r="S20" s="81">
        <v>0</v>
      </c>
      <c r="T20" s="81">
        <v>0</v>
      </c>
      <c r="U20" s="81">
        <v>0</v>
      </c>
      <c r="V20" s="81">
        <v>3</v>
      </c>
      <c r="W20" s="81">
        <v>0</v>
      </c>
      <c r="X20" s="81">
        <v>0</v>
      </c>
      <c r="Y20" s="81">
        <v>17170</v>
      </c>
      <c r="Z20" s="81">
        <v>2545809781.0000005</v>
      </c>
      <c r="AA20" s="81">
        <v>416100728</v>
      </c>
      <c r="AB20" s="81">
        <v>2303942086</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1693</v>
      </c>
      <c r="B21" s="80">
        <v>13</v>
      </c>
      <c r="C21" s="80">
        <v>18</v>
      </c>
      <c r="D21" s="80">
        <v>13</v>
      </c>
      <c r="E21" s="80">
        <v>2022</v>
      </c>
      <c r="F21" s="80" t="s">
        <v>568</v>
      </c>
      <c r="G21" s="182" t="s">
        <v>1690</v>
      </c>
      <c r="H21" s="80" t="s">
        <v>1691</v>
      </c>
      <c r="I21" s="173"/>
      <c r="J21" s="83">
        <v>342821</v>
      </c>
      <c r="K21" s="81">
        <v>416714484</v>
      </c>
      <c r="L21" s="81">
        <v>1473461</v>
      </c>
      <c r="M21" s="81">
        <v>1793270611.0000002</v>
      </c>
      <c r="N21" s="81">
        <v>705800</v>
      </c>
      <c r="O21" s="81">
        <v>1758870368</v>
      </c>
      <c r="P21" s="81">
        <v>724</v>
      </c>
      <c r="Q21" s="81">
        <v>4105903.0000000005</v>
      </c>
      <c r="R21" s="81">
        <v>0</v>
      </c>
      <c r="S21" s="81">
        <v>0</v>
      </c>
      <c r="T21" s="81">
        <v>0</v>
      </c>
      <c r="U21" s="81">
        <v>0</v>
      </c>
      <c r="V21" s="81">
        <v>1</v>
      </c>
      <c r="W21" s="81">
        <v>0</v>
      </c>
      <c r="X21" s="81">
        <v>0</v>
      </c>
      <c r="Y21" s="81">
        <v>4906</v>
      </c>
      <c r="Z21" s="81">
        <v>3972966272.0000005</v>
      </c>
      <c r="AA21" s="81">
        <v>558579442</v>
      </c>
      <c r="AB21" s="81">
        <v>3078916231</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2326</v>
      </c>
      <c r="B22" s="80">
        <v>14</v>
      </c>
      <c r="C22" s="80">
        <v>18</v>
      </c>
      <c r="D22" s="80">
        <v>14</v>
      </c>
      <c r="E22" s="80">
        <v>2022</v>
      </c>
      <c r="F22" s="80" t="s">
        <v>568</v>
      </c>
      <c r="G22" s="182" t="s">
        <v>2323</v>
      </c>
      <c r="H22" s="80" t="s">
        <v>2324</v>
      </c>
      <c r="I22" s="173"/>
      <c r="J22" s="83">
        <v>254275</v>
      </c>
      <c r="K22" s="81">
        <v>343037548</v>
      </c>
      <c r="L22" s="81">
        <v>233883</v>
      </c>
      <c r="M22" s="81">
        <v>315000420.99999994</v>
      </c>
      <c r="N22" s="81">
        <v>8000</v>
      </c>
      <c r="O22" s="81">
        <v>17564750</v>
      </c>
      <c r="P22" s="81">
        <v>0</v>
      </c>
      <c r="Q22" s="81">
        <v>0</v>
      </c>
      <c r="R22" s="81">
        <v>0</v>
      </c>
      <c r="S22" s="81">
        <v>0</v>
      </c>
      <c r="T22" s="81">
        <v>0</v>
      </c>
      <c r="U22" s="81">
        <v>0</v>
      </c>
      <c r="V22" s="81">
        <v>0</v>
      </c>
      <c r="W22" s="81">
        <v>0</v>
      </c>
      <c r="X22" s="81">
        <v>0</v>
      </c>
      <c r="Y22" s="81">
        <v>0</v>
      </c>
      <c r="Z22" s="81">
        <v>675602718.99999988</v>
      </c>
      <c r="AA22" s="81">
        <v>530397627.99999994</v>
      </c>
      <c r="AB22" s="81">
        <v>2615970242</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1705</v>
      </c>
      <c r="B23" s="80">
        <v>15</v>
      </c>
      <c r="C23" s="80">
        <v>18</v>
      </c>
      <c r="D23" s="80">
        <v>15</v>
      </c>
      <c r="E23" s="80">
        <v>2022</v>
      </c>
      <c r="F23" s="80" t="s">
        <v>568</v>
      </c>
      <c r="G23" s="182" t="s">
        <v>1702</v>
      </c>
      <c r="H23" s="80" t="s">
        <v>1703</v>
      </c>
      <c r="I23" s="173"/>
      <c r="J23" s="83">
        <v>78078</v>
      </c>
      <c r="K23" s="81">
        <v>108252615.99999999</v>
      </c>
      <c r="L23" s="81">
        <v>116828</v>
      </c>
      <c r="M23" s="81">
        <v>161516658</v>
      </c>
      <c r="N23" s="81">
        <v>4800</v>
      </c>
      <c r="O23" s="81">
        <v>13006289</v>
      </c>
      <c r="P23" s="81">
        <v>0</v>
      </c>
      <c r="Q23" s="81">
        <v>0</v>
      </c>
      <c r="R23" s="81">
        <v>0</v>
      </c>
      <c r="S23" s="81">
        <v>0</v>
      </c>
      <c r="T23" s="81">
        <v>0</v>
      </c>
      <c r="U23" s="81">
        <v>0</v>
      </c>
      <c r="V23" s="81">
        <v>0</v>
      </c>
      <c r="W23" s="81">
        <v>0</v>
      </c>
      <c r="X23" s="81">
        <v>0</v>
      </c>
      <c r="Y23" s="81">
        <v>0</v>
      </c>
      <c r="Z23" s="81">
        <v>282775562.99999994</v>
      </c>
      <c r="AA23" s="81">
        <v>186568700</v>
      </c>
      <c r="AB23" s="81">
        <v>571582831</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1677</v>
      </c>
      <c r="B24" s="80">
        <v>16</v>
      </c>
      <c r="C24" s="80">
        <v>18</v>
      </c>
      <c r="D24" s="80">
        <v>16</v>
      </c>
      <c r="E24" s="80">
        <v>2022</v>
      </c>
      <c r="F24" s="80" t="s">
        <v>568</v>
      </c>
      <c r="G24" s="182" t="s">
        <v>1674</v>
      </c>
      <c r="H24" s="80" t="s">
        <v>1675</v>
      </c>
      <c r="I24" s="173"/>
      <c r="J24" s="83">
        <v>556713</v>
      </c>
      <c r="K24" s="81">
        <v>736357130</v>
      </c>
      <c r="L24" s="81">
        <v>555734</v>
      </c>
      <c r="M24" s="81">
        <v>733319152</v>
      </c>
      <c r="N24" s="81">
        <v>119000</v>
      </c>
      <c r="O24" s="81">
        <v>276615913</v>
      </c>
      <c r="P24" s="81">
        <v>0</v>
      </c>
      <c r="Q24" s="81">
        <v>0</v>
      </c>
      <c r="R24" s="81">
        <v>0</v>
      </c>
      <c r="S24" s="81">
        <v>0</v>
      </c>
      <c r="T24" s="81">
        <v>0</v>
      </c>
      <c r="U24" s="81">
        <v>0</v>
      </c>
      <c r="V24" s="81">
        <v>0</v>
      </c>
      <c r="W24" s="81">
        <v>0</v>
      </c>
      <c r="X24" s="81">
        <v>0</v>
      </c>
      <c r="Y24" s="81">
        <v>0</v>
      </c>
      <c r="Z24" s="81">
        <v>1746292195</v>
      </c>
      <c r="AA24" s="81">
        <v>1247981217</v>
      </c>
      <c r="AB24" s="81">
        <v>4427263407</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2310</v>
      </c>
      <c r="B25" s="80">
        <v>17</v>
      </c>
      <c r="C25" s="80">
        <v>18</v>
      </c>
      <c r="D25" s="80">
        <v>17</v>
      </c>
      <c r="E25" s="80">
        <v>2022</v>
      </c>
      <c r="F25" s="80" t="s">
        <v>568</v>
      </c>
      <c r="G25" s="182" t="s">
        <v>2307</v>
      </c>
      <c r="H25" s="80" t="s">
        <v>2308</v>
      </c>
      <c r="I25" s="173"/>
      <c r="J25" s="83">
        <v>229950</v>
      </c>
      <c r="K25" s="81">
        <v>292147616</v>
      </c>
      <c r="L25" s="81">
        <v>1250153</v>
      </c>
      <c r="M25" s="81">
        <v>1587961683</v>
      </c>
      <c r="N25" s="81">
        <v>372700</v>
      </c>
      <c r="O25" s="81">
        <v>951863149</v>
      </c>
      <c r="P25" s="81">
        <v>476</v>
      </c>
      <c r="Q25" s="81">
        <v>2708471</v>
      </c>
      <c r="R25" s="81">
        <v>0</v>
      </c>
      <c r="S25" s="81">
        <v>0</v>
      </c>
      <c r="T25" s="81">
        <v>0</v>
      </c>
      <c r="U25" s="81">
        <v>0</v>
      </c>
      <c r="V25" s="81">
        <v>0</v>
      </c>
      <c r="W25" s="81">
        <v>0</v>
      </c>
      <c r="X25" s="81">
        <v>0</v>
      </c>
      <c r="Y25" s="81">
        <v>0</v>
      </c>
      <c r="Z25" s="81">
        <v>2834680919</v>
      </c>
      <c r="AA25" s="81">
        <v>414795082</v>
      </c>
      <c r="AB25" s="81">
        <v>2184454781</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2322</v>
      </c>
      <c r="B26" s="80">
        <v>18</v>
      </c>
      <c r="C26" s="80">
        <v>18</v>
      </c>
      <c r="D26" s="80">
        <v>18</v>
      </c>
      <c r="E26" s="80">
        <v>2022</v>
      </c>
      <c r="F26" s="80" t="s">
        <v>568</v>
      </c>
      <c r="G26" s="182" t="s">
        <v>2319</v>
      </c>
      <c r="H26" s="80" t="s">
        <v>2320</v>
      </c>
      <c r="I26" s="173"/>
      <c r="J26" s="83">
        <v>202212</v>
      </c>
      <c r="K26" s="81">
        <v>278461051</v>
      </c>
      <c r="L26" s="81">
        <v>487123</v>
      </c>
      <c r="M26" s="81">
        <v>669291975</v>
      </c>
      <c r="N26" s="81">
        <v>64900.000000000007</v>
      </c>
      <c r="O26" s="81">
        <v>157676299</v>
      </c>
      <c r="P26" s="81">
        <v>0</v>
      </c>
      <c r="Q26" s="81">
        <v>0</v>
      </c>
      <c r="R26" s="81">
        <v>0</v>
      </c>
      <c r="S26" s="81">
        <v>0</v>
      </c>
      <c r="T26" s="81">
        <v>0</v>
      </c>
      <c r="U26" s="81">
        <v>0</v>
      </c>
      <c r="V26" s="81">
        <v>0</v>
      </c>
      <c r="W26" s="81">
        <v>0</v>
      </c>
      <c r="X26" s="81">
        <v>0</v>
      </c>
      <c r="Y26" s="81">
        <v>0</v>
      </c>
      <c r="Z26" s="81">
        <v>1105429325</v>
      </c>
      <c r="AA26" s="81">
        <v>387695641</v>
      </c>
      <c r="AB26" s="81">
        <v>2143181991.0000002</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2314</v>
      </c>
      <c r="B27" s="80">
        <v>19</v>
      </c>
      <c r="C27" s="80">
        <v>18</v>
      </c>
      <c r="D27" s="80">
        <v>19</v>
      </c>
      <c r="E27" s="80">
        <v>2022</v>
      </c>
      <c r="F27" s="80" t="s">
        <v>568</v>
      </c>
      <c r="G27" s="182" t="s">
        <v>2311</v>
      </c>
      <c r="H27" s="80" t="s">
        <v>2312</v>
      </c>
      <c r="I27" s="173"/>
      <c r="J27" s="83">
        <v>949921</v>
      </c>
      <c r="K27" s="81">
        <v>1212777194</v>
      </c>
      <c r="L27" s="81">
        <v>3015976</v>
      </c>
      <c r="M27" s="81">
        <v>3845179910.0000005</v>
      </c>
      <c r="N27" s="81">
        <v>1141700</v>
      </c>
      <c r="O27" s="81">
        <v>2733418785.9999995</v>
      </c>
      <c r="P27" s="81">
        <v>4516</v>
      </c>
      <c r="Q27" s="81">
        <v>25814609</v>
      </c>
      <c r="R27" s="81">
        <v>0</v>
      </c>
      <c r="S27" s="81">
        <v>0</v>
      </c>
      <c r="T27" s="81">
        <v>0</v>
      </c>
      <c r="U27" s="81">
        <v>0</v>
      </c>
      <c r="V27" s="81">
        <v>0</v>
      </c>
      <c r="W27" s="81">
        <v>0</v>
      </c>
      <c r="X27" s="81">
        <v>0</v>
      </c>
      <c r="Y27" s="81">
        <v>0</v>
      </c>
      <c r="Z27" s="81">
        <v>7817190498.999999</v>
      </c>
      <c r="AA27" s="81">
        <v>2144892670.9999998</v>
      </c>
      <c r="AB27" s="81">
        <v>10088078268</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1709</v>
      </c>
      <c r="B28" s="80">
        <v>20</v>
      </c>
      <c r="C28" s="80">
        <v>18</v>
      </c>
      <c r="D28" s="80">
        <v>20</v>
      </c>
      <c r="E28" s="80">
        <v>2022</v>
      </c>
      <c r="F28" s="80" t="s">
        <v>568</v>
      </c>
      <c r="G28" s="182" t="s">
        <v>1706</v>
      </c>
      <c r="H28" s="80" t="s">
        <v>1707</v>
      </c>
      <c r="I28" s="173"/>
      <c r="J28" s="83">
        <v>27785</v>
      </c>
      <c r="K28" s="81">
        <v>36964280</v>
      </c>
      <c r="L28" s="81">
        <v>3771</v>
      </c>
      <c r="M28" s="81">
        <v>5006006</v>
      </c>
      <c r="N28" s="81">
        <v>400</v>
      </c>
      <c r="O28" s="81">
        <v>647183</v>
      </c>
      <c r="P28" s="81">
        <v>0</v>
      </c>
      <c r="Q28" s="81">
        <v>0</v>
      </c>
      <c r="R28" s="81">
        <v>0</v>
      </c>
      <c r="S28" s="81">
        <v>0</v>
      </c>
      <c r="T28" s="81">
        <v>0</v>
      </c>
      <c r="U28" s="81">
        <v>0</v>
      </c>
      <c r="V28" s="81">
        <v>0</v>
      </c>
      <c r="W28" s="81">
        <v>0</v>
      </c>
      <c r="X28" s="81">
        <v>0</v>
      </c>
      <c r="Y28" s="81">
        <v>0</v>
      </c>
      <c r="Z28" s="81">
        <v>42617469</v>
      </c>
      <c r="AA28" s="81">
        <v>82983433</v>
      </c>
      <c r="AB28" s="81">
        <v>223262766</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1242</v>
      </c>
      <c r="B29" s="80">
        <v>21</v>
      </c>
      <c r="C29" s="80">
        <v>18</v>
      </c>
      <c r="D29" s="80">
        <v>21</v>
      </c>
      <c r="E29" s="80">
        <v>2022</v>
      </c>
      <c r="F29" s="80" t="s">
        <v>568</v>
      </c>
      <c r="G29" s="182" t="s">
        <v>564</v>
      </c>
      <c r="H29" s="80" t="s">
        <v>564</v>
      </c>
      <c r="I29" s="173"/>
      <c r="J29" s="83"/>
      <c r="K29" s="81"/>
      <c r="L29" s="81"/>
      <c r="M29" s="81"/>
      <c r="N29" s="81"/>
      <c r="O29" s="81"/>
      <c r="P29" s="81"/>
      <c r="Q29" s="81"/>
      <c r="R29" s="81"/>
      <c r="S29" s="81"/>
      <c r="T29" s="81"/>
      <c r="U29" s="81"/>
      <c r="V29" s="81"/>
      <c r="W29" s="81"/>
      <c r="X29" s="81"/>
      <c r="Y29" s="81"/>
      <c r="Z29" s="81"/>
      <c r="AA29" s="81"/>
      <c r="AB29" s="81"/>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1242</v>
      </c>
      <c r="B30" s="80">
        <v>22</v>
      </c>
      <c r="C30" s="80">
        <v>18</v>
      </c>
      <c r="D30" s="80">
        <v>22</v>
      </c>
      <c r="E30" s="80">
        <v>2022</v>
      </c>
      <c r="F30" s="80" t="s">
        <v>568</v>
      </c>
      <c r="G30" s="182" t="s">
        <v>564</v>
      </c>
      <c r="H30" s="80" t="s">
        <v>564</v>
      </c>
      <c r="I30" s="173"/>
      <c r="J30" s="83"/>
      <c r="K30" s="81"/>
      <c r="L30" s="81"/>
      <c r="M30" s="81"/>
      <c r="N30" s="81"/>
      <c r="O30" s="81"/>
      <c r="P30" s="81"/>
      <c r="Q30" s="81"/>
      <c r="R30" s="81"/>
      <c r="S30" s="81"/>
      <c r="T30" s="81"/>
      <c r="U30" s="81"/>
      <c r="V30" s="81"/>
      <c r="W30" s="81"/>
      <c r="X30" s="81"/>
      <c r="Y30" s="81"/>
      <c r="Z30" s="81"/>
      <c r="AA30" s="81"/>
      <c r="AB30" s="81"/>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1696</v>
      </c>
      <c r="B190" s="80">
        <v>182</v>
      </c>
      <c r="C190" s="80">
        <v>16</v>
      </c>
      <c r="D190" s="80">
        <v>2</v>
      </c>
      <c r="E190" s="80">
        <v>2021</v>
      </c>
      <c r="F190" s="80" t="s">
        <v>75</v>
      </c>
      <c r="G190" s="182" t="s">
        <v>1694</v>
      </c>
      <c r="H190" s="80" t="s">
        <v>1695</v>
      </c>
      <c r="I190" s="173"/>
      <c r="J190" s="83"/>
      <c r="K190" s="81"/>
      <c r="L190" s="81"/>
      <c r="M190" s="81"/>
      <c r="N190" s="81"/>
      <c r="O190" s="81"/>
      <c r="P190" s="81"/>
      <c r="Q190" s="81"/>
      <c r="R190" s="81"/>
      <c r="S190" s="81"/>
      <c r="T190" s="81"/>
      <c r="U190" s="81"/>
      <c r="V190" s="81"/>
      <c r="W190" s="81"/>
      <c r="X190" s="81"/>
      <c r="Y190" s="81"/>
      <c r="Z190" s="81"/>
      <c r="AA190" s="81"/>
      <c r="AB190" s="81"/>
      <c r="AC190" s="82"/>
      <c r="AD190" s="81">
        <v>3008489.6993808351</v>
      </c>
      <c r="AE190" s="81">
        <v>129474.99801798984</v>
      </c>
      <c r="AF190" s="81">
        <v>1594398.6515012262</v>
      </c>
      <c r="AG190" s="81">
        <v>3830868.7488148981</v>
      </c>
      <c r="AH190" s="81">
        <v>7660956.5836015111</v>
      </c>
      <c r="AI190" s="81">
        <v>0</v>
      </c>
      <c r="AJ190" s="81">
        <v>0</v>
      </c>
      <c r="AK190" s="81">
        <v>409280.80218472949</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1684</v>
      </c>
      <c r="B191" s="80">
        <v>183</v>
      </c>
      <c r="C191" s="80">
        <v>16</v>
      </c>
      <c r="D191" s="80">
        <v>3</v>
      </c>
      <c r="E191" s="80">
        <v>2021</v>
      </c>
      <c r="F191" s="80" t="s">
        <v>75</v>
      </c>
      <c r="G191" s="182" t="s">
        <v>1682</v>
      </c>
      <c r="H191" s="80" t="s">
        <v>1683</v>
      </c>
      <c r="I191" s="173"/>
      <c r="J191" s="83"/>
      <c r="K191" s="81"/>
      <c r="L191" s="81"/>
      <c r="M191" s="81"/>
      <c r="N191" s="81"/>
      <c r="O191" s="81"/>
      <c r="P191" s="81"/>
      <c r="Q191" s="81"/>
      <c r="R191" s="81"/>
      <c r="S191" s="81"/>
      <c r="T191" s="81"/>
      <c r="U191" s="81"/>
      <c r="V191" s="81"/>
      <c r="W191" s="81"/>
      <c r="X191" s="81"/>
      <c r="Y191" s="81"/>
      <c r="Z191" s="81"/>
      <c r="AA191" s="81"/>
      <c r="AB191" s="81"/>
      <c r="AC191" s="82"/>
      <c r="AD191" s="81">
        <v>333044267.08826816</v>
      </c>
      <c r="AE191" s="81">
        <v>13372177.79529799</v>
      </c>
      <c r="AF191" s="81">
        <v>1998947.5630761643</v>
      </c>
      <c r="AG191" s="81">
        <v>255002611.06241778</v>
      </c>
      <c r="AH191" s="81">
        <v>325252378.79807401</v>
      </c>
      <c r="AI191" s="81">
        <v>0</v>
      </c>
      <c r="AJ191" s="81">
        <v>0</v>
      </c>
      <c r="AK191" s="81">
        <v>17108935.136869032</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1668</v>
      </c>
      <c r="B192" s="80">
        <v>184</v>
      </c>
      <c r="C192" s="80">
        <v>16</v>
      </c>
      <c r="D192" s="80">
        <v>4</v>
      </c>
      <c r="E192" s="80">
        <v>2021</v>
      </c>
      <c r="F192" s="80" t="s">
        <v>75</v>
      </c>
      <c r="G192" s="182" t="s">
        <v>1666</v>
      </c>
      <c r="H192" s="80" t="s">
        <v>1667</v>
      </c>
      <c r="I192" s="173"/>
      <c r="J192" s="83"/>
      <c r="K192" s="81"/>
      <c r="L192" s="81"/>
      <c r="M192" s="81"/>
      <c r="N192" s="81"/>
      <c r="O192" s="81"/>
      <c r="P192" s="81"/>
      <c r="Q192" s="81"/>
      <c r="R192" s="81"/>
      <c r="S192" s="81"/>
      <c r="T192" s="81"/>
      <c r="U192" s="81"/>
      <c r="V192" s="81"/>
      <c r="W192" s="81"/>
      <c r="X192" s="81"/>
      <c r="Y192" s="81"/>
      <c r="Z192" s="81"/>
      <c r="AA192" s="81"/>
      <c r="AB192" s="81"/>
      <c r="AC192" s="82"/>
      <c r="AD192" s="81">
        <v>416715610.75768155</v>
      </c>
      <c r="AE192" s="81">
        <v>13760602.789351959</v>
      </c>
      <c r="AF192" s="81">
        <v>1665789.6358968036</v>
      </c>
      <c r="AG192" s="81">
        <v>343231563.36431617</v>
      </c>
      <c r="AH192" s="81">
        <v>396305263.78741187</v>
      </c>
      <c r="AI192" s="81">
        <v>0</v>
      </c>
      <c r="AJ192" s="81">
        <v>0</v>
      </c>
      <c r="AK192" s="81">
        <v>21234165.339004852</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1700</v>
      </c>
      <c r="B193" s="80">
        <v>185</v>
      </c>
      <c r="C193" s="80">
        <v>16</v>
      </c>
      <c r="D193" s="80">
        <v>5</v>
      </c>
      <c r="E193" s="80">
        <v>2021</v>
      </c>
      <c r="F193" s="80" t="s">
        <v>75</v>
      </c>
      <c r="G193" s="182" t="s">
        <v>1698</v>
      </c>
      <c r="H193" s="80" t="s">
        <v>1699</v>
      </c>
      <c r="I193" s="173"/>
      <c r="J193" s="83"/>
      <c r="K193" s="81"/>
      <c r="L193" s="81"/>
      <c r="M193" s="81"/>
      <c r="N193" s="81"/>
      <c r="O193" s="81"/>
      <c r="P193" s="81"/>
      <c r="Q193" s="81"/>
      <c r="R193" s="81"/>
      <c r="S193" s="81"/>
      <c r="T193" s="81"/>
      <c r="U193" s="81"/>
      <c r="V193" s="81"/>
      <c r="W193" s="81"/>
      <c r="X193" s="81"/>
      <c r="Y193" s="81"/>
      <c r="Z193" s="81"/>
      <c r="AA193" s="81"/>
      <c r="AB193" s="81"/>
      <c r="AC193" s="82"/>
      <c r="AD193" s="81">
        <v>51874.281681863533</v>
      </c>
      <c r="AE193" s="81">
        <v>419498.99357828707</v>
      </c>
      <c r="AF193" s="81">
        <v>59492.486996314416</v>
      </c>
      <c r="AG193" s="81">
        <v>5097910.7418235512</v>
      </c>
      <c r="AH193" s="81">
        <v>7163491.8703806316</v>
      </c>
      <c r="AI193" s="81">
        <v>0</v>
      </c>
      <c r="AJ193" s="81">
        <v>0</v>
      </c>
      <c r="AK193" s="81">
        <v>328816.03895854636</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1688</v>
      </c>
      <c r="B194" s="80">
        <v>186</v>
      </c>
      <c r="C194" s="80">
        <v>16</v>
      </c>
      <c r="D194" s="80">
        <v>6</v>
      </c>
      <c r="E194" s="80">
        <v>2021</v>
      </c>
      <c r="F194" s="80" t="s">
        <v>75</v>
      </c>
      <c r="G194" s="182" t="s">
        <v>1686</v>
      </c>
      <c r="H194" s="80" t="s">
        <v>1687</v>
      </c>
      <c r="I194" s="173"/>
      <c r="J194" s="83"/>
      <c r="K194" s="81"/>
      <c r="L194" s="81"/>
      <c r="M194" s="81"/>
      <c r="N194" s="81"/>
      <c r="O194" s="81"/>
      <c r="P194" s="81"/>
      <c r="Q194" s="81"/>
      <c r="R194" s="81"/>
      <c r="S194" s="81"/>
      <c r="T194" s="81"/>
      <c r="U194" s="81"/>
      <c r="V194" s="81"/>
      <c r="W194" s="81"/>
      <c r="X194" s="81"/>
      <c r="Y194" s="81"/>
      <c r="Z194" s="81"/>
      <c r="AA194" s="81"/>
      <c r="AB194" s="81"/>
      <c r="AC194" s="82"/>
      <c r="AD194" s="81">
        <v>336047034.17127144</v>
      </c>
      <c r="AE194" s="81">
        <v>5010682.4232962066</v>
      </c>
      <c r="AF194" s="81">
        <v>475939.89597051532</v>
      </c>
      <c r="AG194" s="81">
        <v>105241816.62116952</v>
      </c>
      <c r="AH194" s="81">
        <v>132206222.18558034</v>
      </c>
      <c r="AI194" s="81">
        <v>0</v>
      </c>
      <c r="AJ194" s="81">
        <v>0</v>
      </c>
      <c r="AK194" s="81">
        <v>7520633.1880602604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2317</v>
      </c>
      <c r="B195" s="80">
        <v>187</v>
      </c>
      <c r="C195" s="80">
        <v>16</v>
      </c>
      <c r="D195" s="80">
        <v>7</v>
      </c>
      <c r="E195" s="80">
        <v>2021</v>
      </c>
      <c r="F195" s="80" t="s">
        <v>75</v>
      </c>
      <c r="G195" s="182" t="s">
        <v>2315</v>
      </c>
      <c r="H195" s="80" t="s">
        <v>2316</v>
      </c>
      <c r="I195" s="173"/>
      <c r="J195" s="83"/>
      <c r="K195" s="81"/>
      <c r="L195" s="81"/>
      <c r="M195" s="81"/>
      <c r="N195" s="81"/>
      <c r="O195" s="81"/>
      <c r="P195" s="81"/>
      <c r="Q195" s="81"/>
      <c r="R195" s="81"/>
      <c r="S195" s="81"/>
      <c r="T195" s="81"/>
      <c r="U195" s="81"/>
      <c r="V195" s="81"/>
      <c r="W195" s="81"/>
      <c r="X195" s="81"/>
      <c r="Y195" s="81"/>
      <c r="Z195" s="81"/>
      <c r="AA195" s="81"/>
      <c r="AB195" s="81"/>
      <c r="AC195" s="82"/>
      <c r="AD195" s="81">
        <v>767153314.03727055</v>
      </c>
      <c r="AE195" s="81">
        <v>4609309.9294404378</v>
      </c>
      <c r="AF195" s="81">
        <v>3200695.8004017151</v>
      </c>
      <c r="AG195" s="81">
        <v>105467861.67156544</v>
      </c>
      <c r="AH195" s="81">
        <v>143861820.41634554</v>
      </c>
      <c r="AI195" s="81">
        <v>0</v>
      </c>
      <c r="AJ195" s="81">
        <v>0</v>
      </c>
      <c r="AK195" s="81">
        <v>7987407.5731048072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1639</v>
      </c>
      <c r="B196" s="80">
        <v>188</v>
      </c>
      <c r="C196" s="80">
        <v>16</v>
      </c>
      <c r="D196" s="80">
        <v>8</v>
      </c>
      <c r="E196" s="80">
        <v>2021</v>
      </c>
      <c r="F196" s="80" t="s">
        <v>75</v>
      </c>
      <c r="G196" s="182" t="s">
        <v>1637</v>
      </c>
      <c r="H196" s="80" t="s">
        <v>1638</v>
      </c>
      <c r="I196" s="173"/>
      <c r="J196" s="83"/>
      <c r="K196" s="81"/>
      <c r="L196" s="81"/>
      <c r="M196" s="81"/>
      <c r="N196" s="81"/>
      <c r="O196" s="81"/>
      <c r="P196" s="81"/>
      <c r="Q196" s="81"/>
      <c r="R196" s="81"/>
      <c r="S196" s="81"/>
      <c r="T196" s="81"/>
      <c r="U196" s="81"/>
      <c r="V196" s="81"/>
      <c r="W196" s="81"/>
      <c r="X196" s="81"/>
      <c r="Y196" s="81"/>
      <c r="Z196" s="81"/>
      <c r="AA196" s="81"/>
      <c r="AB196" s="81"/>
      <c r="AC196" s="82"/>
      <c r="AD196" s="81">
        <v>646761157.84182441</v>
      </c>
      <c r="AE196" s="81">
        <v>17321165.234846678</v>
      </c>
      <c r="AF196" s="81">
        <v>7162895.4343562555</v>
      </c>
      <c r="AG196" s="81">
        <v>544417606.77063394</v>
      </c>
      <c r="AH196" s="81">
        <v>642853750.30681086</v>
      </c>
      <c r="AI196" s="81">
        <v>0</v>
      </c>
      <c r="AJ196" s="81">
        <v>0</v>
      </c>
      <c r="AK196" s="81">
        <v>33340502.447630711</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2329</v>
      </c>
      <c r="B197" s="80">
        <v>189</v>
      </c>
      <c r="C197" s="80">
        <v>16</v>
      </c>
      <c r="D197" s="80">
        <v>9</v>
      </c>
      <c r="E197" s="80">
        <v>2021</v>
      </c>
      <c r="F197" s="80" t="s">
        <v>75</v>
      </c>
      <c r="G197" s="182" t="s">
        <v>2327</v>
      </c>
      <c r="H197" s="80" t="s">
        <v>2328</v>
      </c>
      <c r="I197" s="173"/>
      <c r="J197" s="83"/>
      <c r="K197" s="81"/>
      <c r="L197" s="81"/>
      <c r="M197" s="81"/>
      <c r="N197" s="81"/>
      <c r="O197" s="81"/>
      <c r="P197" s="81"/>
      <c r="Q197" s="81"/>
      <c r="R197" s="81"/>
      <c r="S197" s="81"/>
      <c r="T197" s="81"/>
      <c r="U197" s="81"/>
      <c r="V197" s="81"/>
      <c r="W197" s="81"/>
      <c r="X197" s="81"/>
      <c r="Y197" s="81"/>
      <c r="Z197" s="81"/>
      <c r="AA197" s="81"/>
      <c r="AB197" s="81"/>
      <c r="AC197" s="82"/>
      <c r="AD197" s="81">
        <v>1335613908.2461252</v>
      </c>
      <c r="AE197" s="81">
        <v>16565031.246421618</v>
      </c>
      <c r="AF197" s="81">
        <v>1326682.4600178115</v>
      </c>
      <c r="AG197" s="81">
        <v>320270145.08725798</v>
      </c>
      <c r="AH197" s="81">
        <v>338838140.11613613</v>
      </c>
      <c r="AI197" s="81">
        <v>0</v>
      </c>
      <c r="AJ197" s="81">
        <v>0</v>
      </c>
      <c r="AK197" s="81">
        <v>18309737.182534814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2242</v>
      </c>
      <c r="B198" s="80">
        <v>190</v>
      </c>
      <c r="C198" s="80">
        <v>16</v>
      </c>
      <c r="D198" s="80">
        <v>10</v>
      </c>
      <c r="E198" s="80">
        <v>2021</v>
      </c>
      <c r="F198" s="80" t="s">
        <v>75</v>
      </c>
      <c r="G198" s="182" t="s">
        <v>2224</v>
      </c>
      <c r="H198" s="80" t="s">
        <v>2225</v>
      </c>
      <c r="I198" s="173"/>
      <c r="J198" s="83"/>
      <c r="K198" s="81"/>
      <c r="L198" s="81"/>
      <c r="M198" s="81"/>
      <c r="N198" s="81"/>
      <c r="O198" s="81"/>
      <c r="P198" s="81"/>
      <c r="Q198" s="81"/>
      <c r="R198" s="81"/>
      <c r="S198" s="81"/>
      <c r="T198" s="81"/>
      <c r="U198" s="81"/>
      <c r="V198" s="81"/>
      <c r="W198" s="81"/>
      <c r="X198" s="81"/>
      <c r="Y198" s="81"/>
      <c r="Z198" s="81"/>
      <c r="AA198" s="81"/>
      <c r="AB198" s="81"/>
      <c r="AC198" s="82"/>
      <c r="AD198" s="81">
        <v>3070392.81873438</v>
      </c>
      <c r="AE198" s="81">
        <v>981420.48497636302</v>
      </c>
      <c r="AF198" s="81">
        <v>118984.97399262883</v>
      </c>
      <c r="AG198" s="81">
        <v>25549039.248695634</v>
      </c>
      <c r="AH198" s="81">
        <v>42607852.68736814</v>
      </c>
      <c r="AI198" s="81">
        <v>0</v>
      </c>
      <c r="AJ198" s="81">
        <v>0</v>
      </c>
      <c r="AK198" s="81">
        <v>1943755.6506579455</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2057</v>
      </c>
      <c r="B199" s="80">
        <v>191</v>
      </c>
      <c r="C199" s="80">
        <v>16</v>
      </c>
      <c r="D199" s="80">
        <v>11</v>
      </c>
      <c r="E199" s="80">
        <v>2021</v>
      </c>
      <c r="F199" s="80" t="s">
        <v>75</v>
      </c>
      <c r="G199" s="182" t="s">
        <v>2039</v>
      </c>
      <c r="H199" s="80" t="s">
        <v>2040</v>
      </c>
      <c r="I199" s="173"/>
      <c r="J199" s="83"/>
      <c r="K199" s="81"/>
      <c r="L199" s="81"/>
      <c r="M199" s="81"/>
      <c r="N199" s="81"/>
      <c r="O199" s="81"/>
      <c r="P199" s="81"/>
      <c r="Q199" s="81"/>
      <c r="R199" s="81"/>
      <c r="S199" s="81"/>
      <c r="T199" s="81"/>
      <c r="U199" s="81"/>
      <c r="V199" s="81"/>
      <c r="W199" s="81"/>
      <c r="X199" s="81"/>
      <c r="Y199" s="81"/>
      <c r="Z199" s="81"/>
      <c r="AA199" s="81"/>
      <c r="AB199" s="81"/>
      <c r="AC199" s="82"/>
      <c r="AD199" s="81">
        <v>43634303.470591851</v>
      </c>
      <c r="AE199" s="81">
        <v>1048747.4839457178</v>
      </c>
      <c r="AF199" s="81">
        <v>303411.68368120352</v>
      </c>
      <c r="AG199" s="81">
        <v>17227012.261751469</v>
      </c>
      <c r="AH199" s="81">
        <v>34822529.925461419</v>
      </c>
      <c r="AI199" s="81">
        <v>0</v>
      </c>
      <c r="AJ199" s="81">
        <v>0</v>
      </c>
      <c r="AK199" s="81">
        <v>1934960.970174823</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1680</v>
      </c>
      <c r="B200" s="80">
        <v>192</v>
      </c>
      <c r="C200" s="80">
        <v>16</v>
      </c>
      <c r="D200" s="80">
        <v>12</v>
      </c>
      <c r="E200" s="80">
        <v>2021</v>
      </c>
      <c r="F200" s="80" t="s">
        <v>75</v>
      </c>
      <c r="G200" s="182" t="s">
        <v>1678</v>
      </c>
      <c r="H200" s="80" t="s">
        <v>1679</v>
      </c>
      <c r="I200" s="173"/>
      <c r="J200" s="83"/>
      <c r="K200" s="81"/>
      <c r="L200" s="81"/>
      <c r="M200" s="81"/>
      <c r="N200" s="81"/>
      <c r="O200" s="81"/>
      <c r="P200" s="81"/>
      <c r="Q200" s="81"/>
      <c r="R200" s="81"/>
      <c r="S200" s="81"/>
      <c r="T200" s="81"/>
      <c r="U200" s="81"/>
      <c r="V200" s="81"/>
      <c r="W200" s="81"/>
      <c r="X200" s="81"/>
      <c r="Y200" s="81"/>
      <c r="Z200" s="81"/>
      <c r="AA200" s="81"/>
      <c r="AB200" s="81"/>
      <c r="AC200" s="82"/>
      <c r="AD200" s="81">
        <v>53630773.187513106</v>
      </c>
      <c r="AE200" s="81">
        <v>2335728.9642445366</v>
      </c>
      <c r="AF200" s="81">
        <v>2742603.6505300943</v>
      </c>
      <c r="AG200" s="81">
        <v>63078466.168374501</v>
      </c>
      <c r="AH200" s="81">
        <v>78092010.681413323</v>
      </c>
      <c r="AI200" s="81">
        <v>0</v>
      </c>
      <c r="AJ200" s="81">
        <v>0</v>
      </c>
      <c r="AK200" s="81">
        <v>4244549.0761531154</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1692</v>
      </c>
      <c r="B201" s="80">
        <v>193</v>
      </c>
      <c r="C201" s="80">
        <v>16</v>
      </c>
      <c r="D201" s="80">
        <v>13</v>
      </c>
      <c r="E201" s="80">
        <v>2021</v>
      </c>
      <c r="F201" s="80" t="s">
        <v>75</v>
      </c>
      <c r="G201" s="182" t="s">
        <v>1690</v>
      </c>
      <c r="H201" s="80" t="s">
        <v>1691</v>
      </c>
      <c r="I201" s="173"/>
      <c r="J201" s="83"/>
      <c r="K201" s="81"/>
      <c r="L201" s="81"/>
      <c r="M201" s="81"/>
      <c r="N201" s="81"/>
      <c r="O201" s="81"/>
      <c r="P201" s="81"/>
      <c r="Q201" s="81"/>
      <c r="R201" s="81"/>
      <c r="S201" s="81"/>
      <c r="T201" s="81"/>
      <c r="U201" s="81"/>
      <c r="V201" s="81"/>
      <c r="W201" s="81"/>
      <c r="X201" s="81"/>
      <c r="Y201" s="81"/>
      <c r="Z201" s="81"/>
      <c r="AA201" s="81"/>
      <c r="AB201" s="81"/>
      <c r="AC201" s="82"/>
      <c r="AD201" s="81">
        <v>19645285.735900577</v>
      </c>
      <c r="AE201" s="81">
        <v>3607173.4447811972</v>
      </c>
      <c r="AF201" s="81">
        <v>4818891.446701467</v>
      </c>
      <c r="AG201" s="81">
        <v>97883455.375386879</v>
      </c>
      <c r="AH201" s="81">
        <v>114252720.6854389</v>
      </c>
      <c r="AI201" s="81">
        <v>0</v>
      </c>
      <c r="AJ201" s="81">
        <v>0</v>
      </c>
      <c r="AK201" s="81">
        <v>5851087.7990328157</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2325</v>
      </c>
      <c r="B202" s="80">
        <v>194</v>
      </c>
      <c r="C202" s="80">
        <v>16</v>
      </c>
      <c r="D202" s="80">
        <v>14</v>
      </c>
      <c r="E202" s="80">
        <v>2021</v>
      </c>
      <c r="F202" s="80" t="s">
        <v>75</v>
      </c>
      <c r="G202" s="182" t="s">
        <v>2323</v>
      </c>
      <c r="H202" s="80" t="s">
        <v>2324</v>
      </c>
      <c r="I202" s="173"/>
      <c r="J202" s="83"/>
      <c r="K202" s="81"/>
      <c r="L202" s="81"/>
      <c r="M202" s="81"/>
      <c r="N202" s="81"/>
      <c r="O202" s="81"/>
      <c r="P202" s="81"/>
      <c r="Q202" s="81"/>
      <c r="R202" s="81"/>
      <c r="S202" s="81"/>
      <c r="T202" s="81"/>
      <c r="U202" s="81"/>
      <c r="V202" s="81"/>
      <c r="W202" s="81"/>
      <c r="X202" s="81"/>
      <c r="Y202" s="81"/>
      <c r="Z202" s="81"/>
      <c r="AA202" s="81"/>
      <c r="AB202" s="81"/>
      <c r="AC202" s="82"/>
      <c r="AD202" s="81">
        <v>653942756.21547556</v>
      </c>
      <c r="AE202" s="81">
        <v>3436266.44739745</v>
      </c>
      <c r="AF202" s="81">
        <v>755554.58485319302</v>
      </c>
      <c r="AG202" s="81">
        <v>80263838.552421466</v>
      </c>
      <c r="AH202" s="81">
        <v>116854461.13558407</v>
      </c>
      <c r="AI202" s="81">
        <v>0</v>
      </c>
      <c r="AJ202" s="81">
        <v>0</v>
      </c>
      <c r="AK202" s="81">
        <v>6546130.0849751318</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1704</v>
      </c>
      <c r="B203" s="80">
        <v>195</v>
      </c>
      <c r="C203" s="80">
        <v>16</v>
      </c>
      <c r="D203" s="80">
        <v>15</v>
      </c>
      <c r="E203" s="80">
        <v>2021</v>
      </c>
      <c r="F203" s="80" t="s">
        <v>75</v>
      </c>
      <c r="G203" s="182" t="s">
        <v>1702</v>
      </c>
      <c r="H203" s="80" t="s">
        <v>1703</v>
      </c>
      <c r="I203" s="173"/>
      <c r="J203" s="83"/>
      <c r="K203" s="81"/>
      <c r="L203" s="81"/>
      <c r="M203" s="81"/>
      <c r="N203" s="81"/>
      <c r="O203" s="81"/>
      <c r="P203" s="81"/>
      <c r="Q203" s="81"/>
      <c r="R203" s="81"/>
      <c r="S203" s="81"/>
      <c r="T203" s="81"/>
      <c r="U203" s="81"/>
      <c r="V203" s="81"/>
      <c r="W203" s="81"/>
      <c r="X203" s="81"/>
      <c r="Y203" s="81"/>
      <c r="Z203" s="81"/>
      <c r="AA203" s="81"/>
      <c r="AB203" s="81"/>
      <c r="AC203" s="82"/>
      <c r="AD203" s="81">
        <v>28633101.539239738</v>
      </c>
      <c r="AE203" s="81">
        <v>668090.9897728276</v>
      </c>
      <c r="AF203" s="81">
        <v>0</v>
      </c>
      <c r="AG203" s="81">
        <v>19891964.434840091</v>
      </c>
      <c r="AH203" s="81">
        <v>27226243.754578616</v>
      </c>
      <c r="AI203" s="81">
        <v>0</v>
      </c>
      <c r="AJ203" s="81">
        <v>0</v>
      </c>
      <c r="AK203" s="81">
        <v>1494439.3626918362</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1676</v>
      </c>
      <c r="B204" s="80">
        <v>196</v>
      </c>
      <c r="C204" s="80">
        <v>16</v>
      </c>
      <c r="D204" s="80">
        <v>16</v>
      </c>
      <c r="E204" s="80">
        <v>2021</v>
      </c>
      <c r="F204" s="80" t="s">
        <v>75</v>
      </c>
      <c r="G204" s="182" t="s">
        <v>1674</v>
      </c>
      <c r="H204" s="80" t="s">
        <v>1675</v>
      </c>
      <c r="I204" s="173"/>
      <c r="J204" s="83"/>
      <c r="K204" s="81"/>
      <c r="L204" s="81"/>
      <c r="M204" s="81"/>
      <c r="N204" s="81"/>
      <c r="O204" s="81"/>
      <c r="P204" s="81"/>
      <c r="Q204" s="81"/>
      <c r="R204" s="81"/>
      <c r="S204" s="81"/>
      <c r="T204" s="81"/>
      <c r="U204" s="81"/>
      <c r="V204" s="81"/>
      <c r="W204" s="81"/>
      <c r="X204" s="81"/>
      <c r="Y204" s="81"/>
      <c r="Z204" s="81"/>
      <c r="AA204" s="81"/>
      <c r="AB204" s="81"/>
      <c r="AC204" s="82"/>
      <c r="AD204" s="81">
        <v>766919551.81245124</v>
      </c>
      <c r="AE204" s="81">
        <v>8542760.3692269698</v>
      </c>
      <c r="AF204" s="81">
        <v>1094661.7607321853</v>
      </c>
      <c r="AG204" s="81">
        <v>223350355.45303258</v>
      </c>
      <c r="AH204" s="81">
        <v>278620036.58074892</v>
      </c>
      <c r="AI204" s="81">
        <v>0</v>
      </c>
      <c r="AJ204" s="81">
        <v>0</v>
      </c>
      <c r="AK204" s="81">
        <v>15020132.890183466</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2309</v>
      </c>
      <c r="B205" s="80">
        <v>197</v>
      </c>
      <c r="C205" s="80">
        <v>16</v>
      </c>
      <c r="D205" s="80">
        <v>17</v>
      </c>
      <c r="E205" s="80">
        <v>2021</v>
      </c>
      <c r="F205" s="80" t="s">
        <v>75</v>
      </c>
      <c r="G205" s="182" t="s">
        <v>2307</v>
      </c>
      <c r="H205" s="80" t="s">
        <v>2308</v>
      </c>
      <c r="I205" s="173"/>
      <c r="J205" s="83"/>
      <c r="K205" s="81"/>
      <c r="L205" s="81"/>
      <c r="M205" s="81"/>
      <c r="N205" s="81"/>
      <c r="O205" s="81"/>
      <c r="P205" s="81"/>
      <c r="Q205" s="81"/>
      <c r="R205" s="81"/>
      <c r="S205" s="81"/>
      <c r="T205" s="81"/>
      <c r="U205" s="81"/>
      <c r="V205" s="81"/>
      <c r="W205" s="81"/>
      <c r="X205" s="81"/>
      <c r="Y205" s="81"/>
      <c r="Z205" s="81"/>
      <c r="AA205" s="81"/>
      <c r="AB205" s="81"/>
      <c r="AC205" s="82"/>
      <c r="AD205" s="81">
        <v>73581021.142698228</v>
      </c>
      <c r="AE205" s="81">
        <v>2788891.4573075012</v>
      </c>
      <c r="AF205" s="81">
        <v>4872434.68499815</v>
      </c>
      <c r="AG205" s="81">
        <v>42431035.380895451</v>
      </c>
      <c r="AH205" s="81">
        <v>53701315.792193711</v>
      </c>
      <c r="AI205" s="81">
        <v>0</v>
      </c>
      <c r="AJ205" s="81">
        <v>0</v>
      </c>
      <c r="AK205" s="81">
        <v>2987041.0309543633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2321</v>
      </c>
      <c r="B206" s="80">
        <v>198</v>
      </c>
      <c r="C206" s="80">
        <v>16</v>
      </c>
      <c r="D206" s="80">
        <v>18</v>
      </c>
      <c r="E206" s="80">
        <v>2021</v>
      </c>
      <c r="F206" s="80" t="s">
        <v>75</v>
      </c>
      <c r="G206" s="182" t="s">
        <v>2319</v>
      </c>
      <c r="H206" s="80" t="s">
        <v>2320</v>
      </c>
      <c r="I206" s="173"/>
      <c r="J206" s="83"/>
      <c r="K206" s="81"/>
      <c r="L206" s="81"/>
      <c r="M206" s="81"/>
      <c r="N206" s="81"/>
      <c r="O206" s="81"/>
      <c r="P206" s="81"/>
      <c r="Q206" s="81"/>
      <c r="R206" s="81"/>
      <c r="S206" s="81"/>
      <c r="T206" s="81"/>
      <c r="U206" s="81"/>
      <c r="V206" s="81"/>
      <c r="W206" s="81"/>
      <c r="X206" s="81"/>
      <c r="Y206" s="81"/>
      <c r="Z206" s="81"/>
      <c r="AA206" s="81"/>
      <c r="AB206" s="81"/>
      <c r="AC206" s="82"/>
      <c r="AD206" s="81">
        <v>23053284.40289066</v>
      </c>
      <c r="AE206" s="81">
        <v>3192853.4511236297</v>
      </c>
      <c r="AF206" s="81">
        <v>1255291.4756222339</v>
      </c>
      <c r="AG206" s="81">
        <v>75308693.1055848</v>
      </c>
      <c r="AH206" s="81">
        <v>76714033.425791487</v>
      </c>
      <c r="AI206" s="81">
        <v>0</v>
      </c>
      <c r="AJ206" s="81">
        <v>0</v>
      </c>
      <c r="AK206" s="81">
        <v>4010111.7725283792</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2313</v>
      </c>
      <c r="B207" s="80">
        <v>199</v>
      </c>
      <c r="C207" s="80">
        <v>16</v>
      </c>
      <c r="D207" s="80">
        <v>19</v>
      </c>
      <c r="E207" s="80">
        <v>2021</v>
      </c>
      <c r="F207" s="80" t="s">
        <v>75</v>
      </c>
      <c r="G207" s="182" t="s">
        <v>2311</v>
      </c>
      <c r="H207" s="80" t="s">
        <v>2312</v>
      </c>
      <c r="I207" s="173"/>
      <c r="J207" s="83"/>
      <c r="K207" s="81"/>
      <c r="L207" s="81"/>
      <c r="M207" s="81"/>
      <c r="N207" s="81"/>
      <c r="O207" s="81"/>
      <c r="P207" s="81"/>
      <c r="Q207" s="81"/>
      <c r="R207" s="81"/>
      <c r="S207" s="81"/>
      <c r="T207" s="81"/>
      <c r="U207" s="81"/>
      <c r="V207" s="81"/>
      <c r="W207" s="81"/>
      <c r="X207" s="81"/>
      <c r="Y207" s="81"/>
      <c r="Z207" s="81"/>
      <c r="AA207" s="81"/>
      <c r="AB207" s="81"/>
      <c r="AC207" s="82"/>
      <c r="AD207" s="81">
        <v>325528599.10106641</v>
      </c>
      <c r="AE207" s="81">
        <v>16166248.252526212</v>
      </c>
      <c r="AF207" s="81">
        <v>8465780.8995755408</v>
      </c>
      <c r="AG207" s="81">
        <v>512914065.01019347</v>
      </c>
      <c r="AH207" s="81">
        <v>448001796.78532547</v>
      </c>
      <c r="AI207" s="81">
        <v>0</v>
      </c>
      <c r="AJ207" s="81">
        <v>0</v>
      </c>
      <c r="AK207" s="81">
        <v>24884482.795052048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1708</v>
      </c>
      <c r="B208" s="80">
        <v>200</v>
      </c>
      <c r="C208" s="80">
        <v>16</v>
      </c>
      <c r="D208" s="80">
        <v>20</v>
      </c>
      <c r="E208" s="80">
        <v>2021</v>
      </c>
      <c r="F208" s="80" t="s">
        <v>75</v>
      </c>
      <c r="G208" s="182" t="s">
        <v>1706</v>
      </c>
      <c r="H208" s="80" t="s">
        <v>1707</v>
      </c>
      <c r="I208" s="173"/>
      <c r="J208" s="83"/>
      <c r="K208" s="81"/>
      <c r="L208" s="81"/>
      <c r="M208" s="81"/>
      <c r="N208" s="81"/>
      <c r="O208" s="81"/>
      <c r="P208" s="81"/>
      <c r="Q208" s="81"/>
      <c r="R208" s="81"/>
      <c r="S208" s="81"/>
      <c r="T208" s="81"/>
      <c r="U208" s="81"/>
      <c r="V208" s="81"/>
      <c r="W208" s="81"/>
      <c r="X208" s="81"/>
      <c r="Y208" s="81"/>
      <c r="Z208" s="81"/>
      <c r="AA208" s="81"/>
      <c r="AB208" s="81"/>
      <c r="AC208" s="82"/>
      <c r="AD208" s="81">
        <v>491553535.19386321</v>
      </c>
      <c r="AE208" s="81">
        <v>1209296.481488025</v>
      </c>
      <c r="AF208" s="81">
        <v>29746.243498157208</v>
      </c>
      <c r="AG208" s="81">
        <v>9963827.8792934082</v>
      </c>
      <c r="AH208" s="81">
        <v>13222612.07741092</v>
      </c>
      <c r="AI208" s="81">
        <v>0</v>
      </c>
      <c r="AJ208" s="81">
        <v>0</v>
      </c>
      <c r="AK208" s="81">
        <v>797559.38232021045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1598</v>
      </c>
      <c r="B209" s="80">
        <v>201</v>
      </c>
      <c r="C209" s="80">
        <v>16</v>
      </c>
      <c r="D209" s="80">
        <v>21</v>
      </c>
      <c r="E209" s="80">
        <v>2021</v>
      </c>
      <c r="F209" s="80" t="s">
        <v>75</v>
      </c>
      <c r="G209" s="182" t="s">
        <v>564</v>
      </c>
      <c r="H209" s="80" t="s">
        <v>564</v>
      </c>
      <c r="I209" s="173"/>
      <c r="J209" s="83"/>
      <c r="K209" s="81"/>
      <c r="L209" s="81"/>
      <c r="M209" s="81"/>
      <c r="N209" s="81"/>
      <c r="O209" s="81"/>
      <c r="P209" s="81"/>
      <c r="Q209" s="81"/>
      <c r="R209" s="81"/>
      <c r="S209" s="81"/>
      <c r="T209" s="81"/>
      <c r="U209" s="81"/>
      <c r="V209" s="81"/>
      <c r="W209" s="81"/>
      <c r="X209" s="81"/>
      <c r="Y209" s="81"/>
      <c r="Z209" s="81"/>
      <c r="AA209" s="81"/>
      <c r="AB209" s="81"/>
      <c r="AC209" s="82"/>
      <c r="AD209" s="81"/>
      <c r="AE209" s="81"/>
      <c r="AF209" s="81"/>
      <c r="AG209" s="81"/>
      <c r="AH209" s="81"/>
      <c r="AI209" s="81"/>
      <c r="AJ209" s="81"/>
      <c r="AK209" s="81"/>
      <c r="AL209" s="81"/>
      <c r="AM209" s="81"/>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1598</v>
      </c>
      <c r="B210" s="80">
        <v>202</v>
      </c>
      <c r="C210" s="80">
        <v>16</v>
      </c>
      <c r="D210" s="80">
        <v>22</v>
      </c>
      <c r="E210" s="80">
        <v>2021</v>
      </c>
      <c r="F210" s="80" t="s">
        <v>75</v>
      </c>
      <c r="G210" s="182" t="s">
        <v>564</v>
      </c>
      <c r="H210" s="80" t="s">
        <v>564</v>
      </c>
      <c r="I210" s="173"/>
      <c r="J210" s="83"/>
      <c r="K210" s="81"/>
      <c r="L210" s="81"/>
      <c r="M210" s="81"/>
      <c r="N210" s="81"/>
      <c r="O210" s="81"/>
      <c r="P210" s="81"/>
      <c r="Q210" s="81"/>
      <c r="R210" s="81"/>
      <c r="S210" s="81"/>
      <c r="T210" s="81"/>
      <c r="U210" s="81"/>
      <c r="V210" s="81"/>
      <c r="W210" s="81"/>
      <c r="X210" s="81"/>
      <c r="Y210" s="81"/>
      <c r="Z210" s="81"/>
      <c r="AA210" s="81"/>
      <c r="AB210" s="81"/>
      <c r="AC210" s="82"/>
      <c r="AD210" s="81"/>
      <c r="AE210" s="81"/>
      <c r="AF210" s="81"/>
      <c r="AG210" s="81"/>
      <c r="AH210" s="81"/>
      <c r="AI210" s="81"/>
      <c r="AJ210" s="81"/>
      <c r="AK210" s="81"/>
      <c r="AL210" s="81"/>
      <c r="AM210" s="81"/>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2224</v>
      </c>
      <c r="H6" s="87" t="s">
        <v>2225</v>
      </c>
      <c r="I6" s="87" t="s">
        <v>2332</v>
      </c>
      <c r="J6" s="87" t="s">
        <v>2333</v>
      </c>
      <c r="K6" s="87">
        <v>36</v>
      </c>
      <c r="L6" s="87">
        <v>38</v>
      </c>
      <c r="M6" s="18"/>
      <c r="N6" s="87">
        <v>1</v>
      </c>
      <c r="O6" s="87" t="s">
        <v>1711</v>
      </c>
      <c r="P6" s="87" t="s">
        <v>1712</v>
      </c>
      <c r="Q6" s="87" t="s">
        <v>1247</v>
      </c>
      <c r="R6" s="18"/>
      <c r="S6" s="87">
        <v>1</v>
      </c>
      <c r="T6" s="87" t="s">
        <v>2224</v>
      </c>
      <c r="U6" s="87" t="s">
        <v>2225</v>
      </c>
      <c r="V6" s="87" t="s">
        <v>1247</v>
      </c>
      <c r="W6" s="18"/>
      <c r="X6" s="87">
        <v>1</v>
      </c>
      <c r="Y6" s="769" t="s">
        <v>1711</v>
      </c>
      <c r="Z6" s="87" t="s">
        <v>1712</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1732</v>
      </c>
      <c r="P7" s="87" t="s">
        <v>1733</v>
      </c>
      <c r="Q7" s="87" t="s">
        <v>1247</v>
      </c>
      <c r="R7" s="18"/>
      <c r="S7" s="87">
        <v>2</v>
      </c>
      <c r="T7" s="86" t="s">
        <v>570</v>
      </c>
      <c r="U7" s="87" t="s">
        <v>1592</v>
      </c>
      <c r="V7" s="87" t="s">
        <v>1592</v>
      </c>
      <c r="W7" s="18"/>
      <c r="X7" s="87">
        <v>2</v>
      </c>
      <c r="Y7" s="769" t="s">
        <v>1732</v>
      </c>
      <c r="Z7" s="87" t="s">
        <v>1733</v>
      </c>
      <c r="AA7" s="87" t="s">
        <v>1247</v>
      </c>
      <c r="AB7" s="18"/>
      <c r="AC7" s="87">
        <v>2</v>
      </c>
      <c r="AD7" s="87" t="s">
        <v>1694</v>
      </c>
      <c r="AE7" s="87" t="s">
        <v>1695</v>
      </c>
      <c r="AF7" s="87" t="s">
        <v>1247</v>
      </c>
    </row>
    <row r="8" spans="1:32" ht="12">
      <c r="A8" s="18"/>
      <c r="B8" s="18"/>
      <c r="C8" s="18"/>
      <c r="D8" s="18"/>
      <c r="F8" s="18"/>
      <c r="G8" s="18"/>
      <c r="H8" s="18"/>
      <c r="I8" s="18"/>
      <c r="J8" s="18"/>
      <c r="K8" s="18"/>
      <c r="L8" s="18"/>
      <c r="M8" s="18"/>
      <c r="N8" s="87">
        <v>3</v>
      </c>
      <c r="O8" s="87" t="s">
        <v>1753</v>
      </c>
      <c r="P8" s="87" t="s">
        <v>1754</v>
      </c>
      <c r="Q8" s="87" t="s">
        <v>1247</v>
      </c>
      <c r="R8" s="18"/>
      <c r="S8" s="18"/>
      <c r="T8" s="18"/>
      <c r="U8" s="18"/>
      <c r="V8" s="18"/>
      <c r="W8" s="18"/>
      <c r="X8" s="87">
        <v>3</v>
      </c>
      <c r="Y8" s="769" t="s">
        <v>1753</v>
      </c>
      <c r="Z8" s="87" t="s">
        <v>1754</v>
      </c>
      <c r="AA8" s="87" t="s">
        <v>1247</v>
      </c>
      <c r="AB8" s="18"/>
      <c r="AC8" s="87">
        <v>3</v>
      </c>
      <c r="AD8" s="87" t="s">
        <v>1682</v>
      </c>
      <c r="AE8" s="87" t="s">
        <v>1683</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1774</v>
      </c>
      <c r="P9" s="87" t="s">
        <v>1775</v>
      </c>
      <c r="Q9" s="87" t="s">
        <v>1247</v>
      </c>
      <c r="R9" s="18"/>
      <c r="S9" s="18"/>
      <c r="T9" s="18"/>
      <c r="U9" s="18"/>
      <c r="V9" s="18"/>
      <c r="W9" s="18"/>
      <c r="X9" s="87">
        <v>4</v>
      </c>
      <c r="Y9" s="769" t="s">
        <v>1774</v>
      </c>
      <c r="Z9" s="87" t="s">
        <v>1775</v>
      </c>
      <c r="AA9" s="87" t="s">
        <v>1247</v>
      </c>
      <c r="AB9" s="18"/>
      <c r="AC9" s="87">
        <v>4</v>
      </c>
      <c r="AD9" s="87" t="s">
        <v>1666</v>
      </c>
      <c r="AE9" s="87" t="s">
        <v>1667</v>
      </c>
      <c r="AF9" s="87" t="s">
        <v>1247</v>
      </c>
    </row>
    <row r="10" spans="1:32" ht="12">
      <c r="A10" s="18"/>
      <c r="B10" s="18"/>
      <c r="C10" s="18"/>
      <c r="D10" s="18"/>
      <c r="F10" s="85" t="s">
        <v>1247</v>
      </c>
      <c r="G10" s="86" t="s">
        <v>2224</v>
      </c>
      <c r="H10" s="87" t="s">
        <v>2225</v>
      </c>
      <c r="I10" s="87" t="s">
        <v>2332</v>
      </c>
      <c r="J10" s="87" t="s">
        <v>2333</v>
      </c>
      <c r="K10" s="85">
        <v>36</v>
      </c>
      <c r="L10" s="85">
        <v>38</v>
      </c>
      <c r="M10" s="18"/>
      <c r="N10" s="87">
        <v>5</v>
      </c>
      <c r="O10" s="87" t="s">
        <v>1795</v>
      </c>
      <c r="P10" s="87" t="s">
        <v>1796</v>
      </c>
      <c r="Q10" s="87" t="s">
        <v>1247</v>
      </c>
      <c r="R10" s="18"/>
      <c r="S10" s="18"/>
      <c r="T10" s="18"/>
      <c r="U10" s="18"/>
      <c r="V10" s="18"/>
      <c r="W10" s="18"/>
      <c r="X10" s="87">
        <v>5</v>
      </c>
      <c r="Y10" s="769" t="s">
        <v>1795</v>
      </c>
      <c r="Z10" s="87" t="s">
        <v>1796</v>
      </c>
      <c r="AA10" s="87" t="s">
        <v>1247</v>
      </c>
      <c r="AB10" s="18"/>
      <c r="AC10" s="87">
        <v>5</v>
      </c>
      <c r="AD10" s="87" t="s">
        <v>1698</v>
      </c>
      <c r="AE10" s="87" t="s">
        <v>1699</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1816</v>
      </c>
      <c r="P11" s="87" t="s">
        <v>1817</v>
      </c>
      <c r="Q11" s="87" t="s">
        <v>1247</v>
      </c>
      <c r="R11" s="18"/>
      <c r="S11" s="18"/>
      <c r="T11" s="18"/>
      <c r="U11" s="18"/>
      <c r="V11" s="18"/>
      <c r="W11" s="18"/>
      <c r="X11" s="87">
        <v>6</v>
      </c>
      <c r="Y11" s="769" t="s">
        <v>1816</v>
      </c>
      <c r="Z11" s="87" t="s">
        <v>1817</v>
      </c>
      <c r="AA11" s="87" t="s">
        <v>1247</v>
      </c>
      <c r="AB11" s="18"/>
      <c r="AC11" s="87">
        <v>6</v>
      </c>
      <c r="AD11" s="87" t="s">
        <v>1686</v>
      </c>
      <c r="AE11" s="87" t="s">
        <v>1687</v>
      </c>
      <c r="AF11" s="87" t="s">
        <v>1247</v>
      </c>
    </row>
    <row r="12" spans="1:32" ht="12">
      <c r="A12" s="18"/>
      <c r="B12" s="18"/>
      <c r="C12" s="18"/>
      <c r="D12" s="18"/>
      <c r="F12" s="85" t="s">
        <v>1636</v>
      </c>
      <c r="G12" s="86" t="s">
        <v>2224</v>
      </c>
      <c r="H12" s="87"/>
      <c r="I12" s="87" t="s">
        <v>2224</v>
      </c>
      <c r="J12" s="87"/>
      <c r="K12" s="85" t="s">
        <v>1244</v>
      </c>
      <c r="L12" s="85"/>
      <c r="M12" s="18"/>
      <c r="N12" s="87">
        <v>7</v>
      </c>
      <c r="O12" s="87" t="s">
        <v>1837</v>
      </c>
      <c r="P12" s="87" t="s">
        <v>1838</v>
      </c>
      <c r="Q12" s="87" t="s">
        <v>1247</v>
      </c>
      <c r="R12" s="18"/>
      <c r="S12" s="18"/>
      <c r="T12" s="18"/>
      <c r="U12" s="18"/>
      <c r="V12" s="18"/>
      <c r="W12" s="18"/>
      <c r="X12" s="87">
        <v>7</v>
      </c>
      <c r="Y12" s="769" t="s">
        <v>1837</v>
      </c>
      <c r="Z12" s="87" t="s">
        <v>1838</v>
      </c>
      <c r="AA12" s="87" t="s">
        <v>1247</v>
      </c>
      <c r="AB12" s="18"/>
      <c r="AC12" s="87">
        <v>7</v>
      </c>
      <c r="AD12" s="87" t="s">
        <v>2315</v>
      </c>
      <c r="AE12" s="87" t="s">
        <v>2316</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1858</v>
      </c>
      <c r="P13" s="87" t="s">
        <v>1859</v>
      </c>
      <c r="Q13" s="87" t="s">
        <v>1247</v>
      </c>
      <c r="R13" s="18"/>
      <c r="S13" s="18"/>
      <c r="T13" s="18"/>
      <c r="U13" s="18"/>
      <c r="V13" s="18"/>
      <c r="W13" s="18"/>
      <c r="X13" s="87">
        <v>8</v>
      </c>
      <c r="Y13" s="769" t="s">
        <v>1858</v>
      </c>
      <c r="Z13" s="87" t="s">
        <v>1859</v>
      </c>
      <c r="AA13" s="87" t="s">
        <v>1247</v>
      </c>
      <c r="AB13" s="18"/>
      <c r="AC13" s="87">
        <v>8</v>
      </c>
      <c r="AD13" s="87" t="s">
        <v>1637</v>
      </c>
      <c r="AE13" s="87" t="s">
        <v>1638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1879</v>
      </c>
      <c r="P14" s="87" t="s">
        <v>1880</v>
      </c>
      <c r="Q14" s="87" t="s">
        <v>1247</v>
      </c>
      <c r="R14" s="18"/>
      <c r="S14" s="18"/>
      <c r="T14" s="18"/>
      <c r="U14" s="18"/>
      <c r="V14" s="18"/>
      <c r="W14" s="18"/>
      <c r="X14" s="87">
        <v>9</v>
      </c>
      <c r="Y14" s="769" t="s">
        <v>1879</v>
      </c>
      <c r="Z14" s="87" t="s">
        <v>1880</v>
      </c>
      <c r="AA14" s="87" t="s">
        <v>1247</v>
      </c>
      <c r="AB14" s="18"/>
      <c r="AC14" s="87">
        <v>9</v>
      </c>
      <c r="AD14" s="87" t="s">
        <v>2327</v>
      </c>
      <c r="AE14" s="87" t="s">
        <v>2328</v>
      </c>
      <c r="AF14" s="87" t="s">
        <v>1247</v>
      </c>
    </row>
    <row r="15" spans="1:32" ht="12">
      <c r="A15" s="18"/>
      <c r="B15" s="18"/>
      <c r="C15" s="18"/>
      <c r="D15" s="18"/>
      <c r="E15" s="18"/>
      <c r="F15" s="18"/>
      <c r="G15" s="18"/>
      <c r="H15" s="18"/>
      <c r="I15" s="18"/>
      <c r="J15" s="18"/>
      <c r="K15" s="18"/>
      <c r="L15" s="18"/>
      <c r="M15" s="18"/>
      <c r="N15" s="87">
        <v>10</v>
      </c>
      <c r="O15" s="87" t="s">
        <v>1900</v>
      </c>
      <c r="P15" s="87" t="s">
        <v>1901</v>
      </c>
      <c r="Q15" s="87" t="s">
        <v>1247</v>
      </c>
      <c r="R15" s="18"/>
      <c r="S15" s="18"/>
      <c r="T15" s="18"/>
      <c r="U15" s="18"/>
      <c r="V15" s="18"/>
      <c r="W15" s="18"/>
      <c r="X15" s="87">
        <v>10</v>
      </c>
      <c r="Y15" s="769" t="s">
        <v>1900</v>
      </c>
      <c r="Z15" s="87" t="s">
        <v>1901</v>
      </c>
      <c r="AA15" s="87" t="s">
        <v>1247</v>
      </c>
      <c r="AB15" s="18"/>
      <c r="AC15" s="87">
        <v>10</v>
      </c>
      <c r="AD15" s="87" t="s">
        <v>2224</v>
      </c>
      <c r="AE15" s="87" t="s">
        <v>2225</v>
      </c>
      <c r="AF15" s="87" t="s">
        <v>1247</v>
      </c>
    </row>
    <row r="16" spans="1:32" ht="12">
      <c r="A16" s="18"/>
      <c r="B16" s="18"/>
      <c r="C16" s="18"/>
      <c r="D16" s="18"/>
      <c r="E16" s="18"/>
      <c r="F16" s="18"/>
      <c r="G16" s="18"/>
      <c r="H16" s="18"/>
      <c r="I16" s="18"/>
      <c r="J16" s="18"/>
      <c r="K16" s="18"/>
      <c r="L16" s="18"/>
      <c r="M16" s="18"/>
      <c r="N16" s="87">
        <v>11</v>
      </c>
      <c r="O16" s="87" t="s">
        <v>1641</v>
      </c>
      <c r="P16" s="87" t="s">
        <v>1642</v>
      </c>
      <c r="Q16" s="87" t="s">
        <v>1247</v>
      </c>
      <c r="R16" s="18"/>
      <c r="S16" s="18"/>
      <c r="T16" s="18"/>
      <c r="U16" s="18"/>
      <c r="V16" s="18"/>
      <c r="W16" s="18"/>
      <c r="X16" s="87">
        <v>11</v>
      </c>
      <c r="Y16" s="769" t="s">
        <v>1641</v>
      </c>
      <c r="Z16" s="87" t="s">
        <v>1642</v>
      </c>
      <c r="AA16" s="87" t="s">
        <v>1247</v>
      </c>
      <c r="AB16" s="18"/>
      <c r="AC16" s="87">
        <v>11</v>
      </c>
      <c r="AD16" s="87" t="s">
        <v>2039</v>
      </c>
      <c r="AE16" s="87" t="s">
        <v>2040</v>
      </c>
      <c r="AF16" s="87" t="s">
        <v>1247</v>
      </c>
    </row>
    <row r="17" spans="1:32" ht="12">
      <c r="A17" s="18"/>
      <c r="B17" s="18"/>
      <c r="C17" s="18"/>
      <c r="D17" s="18"/>
      <c r="E17" s="18"/>
      <c r="F17" s="18"/>
      <c r="G17" s="18"/>
      <c r="H17" s="18"/>
      <c r="I17" s="18"/>
      <c r="J17" s="18"/>
      <c r="K17" s="18"/>
      <c r="L17" s="18"/>
      <c r="M17" s="18"/>
      <c r="N17" s="87">
        <v>12</v>
      </c>
      <c r="O17" s="87" t="s">
        <v>1938</v>
      </c>
      <c r="P17" s="87" t="s">
        <v>1939</v>
      </c>
      <c r="Q17" s="87" t="s">
        <v>1247</v>
      </c>
      <c r="R17" s="18"/>
      <c r="S17" s="18"/>
      <c r="T17" s="18"/>
      <c r="U17" s="18"/>
      <c r="V17" s="18"/>
      <c r="W17" s="18"/>
      <c r="X17" s="87">
        <v>12</v>
      </c>
      <c r="Y17" s="769" t="s">
        <v>1938</v>
      </c>
      <c r="Z17" s="87" t="s">
        <v>1939</v>
      </c>
      <c r="AA17" s="87" t="s">
        <v>1247</v>
      </c>
      <c r="AB17" s="18"/>
      <c r="AC17" s="87">
        <v>12</v>
      </c>
      <c r="AD17" s="87" t="s">
        <v>1678</v>
      </c>
      <c r="AE17" s="87" t="s">
        <v>1679</v>
      </c>
      <c r="AF17" s="87" t="s">
        <v>1247</v>
      </c>
    </row>
    <row r="18" spans="1:32" ht="12">
      <c r="A18" s="18"/>
      <c r="B18" s="18"/>
      <c r="C18" s="18"/>
      <c r="D18" s="18"/>
      <c r="E18" s="18"/>
      <c r="F18" s="18"/>
      <c r="G18" s="18"/>
      <c r="H18" s="18"/>
      <c r="I18" s="18"/>
      <c r="J18" s="18"/>
      <c r="K18" s="18"/>
      <c r="L18" s="18"/>
      <c r="M18" s="18"/>
      <c r="N18" s="87">
        <v>13</v>
      </c>
      <c r="O18" s="87" t="s">
        <v>1959</v>
      </c>
      <c r="P18" s="87" t="s">
        <v>1960</v>
      </c>
      <c r="Q18" s="87" t="s">
        <v>1247</v>
      </c>
      <c r="R18" s="18"/>
      <c r="S18" s="18"/>
      <c r="T18" s="18"/>
      <c r="U18" s="18"/>
      <c r="V18" s="18"/>
      <c r="W18" s="18"/>
      <c r="X18" s="87">
        <v>13</v>
      </c>
      <c r="Y18" s="769" t="s">
        <v>1959</v>
      </c>
      <c r="Z18" s="87" t="s">
        <v>1960</v>
      </c>
      <c r="AA18" s="87" t="s">
        <v>1247</v>
      </c>
      <c r="AB18" s="18"/>
      <c r="AC18" s="87">
        <v>13</v>
      </c>
      <c r="AD18" s="87" t="s">
        <v>1690</v>
      </c>
      <c r="AE18" s="87" t="s">
        <v>1691</v>
      </c>
      <c r="AF18" s="87" t="s">
        <v>1247</v>
      </c>
    </row>
    <row r="19" spans="1:32" ht="12">
      <c r="A19" s="18"/>
      <c r="B19" s="18"/>
      <c r="C19" s="18"/>
      <c r="D19" s="18"/>
      <c r="E19" s="18"/>
      <c r="F19" s="18"/>
      <c r="G19" s="18"/>
      <c r="H19" s="18"/>
      <c r="I19" s="18"/>
      <c r="J19" s="18"/>
      <c r="K19" s="18"/>
      <c r="L19" s="18"/>
      <c r="M19" s="18"/>
      <c r="N19" s="87">
        <v>14</v>
      </c>
      <c r="O19" s="87" t="s">
        <v>1980</v>
      </c>
      <c r="P19" s="87" t="s">
        <v>1981</v>
      </c>
      <c r="Q19" s="87" t="s">
        <v>1247</v>
      </c>
      <c r="R19" s="18"/>
      <c r="S19" s="18"/>
      <c r="T19" s="18"/>
      <c r="U19" s="18"/>
      <c r="V19" s="18"/>
      <c r="W19" s="18"/>
      <c r="X19" s="87">
        <v>14</v>
      </c>
      <c r="Y19" s="769" t="s">
        <v>1980</v>
      </c>
      <c r="Z19" s="87" t="s">
        <v>1981</v>
      </c>
      <c r="AA19" s="87" t="s">
        <v>1247</v>
      </c>
      <c r="AB19" s="18"/>
      <c r="AC19" s="87">
        <v>14</v>
      </c>
      <c r="AD19" s="87" t="s">
        <v>2323</v>
      </c>
      <c r="AE19" s="87" t="s">
        <v>2324</v>
      </c>
      <c r="AF19" s="87" t="s">
        <v>1247</v>
      </c>
    </row>
    <row r="20" spans="1:32" ht="12">
      <c r="A20" s="18"/>
      <c r="B20" s="18"/>
      <c r="C20" s="18"/>
      <c r="D20" s="18"/>
      <c r="E20" s="18"/>
      <c r="F20" s="18"/>
      <c r="G20" s="18"/>
      <c r="H20" s="18"/>
      <c r="I20" s="18"/>
      <c r="J20" s="18"/>
      <c r="K20" s="18"/>
      <c r="L20" s="18"/>
      <c r="M20" s="18"/>
      <c r="N20" s="87">
        <v>15</v>
      </c>
      <c r="O20" s="87" t="s">
        <v>1645</v>
      </c>
      <c r="P20" s="87" t="s">
        <v>1646</v>
      </c>
      <c r="Q20" s="87" t="s">
        <v>1247</v>
      </c>
      <c r="R20" s="18"/>
      <c r="S20" s="18"/>
      <c r="T20" s="18"/>
      <c r="U20" s="18"/>
      <c r="V20" s="18"/>
      <c r="W20" s="18"/>
      <c r="X20" s="87">
        <v>15</v>
      </c>
      <c r="Y20" s="769" t="s">
        <v>1645</v>
      </c>
      <c r="Z20" s="87" t="s">
        <v>1646</v>
      </c>
      <c r="AA20" s="87" t="s">
        <v>1247</v>
      </c>
      <c r="AB20" s="18"/>
      <c r="AC20" s="87">
        <v>15</v>
      </c>
      <c r="AD20" s="87" t="s">
        <v>1702</v>
      </c>
      <c r="AE20" s="87" t="s">
        <v>1703</v>
      </c>
      <c r="AF20" s="87" t="s">
        <v>1247</v>
      </c>
    </row>
    <row r="21" spans="1:32" ht="12">
      <c r="A21" s="18"/>
      <c r="B21" s="18"/>
      <c r="C21" s="18"/>
      <c r="D21" s="18"/>
      <c r="E21" s="18"/>
      <c r="F21" s="18"/>
      <c r="G21" s="18"/>
      <c r="H21" s="18"/>
      <c r="I21" s="18"/>
      <c r="J21" s="18"/>
      <c r="K21" s="18"/>
      <c r="L21" s="18"/>
      <c r="M21" s="18"/>
      <c r="N21" s="87">
        <v>16</v>
      </c>
      <c r="O21" s="87" t="s">
        <v>2018</v>
      </c>
      <c r="P21" s="87" t="s">
        <v>2019</v>
      </c>
      <c r="Q21" s="87" t="s">
        <v>1247</v>
      </c>
      <c r="R21" s="18"/>
      <c r="S21" s="18"/>
      <c r="T21" s="18"/>
      <c r="U21" s="18"/>
      <c r="V21" s="18"/>
      <c r="W21" s="18"/>
      <c r="X21" s="87">
        <v>16</v>
      </c>
      <c r="Y21" s="769" t="s">
        <v>2018</v>
      </c>
      <c r="Z21" s="87" t="s">
        <v>2019</v>
      </c>
      <c r="AA21" s="87" t="s">
        <v>1247</v>
      </c>
      <c r="AB21" s="18"/>
      <c r="AC21" s="87">
        <v>16</v>
      </c>
      <c r="AD21" s="87" t="s">
        <v>1674</v>
      </c>
      <c r="AE21" s="87" t="s">
        <v>1675</v>
      </c>
      <c r="AF21" s="87" t="s">
        <v>1247</v>
      </c>
    </row>
    <row r="22" spans="1:32" ht="12">
      <c r="A22" s="18"/>
      <c r="B22" s="18"/>
      <c r="C22" s="18"/>
      <c r="D22" s="18"/>
      <c r="E22" s="18"/>
      <c r="F22" s="18"/>
      <c r="G22" s="18"/>
      <c r="H22" s="18"/>
      <c r="I22" s="18"/>
      <c r="J22" s="18"/>
      <c r="K22" s="18"/>
      <c r="L22" s="18"/>
      <c r="M22" s="18"/>
      <c r="N22" s="87">
        <v>17</v>
      </c>
      <c r="O22" s="87" t="s">
        <v>2039</v>
      </c>
      <c r="P22" s="87" t="s">
        <v>2040</v>
      </c>
      <c r="Q22" s="87" t="s">
        <v>1247</v>
      </c>
      <c r="R22" s="18"/>
      <c r="S22" s="18"/>
      <c r="T22" s="18"/>
      <c r="U22" s="18"/>
      <c r="V22" s="18"/>
      <c r="W22" s="18"/>
      <c r="X22" s="87">
        <v>17</v>
      </c>
      <c r="Y22" s="769" t="s">
        <v>2039</v>
      </c>
      <c r="Z22" s="87" t="s">
        <v>2040</v>
      </c>
      <c r="AA22" s="87" t="s">
        <v>1247</v>
      </c>
      <c r="AB22" s="18"/>
      <c r="AC22" s="87">
        <v>17</v>
      </c>
      <c r="AD22" s="87" t="s">
        <v>2307</v>
      </c>
      <c r="AE22" s="87" t="s">
        <v>2308</v>
      </c>
      <c r="AF22" s="87" t="s">
        <v>1247</v>
      </c>
    </row>
    <row r="23" spans="1:32" ht="12">
      <c r="A23" s="18"/>
      <c r="B23" s="18"/>
      <c r="C23" s="18"/>
      <c r="D23" s="18"/>
      <c r="E23" s="18"/>
      <c r="F23" s="18"/>
      <c r="G23" s="18"/>
      <c r="H23" s="18"/>
      <c r="I23" s="18"/>
      <c r="J23" s="18"/>
      <c r="K23" s="18"/>
      <c r="L23" s="18"/>
      <c r="M23" s="18"/>
      <c r="N23" s="87">
        <v>18</v>
      </c>
      <c r="O23" s="87" t="s">
        <v>2060</v>
      </c>
      <c r="P23" s="87" t="s">
        <v>2061</v>
      </c>
      <c r="Q23" s="87" t="s">
        <v>1247</v>
      </c>
      <c r="R23" s="18"/>
      <c r="S23" s="18"/>
      <c r="T23" s="18"/>
      <c r="U23" s="18"/>
      <c r="V23" s="18"/>
      <c r="W23" s="18"/>
      <c r="X23" s="87">
        <v>18</v>
      </c>
      <c r="Y23" s="769" t="s">
        <v>2060</v>
      </c>
      <c r="Z23" s="87" t="s">
        <v>2061</v>
      </c>
      <c r="AA23" s="87" t="s">
        <v>1247</v>
      </c>
      <c r="AB23" s="18"/>
      <c r="AC23" s="87">
        <v>18</v>
      </c>
      <c r="AD23" s="87" t="s">
        <v>2319</v>
      </c>
      <c r="AE23" s="87" t="s">
        <v>2320</v>
      </c>
      <c r="AF23" s="87" t="s">
        <v>1247</v>
      </c>
    </row>
    <row r="24" spans="1:32" ht="12">
      <c r="A24" s="18"/>
      <c r="B24" s="18"/>
      <c r="C24" s="18"/>
      <c r="D24" s="18"/>
      <c r="E24" s="18"/>
      <c r="F24" s="18"/>
      <c r="G24" s="18"/>
      <c r="H24" s="18"/>
      <c r="I24" s="18"/>
      <c r="J24" s="18"/>
      <c r="K24" s="18"/>
      <c r="L24" s="18"/>
      <c r="M24" s="18"/>
      <c r="N24" s="87">
        <v>19</v>
      </c>
      <c r="O24" s="87" t="s">
        <v>2081</v>
      </c>
      <c r="P24" s="87" t="s">
        <v>2082</v>
      </c>
      <c r="Q24" s="87" t="s">
        <v>1247</v>
      </c>
      <c r="R24" s="18"/>
      <c r="S24" s="18"/>
      <c r="T24" s="18"/>
      <c r="U24" s="18"/>
      <c r="V24" s="18"/>
      <c r="W24" s="18"/>
      <c r="X24" s="87">
        <v>19</v>
      </c>
      <c r="Y24" s="769" t="s">
        <v>2081</v>
      </c>
      <c r="Z24" s="87" t="s">
        <v>2082</v>
      </c>
      <c r="AA24" s="87" t="s">
        <v>1247</v>
      </c>
      <c r="AB24" s="18"/>
      <c r="AC24" s="87">
        <v>19</v>
      </c>
      <c r="AD24" s="87" t="s">
        <v>2311</v>
      </c>
      <c r="AE24" s="87" t="s">
        <v>2312</v>
      </c>
      <c r="AF24" s="87" t="s">
        <v>1247</v>
      </c>
    </row>
    <row r="25" spans="1:32" ht="12">
      <c r="A25" s="18"/>
      <c r="B25" s="18"/>
      <c r="C25" s="18"/>
      <c r="D25" s="18"/>
      <c r="E25" s="18"/>
      <c r="F25" s="18"/>
      <c r="G25" s="18"/>
      <c r="H25" s="18"/>
      <c r="I25" s="18"/>
      <c r="J25" s="18"/>
      <c r="K25" s="18"/>
      <c r="L25" s="18"/>
      <c r="M25" s="18"/>
      <c r="N25" s="87">
        <v>20</v>
      </c>
      <c r="O25" s="87" t="s">
        <v>2102</v>
      </c>
      <c r="P25" s="87" t="s">
        <v>2103</v>
      </c>
      <c r="Q25" s="87" t="s">
        <v>1247</v>
      </c>
      <c r="R25" s="18"/>
      <c r="S25" s="18"/>
      <c r="T25" s="18"/>
      <c r="U25" s="18"/>
      <c r="V25" s="18"/>
      <c r="W25" s="18"/>
      <c r="X25" s="87">
        <v>20</v>
      </c>
      <c r="Y25" s="769" t="s">
        <v>2102</v>
      </c>
      <c r="Z25" s="87" t="s">
        <v>2103</v>
      </c>
      <c r="AA25" s="87" t="s">
        <v>1247</v>
      </c>
      <c r="AB25" s="18"/>
      <c r="AC25" s="87">
        <v>20</v>
      </c>
      <c r="AD25" s="87" t="s">
        <v>1706</v>
      </c>
      <c r="AE25" s="87" t="s">
        <v>1707</v>
      </c>
      <c r="AF25" s="87" t="s">
        <v>1247</v>
      </c>
    </row>
    <row r="26" spans="1:32" ht="12">
      <c r="A26" s="18"/>
      <c r="B26" s="18"/>
      <c r="C26" s="18"/>
      <c r="D26" s="18"/>
      <c r="E26" s="18"/>
      <c r="F26" s="18"/>
      <c r="G26" s="18"/>
      <c r="H26" s="18"/>
      <c r="I26" s="18"/>
      <c r="J26" s="18"/>
      <c r="K26" s="18"/>
      <c r="L26" s="18"/>
      <c r="M26" s="18"/>
      <c r="N26" s="87">
        <v>21</v>
      </c>
      <c r="O26" s="87" t="s">
        <v>2123</v>
      </c>
      <c r="P26" s="87" t="s">
        <v>2124</v>
      </c>
      <c r="Q26" s="87" t="s">
        <v>1247</v>
      </c>
      <c r="R26" s="18"/>
      <c r="S26" s="18"/>
      <c r="T26" s="18"/>
      <c r="U26" s="18"/>
      <c r="V26" s="18"/>
      <c r="W26" s="18"/>
      <c r="X26" s="87">
        <v>21</v>
      </c>
      <c r="Y26" s="769" t="s">
        <v>2123</v>
      </c>
      <c r="Z26" s="87" t="s">
        <v>2124</v>
      </c>
      <c r="AA26" s="87" t="s">
        <v>1247</v>
      </c>
      <c r="AB26" s="18"/>
      <c r="AC26" s="87">
        <v>21</v>
      </c>
      <c r="AD26" s="87"/>
      <c r="AE26" s="87"/>
      <c r="AF26" s="87" t="s">
        <v>1247</v>
      </c>
    </row>
    <row r="27" spans="1:32" ht="12">
      <c r="A27" s="18"/>
      <c r="B27" s="18"/>
      <c r="C27" s="18"/>
      <c r="D27" s="18"/>
      <c r="E27" s="18"/>
      <c r="F27" s="18"/>
      <c r="G27" s="18"/>
      <c r="H27" s="18"/>
      <c r="I27" s="18"/>
      <c r="J27" s="18"/>
      <c r="K27" s="18"/>
      <c r="L27" s="18"/>
      <c r="M27" s="18"/>
      <c r="N27" s="87">
        <v>22</v>
      </c>
      <c r="O27" s="87" t="s">
        <v>2144</v>
      </c>
      <c r="P27" s="87" t="s">
        <v>2145</v>
      </c>
      <c r="Q27" s="87" t="s">
        <v>1247</v>
      </c>
      <c r="R27" s="18"/>
      <c r="S27" s="18"/>
      <c r="T27" s="18"/>
      <c r="U27" s="18"/>
      <c r="V27" s="18"/>
      <c r="W27" s="18"/>
      <c r="X27" s="87">
        <v>22</v>
      </c>
      <c r="Y27" s="769" t="s">
        <v>2144</v>
      </c>
      <c r="Z27" s="87" t="s">
        <v>2145</v>
      </c>
      <c r="AA27" s="87" t="s">
        <v>1247</v>
      </c>
      <c r="AB27" s="18"/>
      <c r="AC27" s="87">
        <v>22</v>
      </c>
      <c r="AD27" s="87"/>
      <c r="AE27" s="87"/>
      <c r="AF27" s="87" t="s">
        <v>1247</v>
      </c>
    </row>
    <row r="28" spans="1:32" ht="12">
      <c r="A28" s="18"/>
      <c r="B28" s="18"/>
      <c r="C28" s="18"/>
      <c r="D28" s="18"/>
      <c r="E28" s="18"/>
      <c r="F28" s="18"/>
      <c r="G28" s="18"/>
      <c r="H28" s="18"/>
      <c r="I28" s="18"/>
      <c r="J28" s="18"/>
      <c r="K28" s="18"/>
      <c r="L28" s="18"/>
      <c r="M28" s="18"/>
      <c r="N28" s="87">
        <v>23</v>
      </c>
      <c r="O28" s="87" t="s">
        <v>2165</v>
      </c>
      <c r="P28" s="87" t="s">
        <v>2166</v>
      </c>
      <c r="Q28" s="87" t="s">
        <v>1247</v>
      </c>
      <c r="R28" s="18"/>
      <c r="S28" s="18"/>
      <c r="T28" s="18"/>
      <c r="U28" s="18"/>
      <c r="V28" s="18"/>
      <c r="W28" s="18"/>
      <c r="X28" s="87">
        <v>23</v>
      </c>
      <c r="Y28" s="769" t="s">
        <v>2165</v>
      </c>
      <c r="Z28" s="87" t="s">
        <v>2166</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2186</v>
      </c>
      <c r="P29" s="87" t="s">
        <v>2187</v>
      </c>
      <c r="Q29" s="87" t="s">
        <v>1247</v>
      </c>
      <c r="R29" s="18"/>
      <c r="S29" s="18"/>
      <c r="T29" s="18"/>
      <c r="U29" s="18"/>
      <c r="V29" s="18"/>
      <c r="W29" s="18"/>
      <c r="X29" s="87">
        <v>24</v>
      </c>
      <c r="Y29" s="769" t="s">
        <v>2186</v>
      </c>
      <c r="Z29" s="87" t="s">
        <v>2187</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1671</v>
      </c>
      <c r="P30" s="87" t="s">
        <v>1672</v>
      </c>
      <c r="Q30" s="87" t="s">
        <v>1247</v>
      </c>
      <c r="R30" s="18"/>
      <c r="S30" s="18"/>
      <c r="T30" s="18"/>
      <c r="U30" s="18"/>
      <c r="V30" s="18"/>
      <c r="W30" s="18"/>
      <c r="X30" s="87">
        <v>25</v>
      </c>
      <c r="Y30" s="769" t="s">
        <v>1671</v>
      </c>
      <c r="Z30" s="87" t="s">
        <v>1672</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2224</v>
      </c>
      <c r="P31" s="87" t="s">
        <v>2225</v>
      </c>
      <c r="Q31" s="87" t="s">
        <v>1247</v>
      </c>
      <c r="R31" s="18"/>
      <c r="S31" s="18"/>
      <c r="T31" s="18"/>
      <c r="U31" s="18"/>
      <c r="V31" s="18"/>
      <c r="W31" s="18"/>
      <c r="X31" s="87">
        <v>26</v>
      </c>
      <c r="Y31" s="769" t="s">
        <v>2224</v>
      </c>
      <c r="Z31" s="87" t="s">
        <v>2225</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2245</v>
      </c>
      <c r="P32" s="87" t="s">
        <v>2246</v>
      </c>
      <c r="Q32" s="87" t="s">
        <v>1247</v>
      </c>
      <c r="R32" s="18"/>
      <c r="S32" s="18"/>
      <c r="T32" s="18"/>
      <c r="U32" s="18"/>
      <c r="V32" s="18"/>
      <c r="W32" s="18"/>
      <c r="X32" s="87">
        <v>27</v>
      </c>
      <c r="Y32" s="769" t="s">
        <v>2245</v>
      </c>
      <c r="Z32" s="87" t="s">
        <v>2246</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2266</v>
      </c>
      <c r="P33" s="87" t="s">
        <v>2267</v>
      </c>
      <c r="Q33" s="87" t="s">
        <v>1247</v>
      </c>
      <c r="R33" s="18"/>
      <c r="S33" s="18"/>
      <c r="T33" s="18"/>
      <c r="U33" s="18"/>
      <c r="V33" s="18"/>
      <c r="W33" s="18"/>
      <c r="X33" s="87">
        <v>28</v>
      </c>
      <c r="Y33" s="769" t="s">
        <v>2266</v>
      </c>
      <c r="Z33" s="87" t="s">
        <v>2267</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2287</v>
      </c>
      <c r="P34" s="87" t="s">
        <v>2288</v>
      </c>
      <c r="Q34" s="87" t="s">
        <v>1247</v>
      </c>
      <c r="R34" s="18"/>
      <c r="S34" s="18"/>
      <c r="T34" s="18"/>
      <c r="U34" s="18"/>
      <c r="V34" s="18"/>
      <c r="W34" s="18"/>
      <c r="X34" s="87">
        <v>29</v>
      </c>
      <c r="Y34" s="769" t="s">
        <v>2287</v>
      </c>
      <c r="Z34" s="87" t="s">
        <v>2288</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2332</v>
      </c>
      <c r="P36" s="87" t="s">
        <v>2333</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35</v>
      </c>
      <c r="I4" s="80" t="str">
        <f>HLOOKUP(I3,比較地域マスタ!$E$5:$L$6,2,0)</f>
        <v>山口県</v>
      </c>
      <c r="J4" s="80" t="str">
        <f>HLOOKUP(J3,比較地域マスタ!$E$5:$L$6,2,0)</f>
        <v>周防大島町</v>
      </c>
      <c r="K4" s="80" t="str">
        <f>HLOOKUP(K3,比較地域マスタ!$E$5:$L$6,2,0)</f>
        <v>35305</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周防大島町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20.641407903735519</v>
      </c>
      <c r="BB5" s="34"/>
      <c r="BC5" s="19"/>
      <c r="BD5" s="364">
        <f>AC35</f>
        <v>14.934157397287484</v>
      </c>
      <c r="BE5" s="34"/>
      <c r="BF5" s="19"/>
      <c r="BG5" s="364">
        <f>AK35</f>
        <v>11.629869751232528</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14.732401325926572</v>
      </c>
      <c r="BA6" s="19"/>
      <c r="BB6" s="34"/>
      <c r="BC6" s="364">
        <f>AC36</f>
        <v>12.48266527462569</v>
      </c>
      <c r="BD6" s="19"/>
      <c r="BE6" s="34"/>
      <c r="BF6" s="364">
        <f>AK36</f>
        <v>9.6435608097034144</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4.509558949058027</v>
      </c>
      <c r="BA7" s="19"/>
      <c r="BB7" s="34"/>
      <c r="BC7" s="364">
        <f>AC37</f>
        <v>1.9998216622255491</v>
      </c>
      <c r="BD7" s="19"/>
      <c r="BE7" s="34"/>
      <c r="BF7" s="364">
        <f t="shared" ref="BF7:BF8" si="0">AK37</f>
        <v>1.316983535251419</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1.3994476287509217</v>
      </c>
      <c r="BA8" s="19"/>
      <c r="BB8" s="34"/>
      <c r="BC8" s="364">
        <f>AC38</f>
        <v>0.45167046043624354</v>
      </c>
      <c r="BD8" s="19"/>
      <c r="BE8" s="34"/>
      <c r="BF8" s="364">
        <f t="shared" si="0"/>
        <v>0.66932540627769521</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154.35825468337379</v>
      </c>
      <c r="P9" s="500">
        <f>P10+P14+P15+P16+P22</f>
        <v>1.0000000000000002</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28.501271583845273</v>
      </c>
      <c r="BA9" s="364">
        <f>AZ9</f>
        <v>28.501271583845273</v>
      </c>
      <c r="BB9" s="34"/>
      <c r="BC9" s="364">
        <f>AC39</f>
        <v>33.036165065082123</v>
      </c>
      <c r="BD9" s="364">
        <f>AC39</f>
        <v>33.036165065082123</v>
      </c>
      <c r="BE9" s="34"/>
      <c r="BF9" s="364">
        <f>AK39</f>
        <v>17.313368650613768</v>
      </c>
      <c r="BG9" s="364">
        <f>AK39</f>
        <v>17.313368650613768</v>
      </c>
      <c r="BH9" s="34"/>
    </row>
    <row r="10" spans="1:62" ht="17.100000000000001" customHeight="1" thickBot="1">
      <c r="B10" s="366"/>
      <c r="C10" s="367"/>
      <c r="D10" s="369"/>
      <c r="E10" s="369"/>
      <c r="F10" s="369"/>
      <c r="G10" s="368"/>
      <c r="H10" s="368"/>
      <c r="I10" s="369"/>
      <c r="J10" s="370"/>
      <c r="K10" s="377"/>
      <c r="L10" s="286" t="s">
        <v>31</v>
      </c>
      <c r="M10" s="286"/>
      <c r="N10" s="622"/>
      <c r="O10" s="1025">
        <f>SUM(O11:O13)</f>
        <v>20.641407903735519</v>
      </c>
      <c r="P10" s="501">
        <f t="shared" ref="P10:P22" si="1">O10/$O$9</f>
        <v>0.13372403015359335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52.059007108246476</v>
      </c>
      <c r="BA10" s="364">
        <f>AZ10</f>
        <v>52.059007108246476</v>
      </c>
      <c r="BB10" s="34"/>
      <c r="BC10" s="364">
        <f>AC40</f>
        <v>50.095564416465301</v>
      </c>
      <c r="BD10" s="364">
        <f>AC40</f>
        <v>50.095564416465301</v>
      </c>
      <c r="BE10" s="34"/>
      <c r="BF10" s="364">
        <f>AK40</f>
        <v>28.47957091733479</v>
      </c>
      <c r="BG10" s="364">
        <f>AK40</f>
        <v>28.47957091733479</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14.732401325926572</v>
      </c>
      <c r="P11" s="502">
        <f t="shared" si="1"/>
        <v>9.5442912049934103E-2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51.203672919546534</v>
      </c>
      <c r="BB11" s="34"/>
      <c r="BC11" s="364"/>
      <c r="BD11" s="364">
        <f>AC41</f>
        <v>44.60707467344168</v>
      </c>
      <c r="BE11" s="34"/>
      <c r="BF11" s="19"/>
      <c r="BG11" s="364">
        <f>AK41</f>
        <v>34.185510862692155</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4.509558949058027</v>
      </c>
      <c r="P12" s="502">
        <f t="shared" si="1"/>
        <v>2.9214886876689723E-2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45.289768028829158</v>
      </c>
      <c r="BA12" s="19"/>
      <c r="BB12" s="34"/>
      <c r="BC12" s="364">
        <f>AC42</f>
        <v>37.466897917164594</v>
      </c>
      <c r="BD12" s="19"/>
      <c r="BE12" s="34"/>
      <c r="BF12" s="364">
        <f>AK42</f>
        <v>28.637152565008776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1.3994476287509217</v>
      </c>
      <c r="P13" s="502">
        <f t="shared" si="1"/>
        <v>9.0662312269695466E-3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1.2784512227903708</v>
      </c>
      <c r="BA13" s="19"/>
      <c r="BB13" s="34"/>
      <c r="BC13" s="364">
        <f>AC45</f>
        <v>1.4338748129331047</v>
      </c>
      <c r="BD13" s="19"/>
      <c r="BE13" s="34"/>
      <c r="BF13" s="364">
        <f>AK45</f>
        <v>0.88360486460063881</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28.501271583845273</v>
      </c>
      <c r="P14" s="501">
        <f t="shared" si="1"/>
        <v>0.18464365020392523</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4.6354536679270018</v>
      </c>
      <c r="BA14" s="19"/>
      <c r="BB14" s="34"/>
      <c r="BC14" s="364">
        <f>AC46</f>
        <v>5.7063019433439806</v>
      </c>
      <c r="BD14" s="19"/>
      <c r="BE14" s="34"/>
      <c r="BF14" s="364">
        <f t="shared" ref="BF14" si="2">AK46</f>
        <v>4.664753433082744</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52.059007108246476</v>
      </c>
      <c r="P15" s="501">
        <f t="shared" si="1"/>
        <v>0.33726092080421693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1.952895168</v>
      </c>
      <c r="BA15" s="364">
        <f>AZ15</f>
        <v>1.952895168</v>
      </c>
      <c r="BB15" s="34"/>
      <c r="BC15" s="364">
        <f>AC47</f>
        <v>1.5298084089600001</v>
      </c>
      <c r="BD15" s="364">
        <f>AC47</f>
        <v>1.5298084089600001</v>
      </c>
      <c r="BE15" s="34"/>
      <c r="BF15" s="364">
        <f>AK47</f>
        <v>0.97510959580000012</v>
      </c>
      <c r="BG15" s="364">
        <f>AK47</f>
        <v>0.97510959580000012</v>
      </c>
      <c r="BH15" s="34"/>
    </row>
    <row r="16" spans="1:62" ht="17.100000000000001" customHeight="1" thickBot="1">
      <c r="B16" s="366"/>
      <c r="C16" s="367"/>
      <c r="D16" s="369"/>
      <c r="E16" s="369"/>
      <c r="F16" s="369"/>
      <c r="G16" s="368"/>
      <c r="H16" s="368"/>
      <c r="I16" s="369"/>
      <c r="J16" s="370"/>
      <c r="K16" s="378"/>
      <c r="L16" s="286" t="s">
        <v>44</v>
      </c>
      <c r="M16" s="387"/>
      <c r="N16" s="388"/>
      <c r="O16" s="1025">
        <f>SUM(O18:O21)</f>
        <v>51.203672919546534</v>
      </c>
      <c r="P16" s="501">
        <f t="shared" si="1"/>
        <v>0.33171969341437352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45.289768028829158</v>
      </c>
      <c r="P17" s="502">
        <f t="shared" si="1"/>
        <v>0.2934068419063785</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18.471905540482659</v>
      </c>
      <c r="P18" s="502">
        <f t="shared" si="1"/>
        <v>0.11966904898201276</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26.817862488346499</v>
      </c>
      <c r="P19" s="502">
        <f t="shared" si="1"/>
        <v>0.17373779292436572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1.2784512227903708</v>
      </c>
      <c r="P20" s="502">
        <f t="shared" si="1"/>
        <v>8.2823638127600251E-3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4.6354536679270018</v>
      </c>
      <c r="P21" s="502">
        <f t="shared" si="1"/>
        <v>3.0030487695234968E-2</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1.952895168</v>
      </c>
      <c r="P22" s="679">
        <f t="shared" si="1"/>
        <v>1.2651705423891074E-2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11.634635508287015</v>
      </c>
      <c r="AZ22" s="364">
        <f t="shared" si="3"/>
        <v>13.999353982492229</v>
      </c>
      <c r="BA22" s="364">
        <f t="shared" si="3"/>
        <v>12.927538844965728</v>
      </c>
      <c r="BB22" s="364">
        <f t="shared" si="3"/>
        <v>9.2026862108219554</v>
      </c>
      <c r="BC22" s="364">
        <f t="shared" si="3"/>
        <v>13.256854026459918</v>
      </c>
      <c r="BD22" s="364">
        <f t="shared" si="3"/>
        <v>14.934157397287484</v>
      </c>
      <c r="BE22" s="364">
        <f t="shared" si="3"/>
        <v>14.930785139129469</v>
      </c>
      <c r="BF22" s="364">
        <f t="shared" si="3"/>
        <v>9.4637493559333432</v>
      </c>
      <c r="BG22" s="364">
        <f t="shared" si="3"/>
        <v>15.642644558013563</v>
      </c>
      <c r="BH22" s="364">
        <f t="shared" si="3"/>
        <v>15.456659301198478</v>
      </c>
      <c r="BI22" s="364">
        <f t="shared" si="3"/>
        <v>18.309135514196019</v>
      </c>
      <c r="BJ22" s="364">
        <f t="shared" si="3"/>
        <v>16.919750517358288</v>
      </c>
      <c r="BK22" s="364">
        <f t="shared" si="3"/>
        <v>17.002334049373534</v>
      </c>
      <c r="BL22" s="364">
        <f t="shared" si="3"/>
        <v>11.629869751232528</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35.591103367952549</v>
      </c>
      <c r="AZ23" s="399">
        <f t="shared" ref="AZ23:BL23" si="4">Y39</f>
        <v>32.40795615112782</v>
      </c>
      <c r="BA23" s="399">
        <f t="shared" si="4"/>
        <v>37.064648748648395</v>
      </c>
      <c r="BB23" s="399">
        <f t="shared" si="4"/>
        <v>33.968167654931648</v>
      </c>
      <c r="BC23" s="399">
        <f t="shared" si="4"/>
        <v>34.166562104457313</v>
      </c>
      <c r="BD23" s="399">
        <f t="shared" si="4"/>
        <v>33.036165065082123</v>
      </c>
      <c r="BE23" s="399">
        <f t="shared" si="4"/>
        <v>28.773035176179434</v>
      </c>
      <c r="BF23" s="399">
        <f t="shared" si="4"/>
        <v>29.067084712841687</v>
      </c>
      <c r="BG23" s="399">
        <f t="shared" si="4"/>
        <v>25.591583770199723</v>
      </c>
      <c r="BH23" s="399">
        <f t="shared" si="4"/>
        <v>24.845911796789704</v>
      </c>
      <c r="BI23" s="399">
        <f t="shared" si="4"/>
        <v>22.077544136465587</v>
      </c>
      <c r="BJ23" s="399">
        <f t="shared" si="4"/>
        <v>19.91012466426125</v>
      </c>
      <c r="BK23" s="399">
        <f t="shared" si="4"/>
        <v>16.124961239827641</v>
      </c>
      <c r="BL23" s="399">
        <f t="shared" si="4"/>
        <v>17.313368650613768</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47.336611426585272</v>
      </c>
      <c r="AZ24" s="364">
        <f t="shared" ref="AZ24:BL24" si="5">Y40</f>
        <v>40.918097995681286</v>
      </c>
      <c r="BA24" s="364">
        <f t="shared" si="5"/>
        <v>49.164954735028019</v>
      </c>
      <c r="BB24" s="364">
        <f t="shared" si="5"/>
        <v>46.300896897100053</v>
      </c>
      <c r="BC24" s="364">
        <f t="shared" si="5"/>
        <v>48.882843125886296</v>
      </c>
      <c r="BD24" s="364">
        <f t="shared" si="5"/>
        <v>50.095564416465301</v>
      </c>
      <c r="BE24" s="364">
        <f t="shared" si="5"/>
        <v>47.192336903355439</v>
      </c>
      <c r="BF24" s="364">
        <f t="shared" si="5"/>
        <v>41.478417725425167</v>
      </c>
      <c r="BG24" s="364">
        <f t="shared" si="5"/>
        <v>39.007647525036717</v>
      </c>
      <c r="BH24" s="364">
        <f t="shared" si="5"/>
        <v>38.454333773236485</v>
      </c>
      <c r="BI24" s="364">
        <f t="shared" si="5"/>
        <v>34.593070489693403</v>
      </c>
      <c r="BJ24" s="364">
        <f t="shared" si="5"/>
        <v>27.031497360415742</v>
      </c>
      <c r="BK24" s="364">
        <f t="shared" si="5"/>
        <v>28.515143698632148</v>
      </c>
      <c r="BL24" s="364">
        <f t="shared" si="5"/>
        <v>28.47957091733479</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48.430269599250678</v>
      </c>
      <c r="AZ25" s="364">
        <f t="shared" ref="AZ25:BL25" si="6">Y41</f>
        <v>47.071672632949685</v>
      </c>
      <c r="BA25" s="364">
        <f t="shared" si="6"/>
        <v>46.714455221292887</v>
      </c>
      <c r="BB25" s="364">
        <f t="shared" si="6"/>
        <v>45.609684754901338</v>
      </c>
      <c r="BC25" s="364">
        <f t="shared" si="6"/>
        <v>45.4330027216864</v>
      </c>
      <c r="BD25" s="364">
        <f t="shared" si="6"/>
        <v>44.60707467344168</v>
      </c>
      <c r="BE25" s="364">
        <f t="shared" si="6"/>
        <v>43.038061813061709</v>
      </c>
      <c r="BF25" s="364">
        <f t="shared" si="6"/>
        <v>42.30941482550719</v>
      </c>
      <c r="BG25" s="364">
        <f t="shared" si="6"/>
        <v>41.839927923798491</v>
      </c>
      <c r="BH25" s="364">
        <f t="shared" si="6"/>
        <v>40.224706052216646</v>
      </c>
      <c r="BI25" s="364">
        <f t="shared" si="6"/>
        <v>39.920292569372606</v>
      </c>
      <c r="BJ25" s="364">
        <f t="shared" si="6"/>
        <v>38.011700759196671</v>
      </c>
      <c r="BK25" s="364">
        <f t="shared" si="6"/>
        <v>34.712424543979864</v>
      </c>
      <c r="BL25" s="364">
        <f t="shared" si="6"/>
        <v>34.185510862692155</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1.5609919919999999</v>
      </c>
      <c r="AZ26" s="364">
        <f t="shared" si="7"/>
        <v>1.2428408097999999</v>
      </c>
      <c r="BA26" s="364">
        <f t="shared" si="7"/>
        <v>1.2499067648</v>
      </c>
      <c r="BB26" s="364">
        <f t="shared" si="7"/>
        <v>1.4256600511999999</v>
      </c>
      <c r="BC26" s="364">
        <f t="shared" si="7"/>
        <v>1.1967566447099998</v>
      </c>
      <c r="BD26" s="364">
        <f t="shared" si="7"/>
        <v>1.5298084089600001</v>
      </c>
      <c r="BE26" s="364">
        <f t="shared" si="7"/>
        <v>1.3867066700000001</v>
      </c>
      <c r="BF26" s="364">
        <f t="shared" si="7"/>
        <v>0.92838520360999999</v>
      </c>
      <c r="BG26" s="364">
        <f t="shared" si="7"/>
        <v>1.1434547579400001</v>
      </c>
      <c r="BH26" s="364">
        <f t="shared" si="7"/>
        <v>1.0617947512000001</v>
      </c>
      <c r="BI26" s="364">
        <f t="shared" si="7"/>
        <v>0.95161558275000013</v>
      </c>
      <c r="BJ26" s="364">
        <f t="shared" si="7"/>
        <v>0.87804067568000033</v>
      </c>
      <c r="BK26" s="364">
        <f t="shared" si="7"/>
        <v>0.87324933389999992</v>
      </c>
      <c r="BL26" s="364">
        <f t="shared" si="7"/>
        <v>0.97510959580000012</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144.55361189407549</v>
      </c>
      <c r="AZ27" s="364">
        <f t="shared" si="8"/>
        <v>135.63992157205101</v>
      </c>
      <c r="BA27" s="364">
        <f t="shared" si="8"/>
        <v>147.12150431473501</v>
      </c>
      <c r="BB27" s="364">
        <f t="shared" si="8"/>
        <v>136.50709556895498</v>
      </c>
      <c r="BC27" s="364">
        <f t="shared" si="8"/>
        <v>142.93601862319994</v>
      </c>
      <c r="BD27" s="364">
        <f t="shared" si="8"/>
        <v>144.20276996123658</v>
      </c>
      <c r="BE27" s="364">
        <f t="shared" si="8"/>
        <v>135.32092570172605</v>
      </c>
      <c r="BF27" s="364">
        <f t="shared" si="8"/>
        <v>123.24705182331739</v>
      </c>
      <c r="BG27" s="364">
        <f t="shared" si="8"/>
        <v>123.2252585349885</v>
      </c>
      <c r="BH27" s="364">
        <f t="shared" si="8"/>
        <v>120.04340567464131</v>
      </c>
      <c r="BI27" s="364">
        <f t="shared" si="8"/>
        <v>115.85165829247761</v>
      </c>
      <c r="BJ27" s="364">
        <f t="shared" si="8"/>
        <v>102.75111397691195</v>
      </c>
      <c r="BK27" s="364">
        <f t="shared" si="8"/>
        <v>97.228112865713186</v>
      </c>
      <c r="BL27" s="364">
        <f t="shared" si="8"/>
        <v>92.583429777673246</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144.20276996123658</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14.934157397287484</v>
      </c>
      <c r="P31" s="501">
        <f t="shared" ref="P31:P43" si="9">O31/$O$30</f>
        <v>0.10356359590944031</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12.48266527462569</v>
      </c>
      <c r="P32" s="502">
        <f t="shared" si="9"/>
        <v>8.6563283617791656E-2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1.9998216622255491</v>
      </c>
      <c r="P33" s="502">
        <f t="shared" si="9"/>
        <v>1.3868122386020219E-2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0.45167046043624354</v>
      </c>
      <c r="P34" s="502">
        <f t="shared" si="9"/>
        <v>3.1321899056284282E-3</v>
      </c>
      <c r="Q34" s="371"/>
      <c r="R34" s="15"/>
      <c r="S34" s="366"/>
      <c r="T34" s="622" t="s">
        <v>29</v>
      </c>
      <c r="U34" s="375"/>
      <c r="V34" s="375"/>
      <c r="W34" s="375"/>
      <c r="X34" s="1012">
        <f>X35+X39+X40+X41+X47</f>
        <v>144.55361189407549</v>
      </c>
      <c r="Y34" s="1013">
        <f t="shared" ref="Y34:AK34" si="10">Y35+Y39+Y40+Y41+Y47</f>
        <v>135.63992157205101</v>
      </c>
      <c r="Z34" s="1013">
        <f t="shared" si="10"/>
        <v>147.12150431473501</v>
      </c>
      <c r="AA34" s="1013">
        <f t="shared" si="10"/>
        <v>136.50709556895498</v>
      </c>
      <c r="AB34" s="1013">
        <f t="shared" si="10"/>
        <v>142.93601862319994</v>
      </c>
      <c r="AC34" s="1013">
        <f t="shared" si="10"/>
        <v>144.20276996123658</v>
      </c>
      <c r="AD34" s="1013">
        <f t="shared" si="10"/>
        <v>135.32092570172605</v>
      </c>
      <c r="AE34" s="1013">
        <f t="shared" si="10"/>
        <v>123.24705182331739</v>
      </c>
      <c r="AF34" s="1013">
        <f t="shared" si="10"/>
        <v>123.2252585349885</v>
      </c>
      <c r="AG34" s="1013">
        <f t="shared" si="10"/>
        <v>120.04340567464131</v>
      </c>
      <c r="AH34" s="1013">
        <f t="shared" si="10"/>
        <v>115.85165829247761</v>
      </c>
      <c r="AI34" s="1013">
        <f t="shared" si="10"/>
        <v>102.75111397691195</v>
      </c>
      <c r="AJ34" s="1013">
        <f t="shared" si="10"/>
        <v>97.228112865713186</v>
      </c>
      <c r="AK34" s="1014">
        <f t="shared" si="10"/>
        <v>92.583429777673246</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33.036165065082123</v>
      </c>
      <c r="P35" s="501">
        <f t="shared" si="9"/>
        <v>0.22909521830934756</v>
      </c>
      <c r="Q35" s="371"/>
      <c r="R35" s="15"/>
      <c r="S35" s="366"/>
      <c r="T35" s="377"/>
      <c r="U35" s="286" t="s">
        <v>31</v>
      </c>
      <c r="V35" s="387"/>
      <c r="W35" s="387"/>
      <c r="X35" s="1015">
        <f>SUM(X36:X38)</f>
        <v>11.634635508287015</v>
      </c>
      <c r="Y35" s="1016">
        <f t="shared" ref="Y35:AK35" si="11">SUM(Y36:Y38)</f>
        <v>13.999353982492229</v>
      </c>
      <c r="Z35" s="1016">
        <f t="shared" si="11"/>
        <v>12.927538844965728</v>
      </c>
      <c r="AA35" s="1016">
        <f t="shared" si="11"/>
        <v>9.2026862108219554</v>
      </c>
      <c r="AB35" s="1016">
        <f t="shared" si="11"/>
        <v>13.256854026459918</v>
      </c>
      <c r="AC35" s="1016">
        <f t="shared" si="11"/>
        <v>14.934157397287484</v>
      </c>
      <c r="AD35" s="1016">
        <f t="shared" si="11"/>
        <v>14.930785139129469</v>
      </c>
      <c r="AE35" s="1016">
        <f t="shared" si="11"/>
        <v>9.4637493559333432</v>
      </c>
      <c r="AF35" s="1016">
        <f t="shared" si="11"/>
        <v>15.642644558013563</v>
      </c>
      <c r="AG35" s="1016">
        <f t="shared" si="11"/>
        <v>15.456659301198478</v>
      </c>
      <c r="AH35" s="1016">
        <f t="shared" si="11"/>
        <v>18.309135514196019</v>
      </c>
      <c r="AI35" s="1016">
        <f t="shared" si="11"/>
        <v>16.919750517358288</v>
      </c>
      <c r="AJ35" s="1016">
        <f t="shared" si="11"/>
        <v>17.002334049373534</v>
      </c>
      <c r="AK35" s="1017">
        <f t="shared" si="11"/>
        <v>11.629869751232528</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50.095564416465301</v>
      </c>
      <c r="P36" s="501">
        <f t="shared" si="9"/>
        <v>0.34739668613807895</v>
      </c>
      <c r="Q36" s="371"/>
      <c r="R36" s="15"/>
      <c r="S36" s="401" t="s">
        <v>98</v>
      </c>
      <c r="T36" s="378"/>
      <c r="U36" s="389"/>
      <c r="V36" s="379" t="s">
        <v>98</v>
      </c>
      <c r="W36" s="402"/>
      <c r="X36" s="1018">
        <f>VLOOKUP(年度マスタ!$K$4&amp;"_"&amp;X$33,データシート1!$A:$BS,MATCH("aa_"&amp;$S36,データシート1!$A$1:$BS$1,0),0)</f>
        <v>8.3827011337092472</v>
      </c>
      <c r="Y36" s="1019">
        <f>VLOOKUP(年度マスタ!$K$4&amp;"_"&amp;Y$33,データシート1!$A:$BS,MATCH("aa_"&amp;$S36,データシート1!$A$1:$BS$1,0),0)</f>
        <v>11.587391310103802</v>
      </c>
      <c r="Z36" s="1019">
        <f>VLOOKUP(年度マスタ!$K$4&amp;"_"&amp;Z$33,データシート1!$A:$BS,MATCH("aa_"&amp;$S36,データシート1!$A$1:$BS$1,0),0)</f>
        <v>10.092024621252159</v>
      </c>
      <c r="AA36" s="1019">
        <f>VLOOKUP(年度マスタ!$K$4&amp;"_"&amp;AA$33,データシート1!$A:$BS,MATCH("aa_"&amp;$S36,データシート1!$A$1:$BS$1,0),0)</f>
        <v>5.6029490749225719</v>
      </c>
      <c r="AB36" s="1019">
        <f>VLOOKUP(年度マスタ!$K$4&amp;"_"&amp;AB$33,データシート1!$A:$BS,MATCH("aa_"&amp;$S36,データシート1!$A$1:$BS$1,0),0)</f>
        <v>9.7732329765980435</v>
      </c>
      <c r="AC36" s="1019">
        <f>VLOOKUP(年度マスタ!$K$4&amp;"_"&amp;AC$33,データシート1!$A:$BS,MATCH("aa_"&amp;$S36,データシート1!$A$1:$BS$1,0),0)</f>
        <v>12.48266527462569</v>
      </c>
      <c r="AD36" s="1019">
        <f>VLOOKUP(年度マスタ!$K$4&amp;"_"&amp;AD$33,データシート1!$A:$BS,MATCH("aa_"&amp;$S36,データシート1!$A$1:$BS$1,0),0)</f>
        <v>12.781252047403074</v>
      </c>
      <c r="AE36" s="1019">
        <f>VLOOKUP(年度マスタ!$K$4&amp;"_"&amp;AE$33,データシート1!$A:$BS,MATCH("aa_"&amp;$S36,データシート1!$A$1:$BS$1,0),0)</f>
        <v>7.3983336655276117</v>
      </c>
      <c r="AF36" s="1019">
        <f>VLOOKUP(年度マスタ!$K$4&amp;"_"&amp;AF$33,データシート1!$A:$BS,MATCH("aa_"&amp;$S36,データシート1!$A$1:$BS$1,0),0)</f>
        <v>13.579530450269043</v>
      </c>
      <c r="AG36" s="1019">
        <f>VLOOKUP(年度マスタ!$K$4&amp;"_"&amp;AG$33,データシート1!$A:$BS,MATCH("aa_"&amp;$S36,データシート1!$A$1:$BS$1,0),0)</f>
        <v>13.273074409681859</v>
      </c>
      <c r="AH36" s="1019">
        <f>VLOOKUP(年度マスタ!$K$4&amp;"_"&amp;AH$33,データシート1!$A:$BS,MATCH("aa_"&amp;$S36,データシート1!$A$1:$BS$1,0),0)</f>
        <v>16.436929973894827</v>
      </c>
      <c r="AI36" s="1019">
        <f>VLOOKUP(年度マスタ!$K$4&amp;"_"&amp;AI$33,データシート1!$A:$BS,MATCH("aa_"&amp;$S36,データシート1!$A$1:$BS$1,0),0)</f>
        <v>15.033574116507568</v>
      </c>
      <c r="AJ36" s="1019">
        <f>VLOOKUP(年度マスタ!$K$4&amp;"_"&amp;AJ$33,データシート1!$A:$BS,MATCH("aa_"&amp;$S36,データシート1!$A$1:$BS$1,0),0)</f>
        <v>15.12571650502632</v>
      </c>
      <c r="AK36" s="1020">
        <f>VLOOKUP(年度マスタ!$K$4&amp;"_"&amp;AK$33,データシート1!$A:$BS,MATCH("aa_"&amp;$S36,データシート1!$A$1:$BS$1,0),0)</f>
        <v>9.6435608097034144</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44.60707467344168</v>
      </c>
      <c r="P37" s="501">
        <f t="shared" si="9"/>
        <v>0.30933576855307698</v>
      </c>
      <c r="Q37" s="371"/>
      <c r="R37" s="15"/>
      <c r="S37" s="401" t="s">
        <v>100</v>
      </c>
      <c r="T37" s="378"/>
      <c r="U37" s="389"/>
      <c r="V37" s="379" t="s">
        <v>107</v>
      </c>
      <c r="W37" s="402"/>
      <c r="X37" s="1018">
        <f>VLOOKUP(年度マスタ!$K$4&amp;"_"&amp;X$33,データシート1!$A:$BS,MATCH("aa_"&amp;$S37,データシート1!$A$1:$BS$1,0),0)</f>
        <v>2.7391598395715708</v>
      </c>
      <c r="Y37" s="1019">
        <f>VLOOKUP(年度マスタ!$K$4&amp;"_"&amp;Y$33,データシート1!$A:$BS,MATCH("aa_"&amp;$S37,データシート1!$A$1:$BS$1,0),0)</f>
        <v>1.8964434250821216</v>
      </c>
      <c r="Z37" s="1019">
        <f>VLOOKUP(年度マスタ!$K$4&amp;"_"&amp;Z$33,データシート1!$A:$BS,MATCH("aa_"&amp;$S37,データシート1!$A$1:$BS$1,0),0)</f>
        <v>2.3579637872607937</v>
      </c>
      <c r="AA37" s="1019">
        <f>VLOOKUP(年度マスタ!$K$4&amp;"_"&amp;AA$33,データシート1!$A:$BS,MATCH("aa_"&amp;$S37,データシート1!$A$1:$BS$1,0),0)</f>
        <v>3.1328729913104323</v>
      </c>
      <c r="AB37" s="1019">
        <f>VLOOKUP(年度マスタ!$K$4&amp;"_"&amp;AB$33,データシート1!$A:$BS,MATCH("aa_"&amp;$S37,データシート1!$A$1:$BS$1,0),0)</f>
        <v>3.0267957833873913</v>
      </c>
      <c r="AC37" s="1019">
        <f>VLOOKUP(年度マスタ!$K$4&amp;"_"&amp;AC$33,データシート1!$A:$BS,MATCH("aa_"&amp;$S37,データシート1!$A$1:$BS$1,0),0)</f>
        <v>1.9998216622255491</v>
      </c>
      <c r="AD37" s="1019">
        <f>VLOOKUP(年度マスタ!$K$4&amp;"_"&amp;AD$33,データシート1!$A:$BS,MATCH("aa_"&amp;$S37,データシート1!$A$1:$BS$1,0),0)</f>
        <v>1.5219648988886385</v>
      </c>
      <c r="AE37" s="1019">
        <f>VLOOKUP(年度マスタ!$K$4&amp;"_"&amp;AE$33,データシート1!$A:$BS,MATCH("aa_"&amp;$S37,データシート1!$A$1:$BS$1,0),0)</f>
        <v>1.4365505717273643</v>
      </c>
      <c r="AF37" s="1019">
        <f>VLOOKUP(年度マスタ!$K$4&amp;"_"&amp;AF$33,データシート1!$A:$BS,MATCH("aa_"&amp;$S37,データシート1!$A$1:$BS$1,0),0)</f>
        <v>1.3626930225659126</v>
      </c>
      <c r="AG37" s="1019">
        <f>VLOOKUP(年度マスタ!$K$4&amp;"_"&amp;AG$33,データシート1!$A:$BS,MATCH("aa_"&amp;$S37,データシート1!$A$1:$BS$1,0),0)</f>
        <v>1.5407504101648748</v>
      </c>
      <c r="AH37" s="1019">
        <f>VLOOKUP(年度マスタ!$K$4&amp;"_"&amp;AH$33,データシート1!$A:$BS,MATCH("aa_"&amp;$S37,データシート1!$A$1:$BS$1,0),0)</f>
        <v>1.2869300483081729</v>
      </c>
      <c r="AI37" s="1019">
        <f>VLOOKUP(年度マスタ!$K$4&amp;"_"&amp;AI$33,データシート1!$A:$BS,MATCH("aa_"&amp;$S37,データシート1!$A$1:$BS$1,0),0)</f>
        <v>1.3005255484634268</v>
      </c>
      <c r="AJ37" s="1019">
        <f>VLOOKUP(年度マスタ!$K$4&amp;"_"&amp;AJ$33,データシート1!$A:$BS,MATCH("aa_"&amp;$S37,データシート1!$A$1:$BS$1,0),0)</f>
        <v>1.1351765272185752</v>
      </c>
      <c r="AK37" s="1020">
        <f>VLOOKUP(年度マスタ!$K$4&amp;"_"&amp;AK$33,データシート1!$A:$BS,MATCH("aa_"&amp;$S37,データシート1!$A$1:$BS$1,0),0)</f>
        <v>1.316983535251419</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37.466897917164594</v>
      </c>
      <c r="P38" s="502">
        <f t="shared" si="9"/>
        <v>0.25982093081316082</v>
      </c>
      <c r="Q38" s="371"/>
      <c r="R38" s="15"/>
      <c r="S38" s="401" t="s">
        <v>101</v>
      </c>
      <c r="T38" s="378"/>
      <c r="U38" s="391"/>
      <c r="V38" s="404" t="s">
        <v>110</v>
      </c>
      <c r="W38" s="404"/>
      <c r="X38" s="1018">
        <f>VLOOKUP(年度マスタ!$K$4&amp;"_"&amp;X$33,データシート1!$A:$BS,MATCH("aa_"&amp;$S38,データシート1!$A$1:$BS$1,0),0)</f>
        <v>0.51277453500619741</v>
      </c>
      <c r="Y38" s="1019">
        <f>VLOOKUP(年度マスタ!$K$4&amp;"_"&amp;Y$33,データシート1!$A:$BS,MATCH("aa_"&amp;$S38,データシート1!$A$1:$BS$1,0),0)</f>
        <v>0.51551924730630527</v>
      </c>
      <c r="Z38" s="1019">
        <f>VLOOKUP(年度マスタ!$K$4&amp;"_"&amp;Z$33,データシート1!$A:$BS,MATCH("aa_"&amp;$S38,データシート1!$A$1:$BS$1,0),0)</f>
        <v>0.47755043645277429</v>
      </c>
      <c r="AA38" s="1019">
        <f>VLOOKUP(年度マスタ!$K$4&amp;"_"&amp;AA$33,データシート1!$A:$BS,MATCH("aa_"&amp;$S38,データシート1!$A$1:$BS$1,0),0)</f>
        <v>0.46686414458895104</v>
      </c>
      <c r="AB38" s="1019">
        <f>VLOOKUP(年度マスタ!$K$4&amp;"_"&amp;AB$33,データシート1!$A:$BS,MATCH("aa_"&amp;$S38,データシート1!$A$1:$BS$1,0),0)</f>
        <v>0.45682526647448307</v>
      </c>
      <c r="AC38" s="1019">
        <f>VLOOKUP(年度マスタ!$K$4&amp;"_"&amp;AC$33,データシート1!$A:$BS,MATCH("aa_"&amp;$S38,データシート1!$A$1:$BS$1,0),0)</f>
        <v>0.45167046043624354</v>
      </c>
      <c r="AD38" s="1019">
        <f>VLOOKUP(年度マスタ!$K$4&amp;"_"&amp;AD$33,データシート1!$A:$BS,MATCH("aa_"&amp;$S38,データシート1!$A$1:$BS$1,0),0)</f>
        <v>0.627568192837757</v>
      </c>
      <c r="AE38" s="1019">
        <f>VLOOKUP(年度マスタ!$K$4&amp;"_"&amp;AE$33,データシート1!$A:$BS,MATCH("aa_"&amp;$S38,データシート1!$A$1:$BS$1,0),0)</f>
        <v>0.62886511867836759</v>
      </c>
      <c r="AF38" s="1019">
        <f>VLOOKUP(年度マスタ!$K$4&amp;"_"&amp;AF$33,データシート1!$A:$BS,MATCH("aa_"&amp;$S38,データシート1!$A$1:$BS$1,0),0)</f>
        <v>0.70042108517860735</v>
      </c>
      <c r="AG38" s="1019">
        <f>VLOOKUP(年度マスタ!$K$4&amp;"_"&amp;AG$33,データシート1!$A:$BS,MATCH("aa_"&amp;$S38,データシート1!$A$1:$BS$1,0),0)</f>
        <v>0.64283448135174226</v>
      </c>
      <c r="AH38" s="1019">
        <f>VLOOKUP(年度マスタ!$K$4&amp;"_"&amp;AH$33,データシート1!$A:$BS,MATCH("aa_"&amp;$S38,データシート1!$A$1:$BS$1,0),0)</f>
        <v>0.58527549199301854</v>
      </c>
      <c r="AI38" s="1019">
        <f>VLOOKUP(年度マスタ!$K$4&amp;"_"&amp;AI$33,データシート1!$A:$BS,MATCH("aa_"&amp;$S38,データシート1!$A$1:$BS$1,0),0)</f>
        <v>0.58565085238729253</v>
      </c>
      <c r="AJ38" s="1019">
        <f>VLOOKUP(年度マスタ!$K$4&amp;"_"&amp;AJ$33,データシート1!$A:$BS,MATCH("aa_"&amp;$S38,データシート1!$A$1:$BS$1,0),0)</f>
        <v>0.74144101712863986</v>
      </c>
      <c r="AK38" s="1020">
        <f>VLOOKUP(年度マスタ!$K$4&amp;"_"&amp;AK$33,データシート1!$A:$BS,MATCH("aa_"&amp;$S38,データシート1!$A$1:$BS$1,0),0)</f>
        <v>0.66932540627769521</v>
      </c>
      <c r="AL38" s="373"/>
      <c r="AW38" s="19" t="str">
        <f>年度マスタ!H4</f>
        <v>35</v>
      </c>
      <c r="AX38" s="19" t="s">
        <v>111</v>
      </c>
      <c r="AY38" s="19">
        <f>VLOOKUP($AW38&amp;"_"&amp;$AY$34,データシート1!$A:$BS,MATCH($AY$31&amp;"_"&amp;AY$36,データシート1!$A$1:$BS$1,0),0)</f>
        <v>19854.990682110896</v>
      </c>
      <c r="AZ38" s="19">
        <f>VLOOKUP($AW38&amp;"_"&amp;$AY$34,データシート1!$A:$BS,MATCH($AY$31&amp;"_"&amp;AZ$36,データシート1!$A$1:$BS$1,0),0)</f>
        <v>154.54228429227337</v>
      </c>
      <c r="BA38" s="19">
        <f>VLOOKUP($AW38&amp;"_"&amp;$AY$34,データシート1!$A:$BS,MATCH($AY$31&amp;"_"&amp;BA$36,データシート1!$A$1:$BS$1,0),0)</f>
        <v>235.93720571288756</v>
      </c>
      <c r="BB38" s="19">
        <f>VLOOKUP($AW38&amp;"_"&amp;$AY$34,データシート1!$A:$BS,MATCH($AY$31&amp;"_"&amp;BB$36,データシート1!$A$1:$BS$1,0),0)</f>
        <v>1931.5955009621548</v>
      </c>
      <c r="BC38" s="19">
        <f>VLOOKUP($AW38&amp;"_"&amp;$AY$34,データシート1!$A:$BS,MATCH($AY$31&amp;"_"&amp;BC$36,データシート1!$A$1:$BS$1,0),0)</f>
        <v>2191.2245040895746</v>
      </c>
      <c r="BD38" s="19">
        <f>VLOOKUP($AW38&amp;"_"&amp;$AY$34,データシート1!$A:$BS,MATCH($AY$31&amp;"_"&amp;BD$36,データシート1!$A$1:$BS$1,0),0)</f>
        <v>1132.6728623674144</v>
      </c>
      <c r="BE38" s="19">
        <f>VLOOKUP($AW38&amp;"_"&amp;$AY$34,データシート1!$A:$BS,MATCH($AY$31&amp;"_"&amp;BE$36,データシート1!$A$1:$BS$1,0),0)</f>
        <v>968.90169566662689</v>
      </c>
      <c r="BF38" s="19">
        <f>VLOOKUP($AW38&amp;"_"&amp;$AY$34,データシート1!$A:$BS,MATCH($AY$31&amp;"_"&amp;BF$36,データシート1!$A$1:$BS$1,0),0)</f>
        <v>79.986170285848416</v>
      </c>
      <c r="BG38" s="19">
        <f>VLOOKUP($AW38&amp;"_"&amp;$AY$34,データシート1!$A:$BS,MATCH($AY$31&amp;"_"&amp;BG$36,データシート1!$A$1:$BS$1,0),0)</f>
        <v>313.67515607550405</v>
      </c>
      <c r="BH38" s="19">
        <f>VLOOKUP($AW38&amp;"_"&amp;$AY$34,データシート1!$A:$BS,MATCH($AY$31&amp;"_"&amp;BH$36,データシート1!$A$1:$BS$1,0),0)</f>
        <v>143.36548313327202</v>
      </c>
    </row>
    <row r="39" spans="2:64" ht="17.100000000000001" customHeight="1" thickBot="1">
      <c r="B39" s="366"/>
      <c r="C39" s="367"/>
      <c r="D39" s="369"/>
      <c r="E39" s="993"/>
      <c r="F39" s="369"/>
      <c r="G39" s="368"/>
      <c r="H39" s="368"/>
      <c r="I39" s="369"/>
      <c r="J39" s="370"/>
      <c r="K39" s="378"/>
      <c r="L39" s="389"/>
      <c r="M39" s="389"/>
      <c r="N39" s="390" t="s">
        <v>1298</v>
      </c>
      <c r="O39" s="1026">
        <f>AC43</f>
        <v>16.241597597706221</v>
      </c>
      <c r="P39" s="502">
        <f t="shared" si="9"/>
        <v>0.11263027473100659</v>
      </c>
      <c r="Q39" s="371"/>
      <c r="R39" s="15"/>
      <c r="S39" s="401" t="s">
        <v>102</v>
      </c>
      <c r="T39" s="378"/>
      <c r="U39" s="386" t="s">
        <v>112</v>
      </c>
      <c r="V39" s="387"/>
      <c r="W39" s="387"/>
      <c r="X39" s="1015">
        <f>VLOOKUP(年度マスタ!$K$4&amp;"_"&amp;X$33,データシート1!$A:$BS,MATCH("aa_"&amp;$S39,データシート1!$A$1:$BS$1,0),0)</f>
        <v>35.591103367952549</v>
      </c>
      <c r="Y39" s="1016">
        <f>VLOOKUP(年度マスタ!$K$4&amp;"_"&amp;Y$33,データシート1!$A:$BS,MATCH("aa_"&amp;$S39,データシート1!$A$1:$BS$1,0),0)</f>
        <v>32.40795615112782</v>
      </c>
      <c r="Z39" s="1016">
        <f>VLOOKUP(年度マスタ!$K$4&amp;"_"&amp;Z$33,データシート1!$A:$BS,MATCH("aa_"&amp;$S39,データシート1!$A$1:$BS$1,0),0)</f>
        <v>37.064648748648395</v>
      </c>
      <c r="AA39" s="1016">
        <f>VLOOKUP(年度マスタ!$K$4&amp;"_"&amp;AA$33,データシート1!$A:$BS,MATCH("aa_"&amp;$S39,データシート1!$A$1:$BS$1,0),0)</f>
        <v>33.968167654931648</v>
      </c>
      <c r="AB39" s="1016">
        <f>VLOOKUP(年度マスタ!$K$4&amp;"_"&amp;AB$33,データシート1!$A:$BS,MATCH("aa_"&amp;$S39,データシート1!$A$1:$BS$1,0),0)</f>
        <v>34.166562104457313</v>
      </c>
      <c r="AC39" s="1016">
        <f>VLOOKUP(年度マスタ!$K$4&amp;"_"&amp;AC$33,データシート1!$A:$BS,MATCH("aa_"&amp;$S39,データシート1!$A$1:$BS$1,0),0)</f>
        <v>33.036165065082123</v>
      </c>
      <c r="AD39" s="1016">
        <f>VLOOKUP(年度マスタ!$K$4&amp;"_"&amp;AD$33,データシート1!$A:$BS,MATCH("aa_"&amp;$S39,データシート1!$A$1:$BS$1,0),0)</f>
        <v>28.773035176179434</v>
      </c>
      <c r="AE39" s="1016">
        <f>VLOOKUP(年度マスタ!$K$4&amp;"_"&amp;AE$33,データシート1!$A:$BS,MATCH("aa_"&amp;$S39,データシート1!$A$1:$BS$1,0),0)</f>
        <v>29.067084712841687</v>
      </c>
      <c r="AF39" s="1016">
        <f>VLOOKUP(年度マスタ!$K$4&amp;"_"&amp;AF$33,データシート1!$A:$BS,MATCH("aa_"&amp;$S39,データシート1!$A$1:$BS$1,0),0)</f>
        <v>25.591583770199723</v>
      </c>
      <c r="AG39" s="1016">
        <f>VLOOKUP(年度マスタ!$K$4&amp;"_"&amp;AG$33,データシート1!$A:$BS,MATCH("aa_"&amp;$S39,データシート1!$A$1:$BS$1,0),0)</f>
        <v>24.845911796789704</v>
      </c>
      <c r="AH39" s="1016">
        <f>VLOOKUP(年度マスタ!$K$4&amp;"_"&amp;AH$33,データシート1!$A:$BS,MATCH("aa_"&amp;$S39,データシート1!$A$1:$BS$1,0),0)</f>
        <v>22.077544136465587</v>
      </c>
      <c r="AI39" s="1016">
        <f>VLOOKUP(年度マスタ!$K$4&amp;"_"&amp;AI$33,データシート1!$A:$BS,MATCH("aa_"&amp;$S39,データシート1!$A$1:$BS$1,0),0)</f>
        <v>19.91012466426125</v>
      </c>
      <c r="AJ39" s="1016">
        <f>VLOOKUP(年度マスタ!$K$4&amp;"_"&amp;AJ$33,データシート1!$A:$BS,MATCH("aa_"&amp;$S39,データシート1!$A$1:$BS$1,0),0)</f>
        <v>16.124961239827641</v>
      </c>
      <c r="AK39" s="1017">
        <f>VLOOKUP(年度マスタ!$K$4&amp;"_"&amp;AK$33,データシート1!$A:$BS,MATCH("aa_"&amp;$S39,データシート1!$A$1:$BS$1,0),0)</f>
        <v>17.313368650613768</v>
      </c>
      <c r="AL39" s="373"/>
      <c r="AW39" s="19" t="str">
        <f>年度マスタ!K4</f>
        <v>35305</v>
      </c>
      <c r="AX39" s="19" t="s">
        <v>113</v>
      </c>
      <c r="AY39" s="19">
        <f>VLOOKUP($AW39&amp;"_"&amp;$AY$34,データシート1!$A:$BS,MATCH($AY$31&amp;"_"&amp;AY$36,データシート1!$A$1:$BS$1,0),0)</f>
        <v>9.6435608097034144</v>
      </c>
      <c r="AZ39" s="19">
        <f>VLOOKUP($AW39&amp;"_"&amp;$AY$34,データシート1!$A:$BS,MATCH($AY$31&amp;"_"&amp;AZ$36,データシート1!$A$1:$BS$1,0),0)</f>
        <v>1.316983535251419</v>
      </c>
      <c r="BA39" s="19">
        <f>VLOOKUP($AW39&amp;"_"&amp;$AY$34,データシート1!$A:$BS,MATCH($AY$31&amp;"_"&amp;BA$36,データシート1!$A$1:$BS$1,0),0)</f>
        <v>0.66932540627769521</v>
      </c>
      <c r="BB39" s="19">
        <f>VLOOKUP($AW39&amp;"_"&amp;$AY$34,データシート1!$A:$BS,MATCH($AY$31&amp;"_"&amp;BB$36,データシート1!$A$1:$BS$1,0),0)</f>
        <v>17.313368650613768</v>
      </c>
      <c r="BC39" s="19">
        <f>VLOOKUP($AW39&amp;"_"&amp;$AY$34,データシート1!$A:$BS,MATCH($AY$31&amp;"_"&amp;BC$36,データシート1!$A$1:$BS$1,0),0)</f>
        <v>28.47957091733479</v>
      </c>
      <c r="BD39" s="19">
        <f>VLOOKUP($AW39&amp;"_"&amp;$AY$34,データシート1!$A:$BS,MATCH($AY$31&amp;"_"&amp;BD$36,データシート1!$A$1:$BS$1,0),0)</f>
        <v>11.124142828918064</v>
      </c>
      <c r="BE39" s="19">
        <f>VLOOKUP($AW39&amp;"_"&amp;$AY$34,データシート1!$A:$BS,MATCH($AY$31&amp;"_"&amp;BE$36,データシート1!$A$1:$BS$1,0),0)</f>
        <v>17.513009736090712</v>
      </c>
      <c r="BF39" s="19">
        <f>VLOOKUP($AW39&amp;"_"&amp;$AY$34,データシート1!$A:$BS,MATCH($AY$31&amp;"_"&amp;BF$36,データシート1!$A$1:$BS$1,0),0)</f>
        <v>0.88360486460063881</v>
      </c>
      <c r="BG39" s="19">
        <f>VLOOKUP($AW39&amp;"_"&amp;$AY$34,データシート1!$A:$BS,MATCH($AY$31&amp;"_"&amp;BG$36,データシート1!$A$1:$BS$1,0),0)</f>
        <v>4.664753433082744</v>
      </c>
      <c r="BH39" s="19">
        <f>VLOOKUP($AW39&amp;"_"&amp;$AY$34,データシート1!$A:$BS,MATCH($AY$31&amp;"_"&amp;BH$36,データシート1!$A$1:$BS$1,0),0)</f>
        <v>0.97510959580000012</v>
      </c>
    </row>
    <row r="40" spans="2:64" ht="17.100000000000001" customHeight="1" thickBot="1">
      <c r="B40" s="366"/>
      <c r="C40" s="367"/>
      <c r="D40" s="369"/>
      <c r="E40" s="369"/>
      <c r="F40" s="369"/>
      <c r="G40" s="368"/>
      <c r="H40" s="368"/>
      <c r="I40" s="369"/>
      <c r="J40" s="370"/>
      <c r="K40" s="378"/>
      <c r="L40" s="389"/>
      <c r="M40" s="391"/>
      <c r="N40" s="382" t="s">
        <v>47</v>
      </c>
      <c r="O40" s="1026">
        <f>AC44</f>
        <v>21.225300319458373</v>
      </c>
      <c r="P40" s="502">
        <f t="shared" si="9"/>
        <v>0.14719065608215423</v>
      </c>
      <c r="Q40" s="371"/>
      <c r="R40" s="15"/>
      <c r="S40" s="401" t="s">
        <v>78</v>
      </c>
      <c r="T40" s="378"/>
      <c r="U40" s="386" t="s">
        <v>78</v>
      </c>
      <c r="V40" s="387"/>
      <c r="W40" s="387"/>
      <c r="X40" s="1015">
        <f>VLOOKUP(年度マスタ!$K$4&amp;"_"&amp;X$33,データシート1!$A:$BS,MATCH("aa_"&amp;$S40,データシート1!$A$1:$BS$1,0),0)</f>
        <v>47.336611426585272</v>
      </c>
      <c r="Y40" s="1016">
        <f>VLOOKUP(年度マスタ!$K$4&amp;"_"&amp;Y$33,データシート1!$A:$BS,MATCH("aa_"&amp;$S40,データシート1!$A$1:$BS$1,0),0)</f>
        <v>40.918097995681286</v>
      </c>
      <c r="Z40" s="1016">
        <f>VLOOKUP(年度マスタ!$K$4&amp;"_"&amp;Z$33,データシート1!$A:$BS,MATCH("aa_"&amp;$S40,データシート1!$A$1:$BS$1,0),0)</f>
        <v>49.164954735028019</v>
      </c>
      <c r="AA40" s="1016">
        <f>VLOOKUP(年度マスタ!$K$4&amp;"_"&amp;AA$33,データシート1!$A:$BS,MATCH("aa_"&amp;$S40,データシート1!$A$1:$BS$1,0),0)</f>
        <v>46.300896897100053</v>
      </c>
      <c r="AB40" s="1016">
        <f>VLOOKUP(年度マスタ!$K$4&amp;"_"&amp;AB$33,データシート1!$A:$BS,MATCH("aa_"&amp;$S40,データシート1!$A$1:$BS$1,0),0)</f>
        <v>48.882843125886296</v>
      </c>
      <c r="AC40" s="1016">
        <f>VLOOKUP(年度マスタ!$K$4&amp;"_"&amp;AC$33,データシート1!$A:$BS,MATCH("aa_"&amp;$S40,データシート1!$A$1:$BS$1,0),0)</f>
        <v>50.095564416465301</v>
      </c>
      <c r="AD40" s="1016">
        <f>VLOOKUP(年度マスタ!$K$4&amp;"_"&amp;AD$33,データシート1!$A:$BS,MATCH("aa_"&amp;$S40,データシート1!$A$1:$BS$1,0),0)</f>
        <v>47.192336903355439</v>
      </c>
      <c r="AE40" s="1016">
        <f>VLOOKUP(年度マスタ!$K$4&amp;"_"&amp;AE$33,データシート1!$A:$BS,MATCH("aa_"&amp;$S40,データシート1!$A$1:$BS$1,0),0)</f>
        <v>41.478417725425167</v>
      </c>
      <c r="AF40" s="1016">
        <f>VLOOKUP(年度マスタ!$K$4&amp;"_"&amp;AF$33,データシート1!$A:$BS,MATCH("aa_"&amp;$S40,データシート1!$A$1:$BS$1,0),0)</f>
        <v>39.007647525036717</v>
      </c>
      <c r="AG40" s="1016">
        <f>VLOOKUP(年度マスタ!$K$4&amp;"_"&amp;AG$33,データシート1!$A:$BS,MATCH("aa_"&amp;$S40,データシート1!$A$1:$BS$1,0),0)</f>
        <v>38.454333773236485</v>
      </c>
      <c r="AH40" s="1016">
        <f>VLOOKUP(年度マスタ!$K$4&amp;"_"&amp;AH$33,データシート1!$A:$BS,MATCH("aa_"&amp;$S40,データシート1!$A$1:$BS$1,0),0)</f>
        <v>34.593070489693403</v>
      </c>
      <c r="AI40" s="1016">
        <f>VLOOKUP(年度マスタ!$K$4&amp;"_"&amp;AI$33,データシート1!$A:$BS,MATCH("aa_"&amp;$S40,データシート1!$A$1:$BS$1,0),0)</f>
        <v>27.031497360415742</v>
      </c>
      <c r="AJ40" s="1016">
        <f>VLOOKUP(年度マスタ!$K$4&amp;"_"&amp;AJ$33,データシート1!$A:$BS,MATCH("aa_"&amp;$S40,データシート1!$A$1:$BS$1,0),0)</f>
        <v>28.515143698632148</v>
      </c>
      <c r="AK40" s="1017">
        <f>VLOOKUP(年度マスタ!$K$4&amp;"_"&amp;AK$33,データシート1!$A:$BS,MATCH("aa_"&amp;$S40,データシート1!$A$1:$BS$1,0),0)</f>
        <v>28.47957091733479</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1.4338748129331047</v>
      </c>
      <c r="P41" s="502">
        <f t="shared" si="9"/>
        <v>9.9434623434664065E-3</v>
      </c>
      <c r="Q41" s="371"/>
      <c r="R41" s="15"/>
      <c r="S41" s="401" t="s">
        <v>1276</v>
      </c>
      <c r="T41" s="378"/>
      <c r="U41" s="286" t="s">
        <v>44</v>
      </c>
      <c r="V41" s="387"/>
      <c r="W41" s="387"/>
      <c r="X41" s="1015">
        <f>X42+X45+X46</f>
        <v>48.430269599250678</v>
      </c>
      <c r="Y41" s="1016">
        <f t="shared" ref="Y41:AH41" si="12">Y42+Y45+Y46</f>
        <v>47.071672632949685</v>
      </c>
      <c r="Z41" s="1016">
        <f t="shared" si="12"/>
        <v>46.714455221292887</v>
      </c>
      <c r="AA41" s="1016">
        <f t="shared" si="12"/>
        <v>45.609684754901338</v>
      </c>
      <c r="AB41" s="1016">
        <f t="shared" si="12"/>
        <v>45.4330027216864</v>
      </c>
      <c r="AC41" s="1016">
        <f t="shared" si="12"/>
        <v>44.60707467344168</v>
      </c>
      <c r="AD41" s="1016">
        <f t="shared" si="12"/>
        <v>43.038061813061709</v>
      </c>
      <c r="AE41" s="1016">
        <f t="shared" si="12"/>
        <v>42.30941482550719</v>
      </c>
      <c r="AF41" s="1016">
        <f t="shared" si="12"/>
        <v>41.839927923798491</v>
      </c>
      <c r="AG41" s="1016">
        <f t="shared" si="12"/>
        <v>40.224706052216646</v>
      </c>
      <c r="AH41" s="1016">
        <f t="shared" si="12"/>
        <v>39.920292569372606</v>
      </c>
      <c r="AI41" s="1016">
        <f>AI42+AI45+AI46</f>
        <v>38.011700759196671</v>
      </c>
      <c r="AJ41" s="1016">
        <f>AJ42+AJ45+AJ46</f>
        <v>34.712424543979864</v>
      </c>
      <c r="AK41" s="1017">
        <f>AK42+AK45+AK46</f>
        <v>34.185510862692155</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5.7063019433439806</v>
      </c>
      <c r="P42" s="502">
        <f t="shared" si="9"/>
        <v>3.9571375396449754E-2</v>
      </c>
      <c r="Q42" s="371"/>
      <c r="R42" s="15"/>
      <c r="S42" s="401"/>
      <c r="T42" s="378"/>
      <c r="U42" s="389"/>
      <c r="V42" s="623" t="s">
        <v>45</v>
      </c>
      <c r="W42" s="379"/>
      <c r="X42" s="1018">
        <f>SUM(X43:X44)</f>
        <v>41.835441043581362</v>
      </c>
      <c r="Y42" s="1019">
        <f t="shared" ref="Y42:AK42" si="13">SUM(Y43:Y44)</f>
        <v>40.684150823227895</v>
      </c>
      <c r="Z42" s="1019">
        <f t="shared" si="13"/>
        <v>40.291097836068126</v>
      </c>
      <c r="AA42" s="1019">
        <f t="shared" si="13"/>
        <v>38.811370798025308</v>
      </c>
      <c r="AB42" s="1019">
        <f t="shared" si="13"/>
        <v>38.415250113706939</v>
      </c>
      <c r="AC42" s="1019">
        <f t="shared" si="13"/>
        <v>37.466897917164594</v>
      </c>
      <c r="AD42" s="1019">
        <f t="shared" si="13"/>
        <v>36.269084393240334</v>
      </c>
      <c r="AE42" s="1019">
        <f t="shared" si="13"/>
        <v>35.749042701242068</v>
      </c>
      <c r="AF42" s="1019">
        <f t="shared" si="13"/>
        <v>35.165611858486152</v>
      </c>
      <c r="AG42" s="1019">
        <f t="shared" si="13"/>
        <v>34.40818118923611</v>
      </c>
      <c r="AH42" s="1019">
        <f t="shared" si="13"/>
        <v>33.405995930010576</v>
      </c>
      <c r="AI42" s="1019">
        <f t="shared" si="13"/>
        <v>31.911443257481686</v>
      </c>
      <c r="AJ42" s="1019">
        <f t="shared" si="13"/>
        <v>29.10463313707546</v>
      </c>
      <c r="AK42" s="1020">
        <f t="shared" si="13"/>
        <v>28.637152565008776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1.5298084089600001</v>
      </c>
      <c r="P43" s="679">
        <f t="shared" si="9"/>
        <v>1.060873109005625E-2</v>
      </c>
      <c r="Q43" s="371"/>
      <c r="R43" s="15"/>
      <c r="S43" s="401" t="s">
        <v>46</v>
      </c>
      <c r="T43" s="405"/>
      <c r="U43" s="389"/>
      <c r="V43" s="406"/>
      <c r="W43" s="390" t="s">
        <v>46</v>
      </c>
      <c r="X43" s="1018">
        <f>VLOOKUP(年度マスタ!$K$4&amp;"_"&amp;X$33,データシート1!$A:$BS,MATCH("aa_"&amp;$S43,データシート1!$A$1:$BS$1,0),0)</f>
        <v>17.16854387734389</v>
      </c>
      <c r="Y43" s="1019">
        <f>VLOOKUP(年度マスタ!$K$4&amp;"_"&amp;Y$33,データシート1!$A:$BS,MATCH("aa_"&amp;$S43,データシート1!$A$1:$BS$1,0),0)</f>
        <v>17.352277322360241</v>
      </c>
      <c r="Z43" s="1019">
        <f>VLOOKUP(年度マスタ!$K$4&amp;"_"&amp;Z$33,データシート1!$A:$BS,MATCH("aa_"&amp;$S43,データシート1!$A$1:$BS$1,0),0)</f>
        <v>17.222792861793923</v>
      </c>
      <c r="AA43" s="1019">
        <f>VLOOKUP(年度マスタ!$K$4&amp;"_"&amp;AA$33,データシート1!$A:$BS,MATCH("aa_"&amp;$S43,データシート1!$A$1:$BS$1,0),0)</f>
        <v>16.949085636024044</v>
      </c>
      <c r="AB43" s="1019">
        <f>VLOOKUP(年度マスタ!$K$4&amp;"_"&amp;AB$33,データシート1!$A:$BS,MATCH("aa_"&amp;$S43,データシート1!$A$1:$BS$1,0),0)</f>
        <v>16.911308148972498</v>
      </c>
      <c r="AC43" s="1019">
        <f>VLOOKUP(年度マスタ!$K$4&amp;"_"&amp;AC$33,データシート1!$A:$BS,MATCH("aa_"&amp;$S43,データシート1!$A$1:$BS$1,0),0)</f>
        <v>16.241597597706221</v>
      </c>
      <c r="AD43" s="1019">
        <f>VLOOKUP(年度マスタ!$K$4&amp;"_"&amp;AD$33,データシート1!$A:$BS,MATCH("aa_"&amp;$S43,データシート1!$A$1:$BS$1,0),0)</f>
        <v>15.36020381050864</v>
      </c>
      <c r="AE43" s="1019">
        <f>VLOOKUP(年度マスタ!$K$4&amp;"_"&amp;AE$33,データシート1!$A:$BS,MATCH("aa_"&amp;$S43,データシート1!$A$1:$BS$1,0),0)</f>
        <v>15.165430780160259</v>
      </c>
      <c r="AF43" s="1019">
        <f>VLOOKUP(年度マスタ!$K$4&amp;"_"&amp;AF$33,データシート1!$A:$BS,MATCH("aa_"&amp;$S43,データシート1!$A$1:$BS$1,0),0)</f>
        <v>15.006774554068233</v>
      </c>
      <c r="AG43" s="1019">
        <f>VLOOKUP(年度マスタ!$K$4&amp;"_"&amp;AG$33,データシート1!$A:$BS,MATCH("aa_"&amp;$S43,データシート1!$A$1:$BS$1,0),0)</f>
        <v>14.62809599129198</v>
      </c>
      <c r="AH43" s="1019">
        <f>VLOOKUP(年度マスタ!$K$4&amp;"_"&amp;AH$33,データシート1!$A:$BS,MATCH("aa_"&amp;$S43,データシート1!$A$1:$BS$1,0),0)</f>
        <v>14.138278816180978</v>
      </c>
      <c r="AI43" s="1019">
        <f>VLOOKUP(年度マスタ!$K$4&amp;"_"&amp;AI$33,データシート1!$A:$BS,MATCH("aa_"&amp;$S43,データシート1!$A$1:$BS$1,0),0)</f>
        <v>13.495327908610349</v>
      </c>
      <c r="AJ43" s="1019">
        <f>VLOOKUP(年度マスタ!$K$4&amp;"_"&amp;AJ$33,データシート1!$A:$BS,MATCH("aa_"&amp;$S43,データシート1!$A$1:$BS$1,0),0)</f>
        <v>11.697867808035008</v>
      </c>
      <c r="AK43" s="1020">
        <f>VLOOKUP(年度マスタ!$K$4&amp;"_"&amp;AK$33,データシート1!$A:$BS,MATCH("aa_"&amp;$S43,データシート1!$A$1:$BS$1,0),0)</f>
        <v>11.124142828918064</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24.666897166237472</v>
      </c>
      <c r="Y44" s="1019">
        <f>VLOOKUP(年度マスタ!$K$4&amp;"_"&amp;Y$33,データシート1!$A:$BS,MATCH("aa_"&amp;$S44,データシート1!$A$1:$BS$1,0),0)</f>
        <v>23.331873500867655</v>
      </c>
      <c r="Z44" s="1019">
        <f>VLOOKUP(年度マスタ!$K$4&amp;"_"&amp;Z$33,データシート1!$A:$BS,MATCH("aa_"&amp;$S44,データシート1!$A$1:$BS$1,0),0)</f>
        <v>23.068304974274202</v>
      </c>
      <c r="AA44" s="1019">
        <f>VLOOKUP(年度マスタ!$K$4&amp;"_"&amp;AA$33,データシート1!$A:$BS,MATCH("aa_"&amp;$S44,データシート1!$A$1:$BS$1,0),0)</f>
        <v>21.86228516200126</v>
      </c>
      <c r="AB44" s="1019">
        <f>VLOOKUP(年度マスタ!$K$4&amp;"_"&amp;AB$33,データシート1!$A:$BS,MATCH("aa_"&amp;$S44,データシート1!$A$1:$BS$1,0),0)</f>
        <v>21.503941964734441</v>
      </c>
      <c r="AC44" s="1019">
        <f>VLOOKUP(年度マスタ!$K$4&amp;"_"&amp;AC$33,データシート1!$A:$BS,MATCH("aa_"&amp;$S44,データシート1!$A$1:$BS$1,0),0)</f>
        <v>21.225300319458373</v>
      </c>
      <c r="AD44" s="1019">
        <f>VLOOKUP(年度マスタ!$K$4&amp;"_"&amp;AD$33,データシート1!$A:$BS,MATCH("aa_"&amp;$S44,データシート1!$A$1:$BS$1,0),0)</f>
        <v>20.908880582731697</v>
      </c>
      <c r="AE44" s="1019">
        <f>VLOOKUP(年度マスタ!$K$4&amp;"_"&amp;AE$33,データシート1!$A:$BS,MATCH("aa_"&amp;$S44,データシート1!$A$1:$BS$1,0),0)</f>
        <v>20.583611921081811</v>
      </c>
      <c r="AF44" s="1019">
        <f>VLOOKUP(年度マスタ!$K$4&amp;"_"&amp;AF$33,データシート1!$A:$BS,MATCH("aa_"&amp;$S44,データシート1!$A$1:$BS$1,0),0)</f>
        <v>20.158837304417919</v>
      </c>
      <c r="AG44" s="1019">
        <f>VLOOKUP(年度マスタ!$K$4&amp;"_"&amp;AG$33,データシート1!$A:$BS,MATCH("aa_"&amp;$S44,データシート1!$A$1:$BS$1,0),0)</f>
        <v>19.780085197944132</v>
      </c>
      <c r="AH44" s="1019">
        <f>VLOOKUP(年度マスタ!$K$4&amp;"_"&amp;AH$33,データシート1!$A:$BS,MATCH("aa_"&amp;$S44,データシート1!$A$1:$BS$1,0),0)</f>
        <v>19.267717113829598</v>
      </c>
      <c r="AI44" s="1019">
        <f>VLOOKUP(年度マスタ!$K$4&amp;"_"&amp;AI$33,データシート1!$A:$BS,MATCH("aa_"&amp;$S44,データシート1!$A$1:$BS$1,0),0)</f>
        <v>18.416115348871337</v>
      </c>
      <c r="AJ44" s="1019">
        <f>VLOOKUP(年度マスタ!$K$4&amp;"_"&amp;AJ$33,データシート1!$A:$BS,MATCH("aa_"&amp;$S44,データシート1!$A$1:$BS$1,0),0)</f>
        <v>17.406765329040454</v>
      </c>
      <c r="AK44" s="1020">
        <f>VLOOKUP(年度マスタ!$K$4&amp;"_"&amp;AK$33,データシート1!$A:$BS,MATCH("aa_"&amp;$S44,データシート1!$A$1:$BS$1,0),0)</f>
        <v>17.513009736090712</v>
      </c>
      <c r="AL44" s="373"/>
      <c r="AW44" s="19" t="str">
        <f>AW47</f>
        <v>山口県</v>
      </c>
      <c r="AX44" s="407">
        <f t="shared" si="14"/>
        <v>0.74964088846025723</v>
      </c>
      <c r="AY44" s="407">
        <f t="shared" si="14"/>
        <v>7.152231858173537E-2</v>
      </c>
      <c r="AZ44" s="407">
        <f t="shared" si="14"/>
        <v>8.1135753830206422E-2</v>
      </c>
      <c r="BA44" s="407">
        <f t="shared" si="14"/>
        <v>9.2392561367744749E-2</v>
      </c>
      <c r="BB44" s="407">
        <f t="shared" si="14"/>
        <v>5.30847776005624E-3</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1.2402564336086996</v>
      </c>
      <c r="Y45" s="1019">
        <f>VLOOKUP(年度マスタ!$K$4&amp;"_"&amp;Y$33,データシート1!$A:$BS,MATCH("aa_"&amp;$S45,データシート1!$A$1:$BS$1,0),0)</f>
        <v>1.1594932509948768</v>
      </c>
      <c r="Z45" s="1019">
        <f>VLOOKUP(年度マスタ!$K$4&amp;"_"&amp;Z$33,データシート1!$A:$BS,MATCH("aa_"&amp;$S45,データシート1!$A$1:$BS$1,0),0)</f>
        <v>1.1842145489709099</v>
      </c>
      <c r="AA45" s="1019">
        <f>VLOOKUP(年度マスタ!$K$4&amp;"_"&amp;AA$33,データシート1!$A:$BS,MATCH("aa_"&amp;$S45,データシート1!$A$1:$BS$1,0),0)</f>
        <v>1.3411076143855873</v>
      </c>
      <c r="AB45" s="1019">
        <f>VLOOKUP(年度マスタ!$K$4&amp;"_"&amp;AB$33,データシート1!$A:$BS,MATCH("aa_"&amp;$S45,データシート1!$A$1:$BS$1,0),0)</f>
        <v>1.4294799313124458</v>
      </c>
      <c r="AC45" s="1019">
        <f>VLOOKUP(年度マスタ!$K$4&amp;"_"&amp;AC$33,データシート1!$A:$BS,MATCH("aa_"&amp;$S45,データシート1!$A$1:$BS$1,0),0)</f>
        <v>1.4338748129331047</v>
      </c>
      <c r="AD45" s="1019">
        <f>VLOOKUP(年度マスタ!$K$4&amp;"_"&amp;AD$33,データシート1!$A:$BS,MATCH("aa_"&amp;$S45,データシート1!$A$1:$BS$1,0),0)</f>
        <v>1.3417454688071215</v>
      </c>
      <c r="AE45" s="1019">
        <f>VLOOKUP(年度マスタ!$K$4&amp;"_"&amp;AE$33,データシート1!$A:$BS,MATCH("aa_"&amp;$S45,データシート1!$A$1:$BS$1,0),0)</f>
        <v>1.2823321394773903</v>
      </c>
      <c r="AF45" s="1019">
        <f>VLOOKUP(年度マスタ!$K$4&amp;"_"&amp;AF$33,データシート1!$A:$BS,MATCH("aa_"&amp;$S45,データシート1!$A$1:$BS$1,0),0)</f>
        <v>1.2174842640729628</v>
      </c>
      <c r="AG45" s="1019">
        <f>VLOOKUP(年度マスタ!$K$4&amp;"_"&amp;AG$33,データシート1!$A:$BS,MATCH("aa_"&amp;$S45,データシート1!$A$1:$BS$1,0),0)</f>
        <v>1.144445839949475</v>
      </c>
      <c r="AH45" s="1019">
        <f>VLOOKUP(年度マスタ!$K$4&amp;"_"&amp;AH$33,データシート1!$A:$BS,MATCH("aa_"&amp;$S45,データシート1!$A$1:$BS$1,0),0)</f>
        <v>1.0343544938515636</v>
      </c>
      <c r="AI45" s="1019">
        <f>VLOOKUP(年度マスタ!$K$4&amp;"_"&amp;AI$33,データシート1!$A:$BS,MATCH("aa_"&amp;$S45,データシート1!$A$1:$BS$1,0),0)</f>
        <v>0.97345616100048826</v>
      </c>
      <c r="AJ45" s="1019">
        <f>VLOOKUP(年度マスタ!$K$4&amp;"_"&amp;AJ$33,データシート1!$A:$BS,MATCH("aa_"&amp;$S45,データシート1!$A$1:$BS$1,0),0)</f>
        <v>0.89871665317760263</v>
      </c>
      <c r="AK45" s="1020">
        <f>VLOOKUP(年度マスタ!$K$4&amp;"_"&amp;AK$33,データシート1!$A:$BS,MATCH("aa_"&amp;$S45,データシート1!$A$1:$BS$1,0),0)</f>
        <v>0.88360486460063881</v>
      </c>
      <c r="AL45" s="373"/>
      <c r="AW45" s="19" t="str">
        <f>AW48</f>
        <v>周防大島町</v>
      </c>
      <c r="AX45" s="407">
        <f t="shared" ref="AX45:BB45" si="15">AX48/$BC48</f>
        <v>0.12561502397524166</v>
      </c>
      <c r="AY45" s="407">
        <f t="shared" si="15"/>
        <v>0.18700288693332612</v>
      </c>
      <c r="AZ45" s="407">
        <f t="shared" si="15"/>
        <v>0.30760980648183678</v>
      </c>
      <c r="BA45" s="407">
        <f t="shared" si="15"/>
        <v>0.36924005672272131</v>
      </c>
      <c r="BB45" s="407">
        <f t="shared" si="15"/>
        <v>1.0532225886874096E-2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5.3545721220606177</v>
      </c>
      <c r="Y46" s="1019">
        <f>VLOOKUP(年度マスタ!$K$4&amp;"_"&amp;Y$33,データシート1!$A:$BS,MATCH("aa_"&amp;$S46,データシート1!$A$1:$BS$1,0),0)</f>
        <v>5.2280285587269146</v>
      </c>
      <c r="Z46" s="1019">
        <f>VLOOKUP(年度マスタ!$K$4&amp;"_"&amp;Z$33,データシート1!$A:$BS,MATCH("aa_"&amp;$S46,データシート1!$A$1:$BS$1,0),0)</f>
        <v>5.2391428362538557</v>
      </c>
      <c r="AA46" s="1019">
        <f>VLOOKUP(年度マスタ!$K$4&amp;"_"&amp;AA$33,データシート1!$A:$BS,MATCH("aa_"&amp;$S46,データシート1!$A$1:$BS$1,0),0)</f>
        <v>5.4572063424904469</v>
      </c>
      <c r="AB46" s="1019">
        <f>VLOOKUP(年度マスタ!$K$4&amp;"_"&amp;AB$33,データシート1!$A:$BS,MATCH("aa_"&amp;$S46,データシート1!$A$1:$BS$1,0),0)</f>
        <v>5.5882726766670148</v>
      </c>
      <c r="AC46" s="1019">
        <f>VLOOKUP(年度マスタ!$K$4&amp;"_"&amp;AC$33,データシート1!$A:$BS,MATCH("aa_"&amp;$S46,データシート1!$A$1:$BS$1,0),0)</f>
        <v>5.7063019433439806</v>
      </c>
      <c r="AD46" s="1019">
        <f>VLOOKUP(年度マスタ!$K$4&amp;"_"&amp;AD$33,データシート1!$A:$BS,MATCH("aa_"&amp;$S46,データシート1!$A$1:$BS$1,0),0)</f>
        <v>5.4272319510142593</v>
      </c>
      <c r="AE46" s="1019">
        <f>VLOOKUP(年度マスタ!$K$4&amp;"_"&amp;AE$33,データシート1!$A:$BS,MATCH("aa_"&amp;$S46,データシート1!$A$1:$BS$1,0),0)</f>
        <v>5.2780399847877293</v>
      </c>
      <c r="AF46" s="1019">
        <f>VLOOKUP(年度マスタ!$K$4&amp;"_"&amp;AF$33,データシート1!$A:$BS,MATCH("aa_"&amp;$S46,データシート1!$A$1:$BS$1,0),0)</f>
        <v>5.4568318012393755</v>
      </c>
      <c r="AG46" s="1019">
        <f>VLOOKUP(年度マスタ!$K$4&amp;"_"&amp;AG$33,データシート1!$A:$BS,MATCH("aa_"&amp;$S46,データシート1!$A$1:$BS$1,0),0)</f>
        <v>4.6720790230310616</v>
      </c>
      <c r="AH46" s="1019">
        <f>VLOOKUP(年度マスタ!$K$4&amp;"_"&amp;AH$33,データシート1!$A:$BS,MATCH("aa_"&amp;$S46,データシート1!$A$1:$BS$1,0),0)</f>
        <v>5.4799421455104644</v>
      </c>
      <c r="AI46" s="1019">
        <f>VLOOKUP(年度マスタ!$K$4&amp;"_"&amp;AI$33,データシート1!$A:$BS,MATCH("aa_"&amp;$S46,データシート1!$A$1:$BS$1,0),0)</f>
        <v>5.1268013407144934</v>
      </c>
      <c r="AJ46" s="1019">
        <f>VLOOKUP(年度マスタ!$K$4&amp;"_"&amp;AJ$33,データシート1!$A:$BS,MATCH("aa_"&amp;$S46,データシート1!$A$1:$BS$1,0),0)</f>
        <v>4.7090747537268003</v>
      </c>
      <c r="AK46" s="1020">
        <f>VLOOKUP(年度マスタ!$K$4&amp;"_"&amp;AK$33,データシート1!$A:$BS,MATCH("aa_"&amp;$S46,データシート1!$A$1:$BS$1,0),0)</f>
        <v>4.664753433082744</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1.5609919919999999</v>
      </c>
      <c r="Y47" s="1022">
        <f>VLOOKUP(年度マスタ!$K$4&amp;"_"&amp;Y$33,データシート1!$A:$BS,MATCH("aa_"&amp;$S47,データシート1!$A$1:$BS$1,0),0)</f>
        <v>1.2428408097999999</v>
      </c>
      <c r="Z47" s="1022">
        <f>VLOOKUP(年度マスタ!$K$4&amp;"_"&amp;Z$33,データシート1!$A:$BS,MATCH("aa_"&amp;$S47,データシート1!$A$1:$BS$1,0),0)</f>
        <v>1.2499067648</v>
      </c>
      <c r="AA47" s="1022">
        <f>VLOOKUP(年度マスタ!$K$4&amp;"_"&amp;AA$33,データシート1!$A:$BS,MATCH("aa_"&amp;$S47,データシート1!$A$1:$BS$1,0),0)</f>
        <v>1.4256600511999999</v>
      </c>
      <c r="AB47" s="1022">
        <f>VLOOKUP(年度マスタ!$K$4&amp;"_"&amp;AB$33,データシート1!$A:$BS,MATCH("aa_"&amp;$S47,データシート1!$A$1:$BS$1,0),0)</f>
        <v>1.1967566447099998</v>
      </c>
      <c r="AC47" s="1022">
        <f>VLOOKUP(年度マスタ!$K$4&amp;"_"&amp;AC$33,データシート1!$A:$BS,MATCH("aa_"&amp;$S47,データシート1!$A$1:$BS$1,0),0)</f>
        <v>1.5298084089600001</v>
      </c>
      <c r="AD47" s="1022">
        <f>VLOOKUP(年度マスタ!$K$4&amp;"_"&amp;AD$33,データシート1!$A:$BS,MATCH("aa_"&amp;$S47,データシート1!$A$1:$BS$1,0),0)</f>
        <v>1.3867066700000001</v>
      </c>
      <c r="AE47" s="1022">
        <f>VLOOKUP(年度マスタ!$K$4&amp;"_"&amp;AE$33,データシート1!$A:$BS,MATCH("aa_"&amp;$S47,データシート1!$A$1:$BS$1,0),0)</f>
        <v>0.92838520360999999</v>
      </c>
      <c r="AF47" s="1022">
        <f>VLOOKUP(年度マスタ!$K$4&amp;"_"&amp;AF$33,データシート1!$A:$BS,MATCH("aa_"&amp;$S47,データシート1!$A$1:$BS$1,0),0)</f>
        <v>1.1434547579400001</v>
      </c>
      <c r="AG47" s="1022">
        <f>VLOOKUP(年度マスタ!$K$4&amp;"_"&amp;AG$33,データシート1!$A:$BS,MATCH("aa_"&amp;$S47,データシート1!$A$1:$BS$1,0),0)</f>
        <v>1.0617947512000001</v>
      </c>
      <c r="AH47" s="1022">
        <f>VLOOKUP(年度マスタ!$K$4&amp;"_"&amp;AH$33,データシート1!$A:$BS,MATCH("aa_"&amp;$S47,データシート1!$A$1:$BS$1,0),0)</f>
        <v>0.95161558275000013</v>
      </c>
      <c r="AI47" s="1022">
        <f>VLOOKUP(年度マスタ!$K$4&amp;"_"&amp;AI$33,データシート1!$A:$BS,MATCH("aa_"&amp;$S47,データシート1!$A$1:$BS$1,0),0)</f>
        <v>0.87804067568000033</v>
      </c>
      <c r="AJ47" s="1022">
        <f>VLOOKUP(年度マスタ!$K$4&amp;"_"&amp;AJ$33,データシート1!$A:$BS,MATCH("aa_"&amp;$S47,データシート1!$A$1:$BS$1,0),0)</f>
        <v>0.87324933389999992</v>
      </c>
      <c r="AK47" s="1023">
        <f>VLOOKUP(年度マスタ!$K$4&amp;"_"&amp;AK$33,データシート1!$A:$BS,MATCH("aa_"&amp;$S47,データシート1!$A$1:$BS$1,0),0)</f>
        <v>0.97510959580000012</v>
      </c>
      <c r="AL47" s="373"/>
      <c r="AW47" s="19" t="str">
        <f>年度マスタ!I4</f>
        <v>山口県</v>
      </c>
      <c r="AX47" s="408">
        <f>SUM(AY38:BA38)</f>
        <v>20245.470172116056</v>
      </c>
      <c r="AY47" s="408">
        <f t="shared" si="17"/>
        <v>1931.5955009621548</v>
      </c>
      <c r="AZ47" s="408">
        <f t="shared" si="17"/>
        <v>2191.2245040895746</v>
      </c>
      <c r="BA47" s="408">
        <f>SUM(BD38:BG38)</f>
        <v>2495.2358843953939</v>
      </c>
      <c r="BB47" s="408">
        <f>BH38</f>
        <v>143.36548313327202</v>
      </c>
      <c r="BC47" s="408">
        <f>SUM(AX47:BB47)</f>
        <v>27006.891544696453</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周防大島町</v>
      </c>
      <c r="AX48" s="408">
        <f>SUM(AY39:BA39)</f>
        <v>11.629869751232528</v>
      </c>
      <c r="AY48" s="408">
        <f>BB39</f>
        <v>17.313368650613768</v>
      </c>
      <c r="AZ48" s="408">
        <f>BC39</f>
        <v>28.47957091733479</v>
      </c>
      <c r="BA48" s="408">
        <f>SUM(BD39:BG39)</f>
        <v>34.185510862692155</v>
      </c>
      <c r="BB48" s="408">
        <f>BH39</f>
        <v>0.97510959580000012</v>
      </c>
      <c r="BC48" s="408">
        <f>SUM(AX48:BB48)</f>
        <v>92.583429777673246</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92.583429777673246</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11.629869751232528</v>
      </c>
      <c r="P52" s="501">
        <f t="shared" ref="P52:P64" si="18">O52/$O$51</f>
        <v>0.12561502397524166</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9.6435608097034144</v>
      </c>
      <c r="P53" s="502">
        <f t="shared" si="18"/>
        <v>0.10416076432749509</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1.316983535251419</v>
      </c>
      <c r="P54" s="502">
        <f t="shared" si="18"/>
        <v>1.4224829847133328E-2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0.66932540627769521</v>
      </c>
      <c r="P55" s="502">
        <f t="shared" si="18"/>
        <v>7.2294298006132509E-3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17.313368650613768</v>
      </c>
      <c r="P56" s="501">
        <f t="shared" si="18"/>
        <v>0.18700288693332612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28.47957091733479</v>
      </c>
      <c r="P57" s="501">
        <f t="shared" si="18"/>
        <v>0.30760980648183678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34.185510862692155</v>
      </c>
      <c r="P58" s="501">
        <f t="shared" si="18"/>
        <v>0.36924005672272131</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28.637152565008776</v>
      </c>
      <c r="P59" s="502">
        <f t="shared" si="18"/>
        <v>0.30931185670888495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11.124142828918064</v>
      </c>
      <c r="P60" s="502">
        <f t="shared" si="18"/>
        <v>0.12015263266473503</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17.513009736090712</v>
      </c>
      <c r="P61" s="502">
        <f t="shared" si="18"/>
        <v>0.18915922404414989</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0.88360486460063881</v>
      </c>
      <c r="P62" s="502">
        <f t="shared" si="18"/>
        <v>9.543876984493856E-3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4.664753433082744</v>
      </c>
      <c r="P63" s="502">
        <f t="shared" si="18"/>
        <v>5.0384323029342586E-2</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0.97510959580000012</v>
      </c>
      <c r="P64" s="679">
        <f t="shared" si="18"/>
        <v>1.0532225886874096E-2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周防大島町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25.7913</v>
      </c>
      <c r="AI7" s="88">
        <f>VLOOKUP(年度マスタ!$K$4&amp;"_"&amp;$AG7,データシート1!$A:$BS,MATCH("ab_"&amp;AI$2,データシート1!$A$1:$BS$1,0),0)</f>
        <v>877</v>
      </c>
      <c r="AJ7" s="88">
        <f>VLOOKUP(年度マスタ!$K$4&amp;"_"&amp;$AG7,データシート1!$A:$BS,MATCH("ab_"&amp;AJ$2,データシート1!$A$1:$BS$1,0),0)</f>
        <v>6</v>
      </c>
      <c r="AK7" s="88">
        <f>VLOOKUP(年度マスタ!$K$4&amp;"_"&amp;$AG7,データシート1!$A:$BS,MATCH("ab_"&amp;AK$2,データシート1!$A$1:$BS$1,0),0)</f>
        <v>5567</v>
      </c>
      <c r="AL7" s="88">
        <f>VLOOKUP(年度マスタ!$K$4&amp;"_"&amp;$AG7,データシート1!$A:$BS,MATCH("ab_"&amp;AL$2,データシート1!$A$1:$BS$1,0),0)</f>
        <v>10498</v>
      </c>
      <c r="AM7" s="88">
        <f>VLOOKUP(年度マスタ!$K$4&amp;"_"&amp;$AG7,データシート1!$A:$BS,MATCH("ab_"&amp;AM$2,データシート1!$A$1:$BS$1,0),0)</f>
        <v>8793</v>
      </c>
      <c r="AN7" s="88">
        <f>VLOOKUP(年度マスタ!$K$4&amp;"_"&amp;$AG7,データシート1!$A:$BS,MATCH("ab_"&amp;AN$2,データシート1!$A$1:$BS$1,0),0)</f>
        <v>4836</v>
      </c>
      <c r="AO7" s="88">
        <f>VLOOKUP(年度マスタ!$K$4&amp;"_"&amp;$AG7,データシート1!$A:$BS,MATCH("ab_"&amp;AO$2,データシート1!$A$1:$BS$1,0),0)</f>
        <v>20266</v>
      </c>
      <c r="AP7" s="88">
        <f>VLOOKUP(年度マスタ!$K$4&amp;"_"&amp;$AG7,データシート1!$A:$BS,MATCH("ab_"&amp;AP$2,データシート1!$A$1:$BS$1,0),0)</f>
        <v>1011405</v>
      </c>
      <c r="AQ7" s="1073">
        <f>VLOOKUP(年度マスタ!$K$4&amp;"_"&amp;$AG7,データシート1!$A:$BS,MATCH("ab_"&amp;AQ$2,データシート1!$A$1:$BS$1,0),0)</f>
        <v>1.5609919919999999</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27.491900000000001</v>
      </c>
      <c r="AI8" s="88">
        <f>VLOOKUP(年度マスタ!$K$4&amp;"_"&amp;$AG8,データシート1!$A:$BS,MATCH("ab_"&amp;AI$2,データシート1!$A$1:$BS$1,0),0)</f>
        <v>622</v>
      </c>
      <c r="AJ8" s="88">
        <f>VLOOKUP(年度マスタ!$K$4&amp;"_"&amp;$AG8,データシート1!$A:$BS,MATCH("ab_"&amp;AJ$2,データシート1!$A$1:$BS$1,0),0)</f>
        <v>9</v>
      </c>
      <c r="AK8" s="88">
        <f>VLOOKUP(年度マスタ!$K$4&amp;"_"&amp;$AG8,データシート1!$A:$BS,MATCH("ab_"&amp;AK$2,データシート1!$A$1:$BS$1,0),0)</f>
        <v>5545</v>
      </c>
      <c r="AL8" s="88">
        <f>VLOOKUP(年度マスタ!$K$4&amp;"_"&amp;$AG8,データシート1!$A:$BS,MATCH("ab_"&amp;AL$2,データシート1!$A$1:$BS$1,0),0)</f>
        <v>10389</v>
      </c>
      <c r="AM8" s="88">
        <f>VLOOKUP(年度マスタ!$K$4&amp;"_"&amp;$AG8,データシート1!$A:$BS,MATCH("ab_"&amp;AM$2,データシート1!$A$1:$BS$1,0),0)</f>
        <v>8772</v>
      </c>
      <c r="AN8" s="88">
        <f>VLOOKUP(年度マスタ!$K$4&amp;"_"&amp;$AG8,データシート1!$A:$BS,MATCH("ab_"&amp;AN$2,データシート1!$A$1:$BS$1,0),0)</f>
        <v>4696</v>
      </c>
      <c r="AO8" s="88">
        <f>VLOOKUP(年度マスタ!$K$4&amp;"_"&amp;$AG8,データシート1!$A:$BS,MATCH("ab_"&amp;AO$2,データシート1!$A$1:$BS$1,0),0)</f>
        <v>19889</v>
      </c>
      <c r="AP8" s="88">
        <f>VLOOKUP(年度マスタ!$K$4&amp;"_"&amp;$AG8,データシート1!$A:$BS,MATCH("ab_"&amp;AP$2,データシート1!$A$1:$BS$1,0),0)</f>
        <v>963388</v>
      </c>
      <c r="AQ8" s="1073">
        <f>VLOOKUP(年度マスタ!$K$4&amp;"_"&amp;$AG8,データシート1!$A:$BS,MATCH("ab_"&amp;AQ$2,データシート1!$A$1:$BS$1,0),0)</f>
        <v>1.2428408097999999</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25.4785</v>
      </c>
      <c r="AI9" s="88">
        <f>VLOOKUP(年度マスタ!$K$4&amp;"_"&amp;$AG9,データシート1!$A:$BS,MATCH("ab_"&amp;AI$2,データシート1!$A$1:$BS$1,0),0)</f>
        <v>622</v>
      </c>
      <c r="AJ9" s="88">
        <f>VLOOKUP(年度マスタ!$K$4&amp;"_"&amp;$AG9,データシート1!$A:$BS,MATCH("ab_"&amp;AJ$2,データシート1!$A$1:$BS$1,0),0)</f>
        <v>9</v>
      </c>
      <c r="AK9" s="88">
        <f>VLOOKUP(年度マスタ!$K$4&amp;"_"&amp;$AG9,データシート1!$A:$BS,MATCH("ab_"&amp;AK$2,データシート1!$A$1:$BS$1,0),0)</f>
        <v>5545</v>
      </c>
      <c r="AL9" s="88">
        <f>VLOOKUP(年度マスタ!$K$4&amp;"_"&amp;$AG9,データシート1!$A:$BS,MATCH("ab_"&amp;AL$2,データシート1!$A$1:$BS$1,0),0)</f>
        <v>10270</v>
      </c>
      <c r="AM9" s="88">
        <f>VLOOKUP(年度マスタ!$K$4&amp;"_"&amp;$AG9,データシート1!$A:$BS,MATCH("ab_"&amp;AM$2,データシート1!$A$1:$BS$1,0),0)</f>
        <v>8747</v>
      </c>
      <c r="AN9" s="88">
        <f>VLOOKUP(年度マスタ!$K$4&amp;"_"&amp;$AG9,データシート1!$A:$BS,MATCH("ab_"&amp;AN$2,データシート1!$A$1:$BS$1,0),0)</f>
        <v>4527</v>
      </c>
      <c r="AO9" s="88">
        <f>VLOOKUP(年度マスタ!$K$4&amp;"_"&amp;$AG9,データシート1!$A:$BS,MATCH("ab_"&amp;AO$2,データシート1!$A$1:$BS$1,0),0)</f>
        <v>19464</v>
      </c>
      <c r="AP9" s="88">
        <f>VLOOKUP(年度マスタ!$K$4&amp;"_"&amp;$AG9,データシート1!$A:$BS,MATCH("ab_"&amp;AP$2,データシート1!$A$1:$BS$1,0),0)</f>
        <v>914904</v>
      </c>
      <c r="AQ9" s="1073">
        <f>VLOOKUP(年度マスタ!$K$4&amp;"_"&amp;$AG9,データシート1!$A:$BS,MATCH("ab_"&amp;AQ$2,データシート1!$A$1:$BS$1,0),0)</f>
        <v>1.2499067648</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14.896100000000001</v>
      </c>
      <c r="AI10" s="88">
        <f>VLOOKUP(年度マスタ!$K$4&amp;"_"&amp;$AG10,データシート1!$A:$BS,MATCH("ab_"&amp;AI$2,データシート1!$A$1:$BS$1,0),0)</f>
        <v>622</v>
      </c>
      <c r="AJ10" s="88">
        <f>VLOOKUP(年度マスタ!$K$4&amp;"_"&amp;$AG10,データシート1!$A:$BS,MATCH("ab_"&amp;AJ$2,データシート1!$A$1:$BS$1,0),0)</f>
        <v>9</v>
      </c>
      <c r="AK10" s="88">
        <f>VLOOKUP(年度マスタ!$K$4&amp;"_"&amp;$AG10,データシート1!$A:$BS,MATCH("ab_"&amp;AK$2,データシート1!$A$1:$BS$1,0),0)</f>
        <v>5545</v>
      </c>
      <c r="AL10" s="88">
        <f>VLOOKUP(年度マスタ!$K$4&amp;"_"&amp;$AG10,データシート1!$A:$BS,MATCH("ab_"&amp;AL$2,データシート1!$A$1:$BS$1,0),0)</f>
        <v>10179</v>
      </c>
      <c r="AM10" s="88">
        <f>VLOOKUP(年度マスタ!$K$4&amp;"_"&amp;$AG10,データシート1!$A:$BS,MATCH("ab_"&amp;AM$2,データシート1!$A$1:$BS$1,0),0)</f>
        <v>8795</v>
      </c>
      <c r="AN10" s="88">
        <f>VLOOKUP(年度マスタ!$K$4&amp;"_"&amp;$AG10,データシート1!$A:$BS,MATCH("ab_"&amp;AN$2,データシート1!$A$1:$BS$1,0),0)</f>
        <v>4418</v>
      </c>
      <c r="AO10" s="88">
        <f>VLOOKUP(年度マスタ!$K$4&amp;"_"&amp;$AG10,データシート1!$A:$BS,MATCH("ab_"&amp;AO$2,データシート1!$A$1:$BS$1,0),0)</f>
        <v>19110</v>
      </c>
      <c r="AP10" s="88">
        <f>VLOOKUP(年度マスタ!$K$4&amp;"_"&amp;$AG10,データシート1!$A:$BS,MATCH("ab_"&amp;AP$2,データシート1!$A$1:$BS$1,0),0)</f>
        <v>951408</v>
      </c>
      <c r="AQ10" s="1073">
        <f>VLOOKUP(年度マスタ!$K$4&amp;"_"&amp;$AG10,データシート1!$A:$BS,MATCH("ab_"&amp;AQ$2,データシート1!$A$1:$BS$1,0),0)</f>
        <v>1.4256600511999999</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26.124300000000002</v>
      </c>
      <c r="AI11" s="88">
        <f>VLOOKUP(年度マスタ!$K$4&amp;"_"&amp;$AG11,データシート1!$A:$BS,MATCH("ab_"&amp;AI$2,データシート1!$A$1:$BS$1,0),0)</f>
        <v>622</v>
      </c>
      <c r="AJ11" s="88">
        <f>VLOOKUP(年度マスタ!$K$4&amp;"_"&amp;$AG11,データシート1!$A:$BS,MATCH("ab_"&amp;AJ$2,データシート1!$A$1:$BS$1,0),0)</f>
        <v>9</v>
      </c>
      <c r="AK11" s="88">
        <f>VLOOKUP(年度マスタ!$K$4&amp;"_"&amp;$AG11,データシート1!$A:$BS,MATCH("ab_"&amp;AK$2,データシート1!$A$1:$BS$1,0),0)</f>
        <v>5545</v>
      </c>
      <c r="AL11" s="88">
        <f>VLOOKUP(年度マスタ!$K$4&amp;"_"&amp;$AG11,データシート1!$A:$BS,MATCH("ab_"&amp;AL$2,データシート1!$A$1:$BS$1,0),0)</f>
        <v>10090</v>
      </c>
      <c r="AM11" s="88">
        <f>VLOOKUP(年度マスタ!$K$4&amp;"_"&amp;$AG11,データシート1!$A:$BS,MATCH("ab_"&amp;AM$2,データシート1!$A$1:$BS$1,0),0)</f>
        <v>8845</v>
      </c>
      <c r="AN11" s="88">
        <f>VLOOKUP(年度マスタ!$K$4&amp;"_"&amp;$AG11,データシート1!$A:$BS,MATCH("ab_"&amp;AN$2,データシート1!$A$1:$BS$1,0),0)</f>
        <v>4321</v>
      </c>
      <c r="AO11" s="88">
        <f>VLOOKUP(年度マスタ!$K$4&amp;"_"&amp;$AG11,データシート1!$A:$BS,MATCH("ab_"&amp;AO$2,データシート1!$A$1:$BS$1,0),0)</f>
        <v>18748</v>
      </c>
      <c r="AP11" s="88">
        <f>VLOOKUP(年度マスタ!$K$4&amp;"_"&amp;$AG11,データシート1!$A:$BS,MATCH("ab_"&amp;AP$2,データシート1!$A$1:$BS$1,0),0)</f>
        <v>949024</v>
      </c>
      <c r="AQ11" s="1073">
        <f>VLOOKUP(年度マスタ!$K$4&amp;"_"&amp;$AG11,データシート1!$A:$BS,MATCH("ab_"&amp;AQ$2,データシート1!$A$1:$BS$1,0),0)</f>
        <v>1.1967566447099998</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37.325600000000001</v>
      </c>
      <c r="AI12" s="88">
        <f>VLOOKUP(年度マスタ!$K$4&amp;"_"&amp;$AG12,データシート1!$A:$BS,MATCH("ab_"&amp;AI$2,データシート1!$A$1:$BS$1,0),0)</f>
        <v>622</v>
      </c>
      <c r="AJ12" s="88">
        <f>VLOOKUP(年度マスタ!$K$4&amp;"_"&amp;$AG12,データシート1!$A:$BS,MATCH("ab_"&amp;AJ$2,データシート1!$A$1:$BS$1,0),0)</f>
        <v>9</v>
      </c>
      <c r="AK12" s="88">
        <f>VLOOKUP(年度マスタ!$K$4&amp;"_"&amp;$AG12,データシート1!$A:$BS,MATCH("ab_"&amp;AK$2,データシート1!$A$1:$BS$1,0),0)</f>
        <v>5545</v>
      </c>
      <c r="AL12" s="88">
        <f>VLOOKUP(年度マスタ!$K$4&amp;"_"&amp;$AG12,データシート1!$A:$BS,MATCH("ab_"&amp;AL$2,データシート1!$A$1:$BS$1,0),0)</f>
        <v>10048</v>
      </c>
      <c r="AM12" s="88">
        <f>VLOOKUP(年度マスタ!$K$4&amp;"_"&amp;$AG12,データシート1!$A:$BS,MATCH("ab_"&amp;AM$2,データシート1!$A$1:$BS$1,0),0)</f>
        <v>8874</v>
      </c>
      <c r="AN12" s="88">
        <f>VLOOKUP(年度マスタ!$K$4&amp;"_"&amp;$AG12,データシート1!$A:$BS,MATCH("ab_"&amp;AN$2,データシート1!$A$1:$BS$1,0),0)</f>
        <v>4249</v>
      </c>
      <c r="AO12" s="88">
        <f>VLOOKUP(年度マスタ!$K$4&amp;"_"&amp;$AG12,データシート1!$A:$BS,MATCH("ab_"&amp;AO$2,データシート1!$A$1:$BS$1,0),0)</f>
        <v>18536</v>
      </c>
      <c r="AP12" s="88">
        <f>VLOOKUP(年度マスタ!$K$4&amp;"_"&amp;$AG12,データシート1!$A:$BS,MATCH("ab_"&amp;AP$2,データシート1!$A$1:$BS$1,0),0)</f>
        <v>945944</v>
      </c>
      <c r="AQ12" s="1073">
        <f>VLOOKUP(年度マスタ!$K$4&amp;"_"&amp;$AG12,データシート1!$A:$BS,MATCH("ab_"&amp;AQ$2,データシート1!$A$1:$BS$1,0),0)</f>
        <v>1.5298084089600001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37.143799999999999</v>
      </c>
      <c r="AI13" s="88">
        <f>VLOOKUP(年度マスタ!$K$4&amp;"_"&amp;$AG13,データシート1!$A:$BS,MATCH("ab_"&amp;AI$2,データシート1!$A$1:$BS$1,0),0)</f>
        <v>476</v>
      </c>
      <c r="AJ13" s="88">
        <f>VLOOKUP(年度マスタ!$K$4&amp;"_"&amp;$AG13,データシート1!$A:$BS,MATCH("ab_"&amp;AJ$2,データシート1!$A$1:$BS$1,0),0)</f>
        <v>15</v>
      </c>
      <c r="AK13" s="88">
        <f>VLOOKUP(年度マスタ!$K$4&amp;"_"&amp;$AG13,データシート1!$A:$BS,MATCH("ab_"&amp;AK$2,データシート1!$A$1:$BS$1,0),0)</f>
        <v>4872</v>
      </c>
      <c r="AL13" s="88">
        <f>VLOOKUP(年度マスタ!$K$4&amp;"_"&amp;$AG13,データシート1!$A:$BS,MATCH("ab_"&amp;AL$2,データシート1!$A$1:$BS$1,0),0)</f>
        <v>9909</v>
      </c>
      <c r="AM13" s="88">
        <f>VLOOKUP(年度マスタ!$K$4&amp;"_"&amp;$AG13,データシート1!$A:$BS,MATCH("ab_"&amp;AM$2,データシート1!$A$1:$BS$1,0),0)</f>
        <v>8839</v>
      </c>
      <c r="AN13" s="88">
        <f>VLOOKUP(年度マスタ!$K$4&amp;"_"&amp;$AG13,データシート1!$A:$BS,MATCH("ab_"&amp;AN$2,データシート1!$A$1:$BS$1,0),0)</f>
        <v>4164</v>
      </c>
      <c r="AO13" s="88">
        <f>VLOOKUP(年度マスタ!$K$4&amp;"_"&amp;$AG13,データシート1!$A:$BS,MATCH("ab_"&amp;AO$2,データシート1!$A$1:$BS$1,0),0)</f>
        <v>18078</v>
      </c>
      <c r="AP13" s="88">
        <f>VLOOKUP(年度マスタ!$K$4&amp;"_"&amp;$AG13,データシート1!$A:$BS,MATCH("ab_"&amp;AP$2,データシート1!$A$1:$BS$1,0),0)</f>
        <v>902511</v>
      </c>
      <c r="AQ13" s="1073">
        <f>VLOOKUP(年度マスタ!$K$4&amp;"_"&amp;$AG13,データシート1!$A:$BS,MATCH("ab_"&amp;AQ$2,データシート1!$A$1:$BS$1,0),0)</f>
        <v>1.3867066700000001</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21.086099999999998</v>
      </c>
      <c r="AI14" s="88">
        <f>VLOOKUP(年度マスタ!$K$4&amp;"_"&amp;$AG14,データシート1!$A:$BS,MATCH("ab_"&amp;AI$2,データシート1!$A$1:$BS$1,0),0)</f>
        <v>476</v>
      </c>
      <c r="AJ14" s="88">
        <f>VLOOKUP(年度マスタ!$K$4&amp;"_"&amp;$AG14,データシート1!$A:$BS,MATCH("ab_"&amp;AJ$2,データシート1!$A$1:$BS$1,0),0)</f>
        <v>15</v>
      </c>
      <c r="AK14" s="88">
        <f>VLOOKUP(年度マスタ!$K$4&amp;"_"&amp;$AG14,データシート1!$A:$BS,MATCH("ab_"&amp;AK$2,データシート1!$A$1:$BS$1,0),0)</f>
        <v>4872</v>
      </c>
      <c r="AL14" s="88">
        <f>VLOOKUP(年度マスタ!$K$4&amp;"_"&amp;$AG14,データシート1!$A:$BS,MATCH("ab_"&amp;AL$2,データシート1!$A$1:$BS$1,0),0)</f>
        <v>9787</v>
      </c>
      <c r="AM14" s="88">
        <f>VLOOKUP(年度マスタ!$K$4&amp;"_"&amp;$AG14,データシート1!$A:$BS,MATCH("ab_"&amp;AM$2,データシート1!$A$1:$BS$1,0),0)</f>
        <v>8811</v>
      </c>
      <c r="AN14" s="88">
        <f>VLOOKUP(年度マスタ!$K$4&amp;"_"&amp;$AG14,データシート1!$A:$BS,MATCH("ab_"&amp;AN$2,データシート1!$A$1:$BS$1,0),0)</f>
        <v>4096</v>
      </c>
      <c r="AO14" s="88">
        <f>VLOOKUP(年度マスタ!$K$4&amp;"_"&amp;$AG14,データシート1!$A:$BS,MATCH("ab_"&amp;AO$2,データシート1!$A$1:$BS$1,0),0)</f>
        <v>17649</v>
      </c>
      <c r="AP14" s="88">
        <f>VLOOKUP(年度マスタ!$K$4&amp;"_"&amp;$AG14,データシート1!$A:$BS,MATCH("ab_"&amp;AP$2,データシート1!$A$1:$BS$1,0),0)</f>
        <v>904143</v>
      </c>
      <c r="AQ14" s="1073">
        <f>VLOOKUP(年度マスタ!$K$4&amp;"_"&amp;$AG14,データシート1!$A:$BS,MATCH("ab_"&amp;AQ$2,データシート1!$A$1:$BS$1,0),0)</f>
        <v>0.92838520360999999</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34.803100000000001</v>
      </c>
      <c r="AI15" s="88">
        <f>VLOOKUP(年度マスタ!$K$4&amp;"_"&amp;$AG15,データシート1!$A:$BS,MATCH("ab_"&amp;AI$2,データシート1!$A$1:$BS$1,0),0)</f>
        <v>476</v>
      </c>
      <c r="AJ15" s="88">
        <f>VLOOKUP(年度マスタ!$K$4&amp;"_"&amp;$AG15,データシート1!$A:$BS,MATCH("ab_"&amp;AJ$2,データシート1!$A$1:$BS$1,0),0)</f>
        <v>15</v>
      </c>
      <c r="AK15" s="88">
        <f>VLOOKUP(年度マスタ!$K$4&amp;"_"&amp;$AG15,データシート1!$A:$BS,MATCH("ab_"&amp;AK$2,データシート1!$A$1:$BS$1,0),0)</f>
        <v>4872</v>
      </c>
      <c r="AL15" s="88">
        <f>VLOOKUP(年度マスタ!$K$4&amp;"_"&amp;$AG15,データシート1!$A:$BS,MATCH("ab_"&amp;AL$2,データシート1!$A$1:$BS$1,0),0)</f>
        <v>9671</v>
      </c>
      <c r="AM15" s="88">
        <f>VLOOKUP(年度マスタ!$K$4&amp;"_"&amp;$AG15,データシート1!$A:$BS,MATCH("ab_"&amp;AM$2,データシート1!$A$1:$BS$1,0),0)</f>
        <v>8826</v>
      </c>
      <c r="AN15" s="88">
        <f>VLOOKUP(年度マスタ!$K$4&amp;"_"&amp;$AG15,データシート1!$A:$BS,MATCH("ab_"&amp;AN$2,データシート1!$A$1:$BS$1,0),0)</f>
        <v>4149</v>
      </c>
      <c r="AO15" s="88">
        <f>VLOOKUP(年度マスタ!$K$4&amp;"_"&amp;$AG15,データシート1!$A:$BS,MATCH("ab_"&amp;AO$2,データシート1!$A$1:$BS$1,0),0)</f>
        <v>17237</v>
      </c>
      <c r="AP15" s="88">
        <f>VLOOKUP(年度マスタ!$K$4&amp;"_"&amp;$AG15,データシート1!$A:$BS,MATCH("ab_"&amp;AP$2,データシート1!$A$1:$BS$1,0),0)</f>
        <v>931973.15743672766</v>
      </c>
      <c r="AQ15" s="1073">
        <f>VLOOKUP(年度マスタ!$K$4&amp;"_"&amp;$AG15,データシート1!$A:$BS,MATCH("ab_"&amp;AQ$2,データシート1!$A$1:$BS$1,0),0)</f>
        <v>1.1434547579400001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36.639600000000002</v>
      </c>
      <c r="AI16" s="88">
        <f>VLOOKUP(年度マスタ!$K$4&amp;"_"&amp;$AG16,データシート1!$A:$BS,MATCH("ab_"&amp;AI$2,データシート1!$A$1:$BS$1,0),0)</f>
        <v>476</v>
      </c>
      <c r="AJ16" s="88">
        <f>VLOOKUP(年度マスタ!$K$4&amp;"_"&amp;$AG16,データシート1!$A:$BS,MATCH("ab_"&amp;AJ$2,データシート1!$A$1:$BS$1,0),0)</f>
        <v>15</v>
      </c>
      <c r="AK16" s="88">
        <f>VLOOKUP(年度マスタ!$K$4&amp;"_"&amp;$AG16,データシート1!$A:$BS,MATCH("ab_"&amp;AK$2,データシート1!$A$1:$BS$1,0),0)</f>
        <v>4872</v>
      </c>
      <c r="AL16" s="88">
        <f>VLOOKUP(年度マスタ!$K$4&amp;"_"&amp;$AG16,データシート1!$A:$BS,MATCH("ab_"&amp;AL$2,データシート1!$A$1:$BS$1,0),0)</f>
        <v>9438</v>
      </c>
      <c r="AM16" s="88">
        <f>VLOOKUP(年度マスタ!$K$4&amp;"_"&amp;$AG16,データシート1!$A:$BS,MATCH("ab_"&amp;AM$2,データシート1!$A$1:$BS$1,0),0)</f>
        <v>8746</v>
      </c>
      <c r="AN16" s="88">
        <f>VLOOKUP(年度マスタ!$K$4&amp;"_"&amp;$AG16,データシート1!$A:$BS,MATCH("ab_"&amp;AN$2,データシート1!$A$1:$BS$1,0),0)</f>
        <v>4097</v>
      </c>
      <c r="AO16" s="88">
        <f>VLOOKUP(年度マスタ!$K$4&amp;"_"&amp;$AG16,データシート1!$A:$BS,MATCH("ab_"&amp;AO$2,データシート1!$A$1:$BS$1,0),0)</f>
        <v>16756</v>
      </c>
      <c r="AP16" s="88">
        <f>VLOOKUP(年度マスタ!$K$4&amp;"_"&amp;$AG16,データシート1!$A:$BS,MATCH("ab_"&amp;AP$2,データシート1!$A$1:$BS$1,0),0)</f>
        <v>813777.99999999977</v>
      </c>
      <c r="AQ16" s="1073">
        <f>VLOOKUP(年度マスタ!$K$4&amp;"_"&amp;$AG16,データシート1!$A:$BS,MATCH("ab_"&amp;AQ$2,データシート1!$A$1:$BS$1,0),0)</f>
        <v>1.0617947512000001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50.83359999999999</v>
      </c>
      <c r="AI17" s="187">
        <f>VLOOKUP(年度マスタ!$K$4&amp;"_"&amp;$AG17,データシート1!$A:$BS,MATCH("ab_"&amp;AI$2,データシート1!$A$1:$BS$1,0),0)</f>
        <v>476</v>
      </c>
      <c r="AJ17" s="187">
        <f>VLOOKUP(年度マスタ!$K$4&amp;"_"&amp;$AG17,データシート1!$A:$BS,MATCH("ab_"&amp;AJ$2,データシート1!$A$1:$BS$1,0),0)</f>
        <v>15</v>
      </c>
      <c r="AK17" s="187">
        <f>VLOOKUP(年度マスタ!$K$4&amp;"_"&amp;$AG17,データシート1!$A:$BS,MATCH("ab_"&amp;AK$2,データシート1!$A$1:$BS$1,0),0)</f>
        <v>4872</v>
      </c>
      <c r="AL17" s="187">
        <f>VLOOKUP(年度マスタ!$K$4&amp;"_"&amp;$AG17,データシート1!$A:$BS,MATCH("ab_"&amp;AL$2,データシート1!$A$1:$BS$1,0),0)</f>
        <v>9266</v>
      </c>
      <c r="AM17" s="187">
        <f>VLOOKUP(年度マスタ!$K$4&amp;"_"&amp;$AG17,データシート1!$A:$BS,MATCH("ab_"&amp;AM$2,データシート1!$A$1:$BS$1,0),0)</f>
        <v>8615</v>
      </c>
      <c r="AN17" s="187">
        <f>VLOOKUP(年度マスタ!$K$4&amp;"_"&amp;$AG17,データシート1!$A:$BS,MATCH("ab_"&amp;AN$2,データシート1!$A$1:$BS$1,0),0)</f>
        <v>4031</v>
      </c>
      <c r="AO17" s="187">
        <f>VLOOKUP(年度マスタ!$K$4&amp;"_"&amp;$AG17,データシート1!$A:$BS,MATCH("ab_"&amp;AO$2,データシート1!$A$1:$BS$1,0),0)</f>
        <v>16320</v>
      </c>
      <c r="AP17" s="187">
        <f>VLOOKUP(年度マスタ!$K$4&amp;"_"&amp;$AG17,データシート1!$A:$BS,MATCH("ab_"&amp;AP$2,データシート1!$A$1:$BS$1,0),0)</f>
        <v>950749.99999999988</v>
      </c>
      <c r="AQ17" s="1074">
        <f>VLOOKUP(年度マスタ!$K$4&amp;"_"&amp;$AG17,データシート1!$A:$BS,MATCH("ab_"&amp;AQ$2,データシート1!$A$1:$BS$1,0),0)</f>
        <v>0.95161558275000013</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50.765900000000002</v>
      </c>
      <c r="AI18" s="88">
        <f>VLOOKUP(年度マスタ!$K$4&amp;"_"&amp;$AG18,データシート1!$A:$BS,MATCH("ab_"&amp;AI$2,データシート1!$A$1:$BS$1,0),0)</f>
        <v>476</v>
      </c>
      <c r="AJ18" s="88">
        <f>VLOOKUP(年度マスタ!$K$4&amp;"_"&amp;$AG18,データシート1!$A:$BS,MATCH("ab_"&amp;AJ$2,データシート1!$A$1:$BS$1,0),0)</f>
        <v>15</v>
      </c>
      <c r="AK18" s="88">
        <f>VLOOKUP(年度マスタ!$K$4&amp;"_"&amp;$AG18,データシート1!$A:$BS,MATCH("ab_"&amp;AK$2,データシート1!$A$1:$BS$1,0),0)</f>
        <v>4872</v>
      </c>
      <c r="AL18" s="88">
        <f>VLOOKUP(年度マスタ!$K$4&amp;"_"&amp;$AG18,データシート1!$A:$BS,MATCH("ab_"&amp;AL$2,データシート1!$A$1:$BS$1,0),0)</f>
        <v>9040</v>
      </c>
      <c r="AM18" s="88">
        <f>VLOOKUP(年度マスタ!$K$4&amp;"_"&amp;$AG18,データシート1!$A:$BS,MATCH("ab_"&amp;AM$2,データシート1!$A$1:$BS$1,0),0)</f>
        <v>8449</v>
      </c>
      <c r="AN18" s="88">
        <f>VLOOKUP(年度マスタ!$K$4&amp;"_"&amp;$AG18,データシート1!$A:$BS,MATCH("ab_"&amp;AN$2,データシート1!$A$1:$BS$1,0),0)</f>
        <v>3824</v>
      </c>
      <c r="AO18" s="88">
        <f>VLOOKUP(年度マスタ!$K$4&amp;"_"&amp;$AG18,データシート1!$A:$BS,MATCH("ab_"&amp;AO$2,データシート1!$A$1:$BS$1,0),0)</f>
        <v>15775</v>
      </c>
      <c r="AP18" s="88">
        <f>VLOOKUP(年度マスタ!$K$4&amp;"_"&amp;$AG18,データシート1!$A:$BS,MATCH("ab_"&amp;AP$2,データシート1!$A$1:$BS$1,0),0)</f>
        <v>904050</v>
      </c>
      <c r="AQ18" s="1073">
        <f>VLOOKUP(年度マスタ!$K$4&amp;"_"&amp;$AG18,データシート1!$A:$BS,MATCH("ab_"&amp;AQ$2,データシート1!$A$1:$BS$1,0),0)</f>
        <v>0.87804067568000033</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48.053600000000003</v>
      </c>
      <c r="AI19" s="88">
        <f>VLOOKUP(年度マスタ!$K$4&amp;"_"&amp;$AG19,データシート1!$A:$BS,MATCH("ab_"&amp;AI$2,データシート1!$A$1:$BS$1,0),0)</f>
        <v>379</v>
      </c>
      <c r="AJ19" s="88">
        <f>VLOOKUP(年度マスタ!$K$4&amp;"_"&amp;$AG19,データシート1!$A:$BS,MATCH("ab_"&amp;AJ$2,データシート1!$A$1:$BS$1,0),0)</f>
        <v>20</v>
      </c>
      <c r="AK19" s="88">
        <f>VLOOKUP(年度マスタ!$K$4&amp;"_"&amp;$AG19,データシート1!$A:$BS,MATCH("ab_"&amp;AK$2,データシート1!$A$1:$BS$1,0),0)</f>
        <v>4295</v>
      </c>
      <c r="AL19" s="88">
        <f>VLOOKUP(年度マスタ!$K$4&amp;"_"&amp;$AG19,データシート1!$A:$BS,MATCH("ab_"&amp;AL$2,データシート1!$A$1:$BS$1,0),0)</f>
        <v>8790</v>
      </c>
      <c r="AM19" s="88">
        <f>VLOOKUP(年度マスタ!$K$4&amp;"_"&amp;$AG19,データシート1!$A:$BS,MATCH("ab_"&amp;AM$2,データシート1!$A$1:$BS$1,0),0)</f>
        <v>8359</v>
      </c>
      <c r="AN19" s="88">
        <f>VLOOKUP(年度マスタ!$K$4&amp;"_"&amp;$AG19,データシート1!$A:$BS,MATCH("ab_"&amp;AN$2,データシート1!$A$1:$BS$1,0),0)</f>
        <v>3927</v>
      </c>
      <c r="AO19" s="88">
        <f>VLOOKUP(年度マスタ!$K$4&amp;"_"&amp;$AG19,データシート1!$A:$BS,MATCH("ab_"&amp;AO$2,データシート1!$A$1:$BS$1,0),0)</f>
        <v>15242</v>
      </c>
      <c r="AP19" s="88">
        <f>VLOOKUP(年度マスタ!$K$4&amp;"_"&amp;$AG19,データシート1!$A:$BS,MATCH("ab_"&amp;AP$2,データシート1!$A$1:$BS$1,0),0)</f>
        <v>834721.00000000012</v>
      </c>
      <c r="AQ19" s="1073">
        <f>VLOOKUP(年度マスタ!$K$4&amp;"_"&amp;$AG19,データシート1!$A:$BS,MATCH("ab_"&amp;AQ$2,データシート1!$A$1:$BS$1,0),0)</f>
        <v>0.87324933389999992</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32.299500000000002</v>
      </c>
      <c r="AI20" s="88">
        <f>VLOOKUP(年度マスタ!$K$4&amp;"_"&amp;$AG20,データシート1!$A:$BS,MATCH("ab_"&amp;AI$2,データシート1!$A$1:$BS$1,0),0)</f>
        <v>379</v>
      </c>
      <c r="AJ20" s="88">
        <f>VLOOKUP(年度マスタ!$K$4&amp;"_"&amp;$AG20,データシート1!$A:$BS,MATCH("ab_"&amp;AJ$2,データシート1!$A$1:$BS$1,0),0)</f>
        <v>20</v>
      </c>
      <c r="AK20" s="88">
        <f>VLOOKUP(年度マスタ!$K$4&amp;"_"&amp;$AG20,データシート1!$A:$BS,MATCH("ab_"&amp;AK$2,データシート1!$A$1:$BS$1,0),0)</f>
        <v>4295</v>
      </c>
      <c r="AL20" s="88">
        <f>VLOOKUP(年度マスタ!$K$4&amp;"_"&amp;$AG20,データシート1!$A:$BS,MATCH("ab_"&amp;AL$2,データシート1!$A$1:$BS$1,0),0)</f>
        <v>8565</v>
      </c>
      <c r="AM20" s="88">
        <f>VLOOKUP(年度マスタ!$K$4&amp;"_"&amp;$AG20,データシート1!$A:$BS,MATCH("ab_"&amp;AM$2,データシート1!$A$1:$BS$1,0),0)</f>
        <v>8185</v>
      </c>
      <c r="AN20" s="88">
        <f>VLOOKUP(年度マスタ!$K$4&amp;"_"&amp;$AG20,データシート1!$A:$BS,MATCH("ab_"&amp;AN$2,データシート1!$A$1:$BS$1,0),0)</f>
        <v>3853</v>
      </c>
      <c r="AO20" s="88">
        <f>VLOOKUP(年度マスタ!$K$4&amp;"_"&amp;$AG20,データシート1!$A:$BS,MATCH("ab_"&amp;AO$2,データシート1!$A$1:$BS$1,0),0)</f>
        <v>14808</v>
      </c>
      <c r="AP20" s="88">
        <f>VLOOKUP(年度マスタ!$K$4&amp;"_"&amp;$AG20,データシート1!$A:$BS,MATCH("ab_"&amp;AP$2,データシート1!$A$1:$BS$1,0),0)</f>
        <v>801450</v>
      </c>
      <c r="AQ20" s="1073">
        <f>VLOOKUP(年度マスタ!$K$4&amp;"_"&amp;$AG20,データシート1!$A:$BS,MATCH("ab_"&amp;AQ$2,データシート1!$A$1:$BS$1,0),0)</f>
        <v>0.97510959580000012</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周防大島町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35305</v>
      </c>
      <c r="BF13" s="80" t="str">
        <f>年度マスタ!K4</f>
        <v>35305</v>
      </c>
      <c r="BG13" s="80" t="str">
        <f>年度マスタ!K4</f>
        <v>35305</v>
      </c>
      <c r="BH13" s="318" t="s">
        <v>108</v>
      </c>
      <c r="BI13" s="318" t="s">
        <v>108</v>
      </c>
      <c r="BJ13" s="318" t="s">
        <v>108</v>
      </c>
      <c r="BK13" s="318" t="str">
        <f>年度マスタ!K4</f>
        <v>35305</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周防大島町</v>
      </c>
      <c r="BF14" s="80" t="str">
        <f>AP2</f>
        <v>周防大島町</v>
      </c>
      <c r="BG14" s="80" t="str">
        <f>AP2</f>
        <v>周防大島町</v>
      </c>
      <c r="BH14" s="80" t="s">
        <v>118</v>
      </c>
      <c r="BI14" s="80" t="s">
        <v>118</v>
      </c>
      <c r="BJ14" s="80" t="s">
        <v>118</v>
      </c>
      <c r="BK14" s="80" t="str">
        <f>AP2</f>
        <v>周防大島町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v>
      </c>
      <c r="G21" s="996">
        <f t="shared" ref="G21:O21" si="5">SUM(G22,G26,G27,G28)</f>
        <v>0</v>
      </c>
      <c r="H21" s="996">
        <f t="shared" si="5"/>
        <v>0</v>
      </c>
      <c r="I21" s="996">
        <f t="shared" si="5"/>
        <v>0</v>
      </c>
      <c r="J21" s="996">
        <f t="shared" si="5"/>
        <v>0</v>
      </c>
      <c r="K21" s="996">
        <f t="shared" si="5"/>
        <v>0</v>
      </c>
      <c r="L21" s="996">
        <f t="shared" si="5"/>
        <v>0</v>
      </c>
      <c r="M21" s="996">
        <f t="shared" si="5"/>
        <v>0</v>
      </c>
      <c r="N21" s="996">
        <f t="shared" si="5"/>
        <v>0</v>
      </c>
      <c r="O21" s="996">
        <f t="shared" si="5"/>
        <v>0</v>
      </c>
      <c r="P21" s="997">
        <f>SUM(P22,P26,P27,P28)</f>
        <v>0</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v>
      </c>
      <c r="AY22" s="201">
        <f>AX22</f>
        <v>0</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49.992187593614119</v>
      </c>
      <c r="AG24" s="996">
        <f t="shared" ref="AG24:AP24" si="7">AG25+AG29</f>
        <v>43.1708538657536</v>
      </c>
      <c r="AH24" s="996">
        <f t="shared" si="7"/>
        <v>47.423416130917232</v>
      </c>
      <c r="AI24" s="996">
        <f t="shared" si="7"/>
        <v>47.970322462369609</v>
      </c>
      <c r="AJ24" s="996">
        <f t="shared" si="7"/>
        <v>43.703820315308903</v>
      </c>
      <c r="AK24" s="996">
        <f t="shared" si="7"/>
        <v>38.530834068775029</v>
      </c>
      <c r="AL24" s="996">
        <f t="shared" si="7"/>
        <v>41.234228328213284</v>
      </c>
      <c r="AM24" s="996">
        <f t="shared" si="7"/>
        <v>40.302571097988178</v>
      </c>
      <c r="AN24" s="996">
        <f t="shared" si="7"/>
        <v>40.386679650661605</v>
      </c>
      <c r="AO24" s="996">
        <f>AO25+AO29</f>
        <v>36.829875181619542</v>
      </c>
      <c r="AP24" s="997">
        <f t="shared" si="7"/>
        <v>33.127295289201172</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12.927538844965728</v>
      </c>
      <c r="AG25" s="998">
        <f>①CO2排出量の現状把握!AA35</f>
        <v>9.2026862108219554</v>
      </c>
      <c r="AH25" s="998">
        <f>①CO2排出量の現状把握!AB35</f>
        <v>13.256854026459918</v>
      </c>
      <c r="AI25" s="998">
        <f>①CO2排出量の現状把握!AC35</f>
        <v>14.934157397287484</v>
      </c>
      <c r="AJ25" s="998">
        <f>①CO2排出量の現状把握!AD35</f>
        <v>14.930785139129469</v>
      </c>
      <c r="AK25" s="998">
        <f>①CO2排出量の現状把握!AE35</f>
        <v>9.4637493559333432</v>
      </c>
      <c r="AL25" s="998">
        <f>①CO2排出量の現状把握!AF35</f>
        <v>15.642644558013563</v>
      </c>
      <c r="AM25" s="998">
        <f>①CO2排出量の現状把握!AG35</f>
        <v>15.456659301198478</v>
      </c>
      <c r="AN25" s="998">
        <f>①CO2排出量の現状把握!AH35</f>
        <v>18.309135514196019</v>
      </c>
      <c r="AO25" s="998">
        <f>①CO2排出量の現状把握!AI35</f>
        <v>16.919750517358288</v>
      </c>
      <c r="AP25" s="999">
        <f>①CO2排出量の現状把握!AJ35</f>
        <v>17.002334049373534</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10.092024621252159</v>
      </c>
      <c r="AG26" s="1000">
        <f>①CO2排出量の現状把握!AA36</f>
        <v>5.6029490749225719</v>
      </c>
      <c r="AH26" s="1000">
        <f>①CO2排出量の現状把握!AB36</f>
        <v>9.7732329765980435</v>
      </c>
      <c r="AI26" s="1000">
        <f>①CO2排出量の現状把握!AC36</f>
        <v>12.48266527462569</v>
      </c>
      <c r="AJ26" s="1000">
        <f>①CO2排出量の現状把握!AD36</f>
        <v>12.781252047403074</v>
      </c>
      <c r="AK26" s="1000">
        <f>①CO2排出量の現状把握!AE36</f>
        <v>7.3983336655276117</v>
      </c>
      <c r="AL26" s="1000">
        <f>①CO2排出量の現状把握!AF36</f>
        <v>13.579530450269043</v>
      </c>
      <c r="AM26" s="1000">
        <f>①CO2排出量の現状把握!AG36</f>
        <v>13.273074409681859</v>
      </c>
      <c r="AN26" s="1000">
        <f>①CO2排出量の現状把握!AH36</f>
        <v>16.436929973894827</v>
      </c>
      <c r="AO26" s="1000">
        <f>①CO2排出量の現状把握!AI36</f>
        <v>15.033574116507568</v>
      </c>
      <c r="AP26" s="1001">
        <f>①CO2排出量の現状把握!AJ36</f>
        <v>15.12571650502632</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2.3579637872607937</v>
      </c>
      <c r="AG27" s="1000">
        <f>①CO2排出量の現状把握!AA37</f>
        <v>3.1328729913104323</v>
      </c>
      <c r="AH27" s="1000">
        <f>①CO2排出量の現状把握!AB37</f>
        <v>3.0267957833873913</v>
      </c>
      <c r="AI27" s="1000">
        <f>①CO2排出量の現状把握!AC37</f>
        <v>1.9998216622255491</v>
      </c>
      <c r="AJ27" s="1000">
        <f>①CO2排出量の現状把握!AD37</f>
        <v>1.5219648988886385</v>
      </c>
      <c r="AK27" s="1000">
        <f>①CO2排出量の現状把握!AE37</f>
        <v>1.4365505717273643</v>
      </c>
      <c r="AL27" s="1000">
        <f>①CO2排出量の現状把握!AF37</f>
        <v>1.3626930225659126</v>
      </c>
      <c r="AM27" s="1000">
        <f>①CO2排出量の現状把握!AG37</f>
        <v>1.5407504101648748</v>
      </c>
      <c r="AN27" s="1000">
        <f>①CO2排出量の現状把握!AH37</f>
        <v>1.2869300483081729</v>
      </c>
      <c r="AO27" s="1000">
        <f>①CO2排出量の現状把握!AI37</f>
        <v>1.3005255484634268</v>
      </c>
      <c r="AP27" s="1001">
        <f>①CO2排出量の現状把握!AJ37</f>
        <v>1.1351765272185752</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0.47755043645277429</v>
      </c>
      <c r="AG28" s="1000">
        <f>①CO2排出量の現状把握!AA38</f>
        <v>0.46686414458895104</v>
      </c>
      <c r="AH28" s="1000">
        <f>①CO2排出量の現状把握!AB38</f>
        <v>0.45682526647448307</v>
      </c>
      <c r="AI28" s="1000">
        <f>①CO2排出量の現状把握!AC38</f>
        <v>0.45167046043624354</v>
      </c>
      <c r="AJ28" s="1000">
        <f>①CO2排出量の現状把握!AD38</f>
        <v>0.627568192837757</v>
      </c>
      <c r="AK28" s="1000">
        <f>①CO2排出量の現状把握!AE38</f>
        <v>0.62886511867836759</v>
      </c>
      <c r="AL28" s="1000">
        <f>①CO2排出量の現状把握!AF38</f>
        <v>0.70042108517860735</v>
      </c>
      <c r="AM28" s="1000">
        <f>①CO2排出量の現状把握!AG38</f>
        <v>0.64283448135174226</v>
      </c>
      <c r="AN28" s="1000">
        <f>①CO2排出量の現状把握!AH38</f>
        <v>0.58527549199301854</v>
      </c>
      <c r="AO28" s="1000">
        <f>①CO2排出量の現状把握!AI38</f>
        <v>0.58565085238729253</v>
      </c>
      <c r="AP28" s="1001">
        <f>①CO2排出量の現状把握!AJ38</f>
        <v>0.74144101712863986</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37.064648748648395</v>
      </c>
      <c r="AG29" s="1002">
        <f>①CO2排出量の現状把握!AA39</f>
        <v>33.968167654931648</v>
      </c>
      <c r="AH29" s="1002">
        <f>①CO2排出量の現状把握!AB39</f>
        <v>34.166562104457313</v>
      </c>
      <c r="AI29" s="1002">
        <f>①CO2排出量の現状把握!AC39</f>
        <v>33.036165065082123</v>
      </c>
      <c r="AJ29" s="1002">
        <f>①CO2排出量の現状把握!AD39</f>
        <v>28.773035176179434</v>
      </c>
      <c r="AK29" s="1002">
        <f>①CO2排出量の現状把握!AE39</f>
        <v>29.067084712841687</v>
      </c>
      <c r="AL29" s="1002">
        <f>①CO2排出量の現状把握!AF39</f>
        <v>25.591583770199723</v>
      </c>
      <c r="AM29" s="1002">
        <f>①CO2排出量の現状把握!AG39</f>
        <v>24.845911796789704</v>
      </c>
      <c r="AN29" s="1002">
        <f>①CO2排出量の現状把握!AH39</f>
        <v>22.077544136465587</v>
      </c>
      <c r="AO29" s="1002">
        <f>①CO2排出量の現状把握!AI39</f>
        <v>19.91012466426125</v>
      </c>
      <c r="AP29" s="1003">
        <f>①CO2排出量の現状把握!AJ39</f>
        <v>16.124961239827641</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0</v>
      </c>
      <c r="G55" s="1004">
        <f t="shared" ref="G55:P55" si="29">SUM(G56,G57,G60,G61,G62,G63,G64,G65,)</f>
        <v>0</v>
      </c>
      <c r="H55" s="1004">
        <f t="shared" si="29"/>
        <v>0</v>
      </c>
      <c r="I55" s="1004">
        <f t="shared" si="29"/>
        <v>0</v>
      </c>
      <c r="J55" s="1004">
        <f t="shared" si="29"/>
        <v>0</v>
      </c>
      <c r="K55" s="1004">
        <f t="shared" si="29"/>
        <v>0</v>
      </c>
      <c r="L55" s="1004">
        <f t="shared" si="29"/>
        <v>0</v>
      </c>
      <c r="M55" s="1004">
        <f t="shared" si="29"/>
        <v>0</v>
      </c>
      <c r="N55" s="1004">
        <f t="shared" si="29"/>
        <v>0</v>
      </c>
      <c r="O55" s="1004">
        <f t="shared" si="29"/>
        <v>0</v>
      </c>
      <c r="P55" s="1005">
        <f t="shared" si="29"/>
        <v>0</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0</v>
      </c>
      <c r="I56" s="1006">
        <f>IFERROR(VLOOKUP(年度マスタ!$K$4&amp;"_"&amp;I$54,データシート1!$A:$CD,MATCH("bc_"&amp;$C56,データシート1!$A$1:$CD$1,0),0),0)</f>
        <v>0</v>
      </c>
      <c r="J56" s="1006">
        <f>IFERROR(VLOOKUP(年度マスタ!$K$4&amp;"_"&amp;J$54,データシート1!$A:$CD,MATCH("bc_"&amp;$C56,データシート1!$A$1:$CD$1,0),0),0)</f>
        <v>0</v>
      </c>
      <c r="K56" s="1006">
        <f>IFERROR(VLOOKUP(年度マスタ!$K$4&amp;"_"&amp;K$54,データシート1!$A:$CD,MATCH("bc_"&amp;$C56,データシート1!$A$1:$CD$1,0),0),0)</f>
        <v>0</v>
      </c>
      <c r="L56" s="1006">
        <f>IFERROR(VLOOKUP(年度マスタ!$K$4&amp;"_"&amp;L$54,データシート1!$A:$CD,MATCH("bc_"&amp;$C56,データシート1!$A$1:$CD$1,0),0),0)</f>
        <v>0</v>
      </c>
      <c r="M56" s="1006">
        <f>IFERROR(VLOOKUP(年度マスタ!$K$4&amp;"_"&amp;M$54,データシート1!$A:$CD,MATCH("bc_"&amp;$C56,データシート1!$A$1:$CD$1,0),0),0)</f>
        <v>0</v>
      </c>
      <c r="N56" s="1006">
        <f>IFERROR(VLOOKUP(年度マスタ!$K$4&amp;"_"&amp;N$54,データシート1!$A:$CD,MATCH("bc_"&amp;$C56,データシート1!$A$1:$CD$1,0),0),0)</f>
        <v>0</v>
      </c>
      <c r="O56" s="1006">
        <f>IFERROR(VLOOKUP(年度マスタ!$K$4&amp;"_"&amp;O$54,データシート1!$A:$CD,MATCH("bc_"&amp;$C56,データシート1!$A$1:$CD$1,0),0),0)</f>
        <v>0</v>
      </c>
      <c r="P56" s="1007">
        <f>IFERROR(VLOOKUP(年度マスタ!$K$4&amp;"_"&amp;P$54,データシート1!$A:$CD,MATCH("bc_"&amp;$C56,データシート1!$A$1:$CD$1,0),0),0)</f>
        <v>0</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周防大島町</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439.1</v>
      </c>
      <c r="K6" s="688">
        <f>VLOOKUP(年度マスタ!$K$4&amp;"_"&amp;K$5,データシート1!$A:$BS,MATCH("cb_"&amp;$G6,データシート1!$A$1:$BS$1,0),0)</f>
        <v>590.5</v>
      </c>
      <c r="L6" s="688">
        <f>VLOOKUP(年度マスタ!$K$4&amp;"_"&amp;L$5,データシート1!$A:$BS,MATCH("cb_"&amp;$G6,データシート1!$A$1:$BS$1,0),0)</f>
        <v>667.3</v>
      </c>
      <c r="M6" s="688">
        <f>VLOOKUP(年度マスタ!$K$4&amp;"_"&amp;M$5,データシート1!$A:$BS,MATCH("cb_"&amp;$G6,データシート1!$A$1:$BS$1,0),0)</f>
        <v>770.09999999999991</v>
      </c>
      <c r="N6" s="688">
        <f>VLOOKUP(年度マスタ!$K$4&amp;"_"&amp;N$5,データシート1!$A:$BS,MATCH("cb_"&amp;$G6,データシート1!$A$1:$BS$1,0),0)</f>
        <v>883.8</v>
      </c>
      <c r="O6" s="688">
        <f>VLOOKUP(年度マスタ!$K$4&amp;"_"&amp;O$5,データシート1!$A:$BS,MATCH("cb_"&amp;$G6,データシート1!$A$1:$BS$1,0),0)</f>
        <v>1003.5</v>
      </c>
      <c r="P6" s="688">
        <f>VLOOKUP(年度マスタ!$K$4&amp;"_"&amp;P$5,データシート1!$A:$BS,MATCH("cb_"&amp;$G6,データシート1!$A$1:$BS$1,0),0)</f>
        <v>1078.4000000000001</v>
      </c>
      <c r="Q6" s="688">
        <f>VLOOKUP(年度マスタ!$K$4&amp;"_"&amp;Q$5,データシート1!$A:$BS,MATCH("cb_"&amp;$G6,データシート1!$A$1:$BS$1,0),0)</f>
        <v>1193.7</v>
      </c>
      <c r="R6" s="704">
        <f>VLOOKUP(年度マスタ!$K$4&amp;"_"&amp;R$5,データシート1!$A:$BS,MATCH("cb_"&amp;$G6,データシート1!$A$1:$BS$1,0),0)</f>
        <v>1342.0000000000002</v>
      </c>
      <c r="S6" s="627"/>
      <c r="T6" s="226"/>
      <c r="U6" s="640"/>
      <c r="V6" s="231"/>
      <c r="W6" s="231"/>
      <c r="X6" s="231"/>
      <c r="Y6" s="232" t="s">
        <v>233</v>
      </c>
      <c r="Z6" s="734" t="s">
        <v>234</v>
      </c>
      <c r="AA6" s="734"/>
      <c r="AB6" s="734"/>
      <c r="AC6" s="735">
        <f>SUM(AC7:AC8)</f>
        <v>575503</v>
      </c>
      <c r="AD6" s="735">
        <f>SUM(AD7:AD8)</f>
        <v>783991.24899999995</v>
      </c>
      <c r="AE6" s="736">
        <f>$AD6*3600/100000000</f>
        <v>28.223684963999997</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2802.2</v>
      </c>
      <c r="K7" s="684">
        <f>VLOOKUP(年度マスタ!$K$4&amp;"_"&amp;K$5,データシート1!$A:$BS,MATCH("cb_"&amp;$G7,データシート1!$A$1:$BS$1,0),0)</f>
        <v>8724.9</v>
      </c>
      <c r="L7" s="684">
        <f>VLOOKUP(年度マスタ!$K$4&amp;"_"&amp;L$5,データシート1!$A:$BS,MATCH("cb_"&amp;$G7,データシート1!$A$1:$BS$1,0),0)</f>
        <v>12611.2</v>
      </c>
      <c r="M7" s="684">
        <f>VLOOKUP(年度マスタ!$K$4&amp;"_"&amp;M$5,データシート1!$A:$BS,MATCH("cb_"&amp;$G7,データシート1!$A$1:$BS$1,0),0)</f>
        <v>13616.4</v>
      </c>
      <c r="N7" s="684">
        <f>VLOOKUP(年度マスタ!$K$4&amp;"_"&amp;N$5,データシート1!$A:$BS,MATCH("cb_"&amp;$G7,データシート1!$A$1:$BS$1,0),0)</f>
        <v>14362</v>
      </c>
      <c r="O7" s="684">
        <f>VLOOKUP(年度マスタ!$K$4&amp;"_"&amp;O$5,データシート1!$A:$BS,MATCH("cb_"&amp;$G7,データシート1!$A$1:$BS$1,0),0)</f>
        <v>15717</v>
      </c>
      <c r="P7" s="684">
        <f>VLOOKUP(年度マスタ!$K$4&amp;"_"&amp;P$5,データシート1!$A:$BS,MATCH("cb_"&amp;$G7,データシート1!$A$1:$BS$1,0),0)</f>
        <v>16096.600000000009</v>
      </c>
      <c r="Q7" s="684">
        <f>VLOOKUP(年度マスタ!$K$4&amp;"_"&amp;Q$5,データシート1!$A:$BS,MATCH("cb_"&amp;$G7,データシート1!$A$1:$BS$1,0),0)</f>
        <v>16760.500000000011</v>
      </c>
      <c r="R7" s="705">
        <f>VLOOKUP(年度マスタ!$K$4&amp;"_"&amp;R$5,データシート1!$A:$BS,MATCH("cb_"&amp;$G7,データシート1!$A$1:$BS$1,0),0)</f>
        <v>17052.600000000009</v>
      </c>
      <c r="S7" s="627"/>
      <c r="T7" s="226"/>
      <c r="U7" s="640"/>
      <c r="V7" s="231"/>
      <c r="W7" s="231"/>
      <c r="X7" s="231"/>
      <c r="Y7" s="232" t="s">
        <v>236</v>
      </c>
      <c r="Z7" s="248" t="s">
        <v>1368</v>
      </c>
      <c r="AA7" s="248"/>
      <c r="AB7" s="248"/>
      <c r="AC7" s="671">
        <f>VLOOKUP(年度マスタ!$K$4&amp;"_令和4年度",データシート3!A:AB,MATCH("ea_"&amp;$Y7&amp;"_設備",データシート3!$A$1:$AB$1,0),0)</f>
        <v>178261</v>
      </c>
      <c r="AD7" s="671">
        <f>VLOOKUP(年度マスタ!$K$4&amp;"_令和4年度",データシート3!A:AB,MATCH("ea_"&amp;$Y7&amp;"_年間発電",データシート3!$A$1:$AB$1,0),0)/10^3</f>
        <v>243292.946</v>
      </c>
      <c r="AE7" s="606">
        <f t="shared" ref="AE7:AE16" si="0">$AD7*3600/100000000</f>
        <v>8.7585460560000001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397242</v>
      </c>
      <c r="AD8" s="671">
        <f>VLOOKUP(年度マスタ!$K$4&amp;"_令和4年度",データシート3!A:AB,MATCH("ea_"&amp;$Y8&amp;"_年間発電",データシート3!$A$1:$AB$1,0),0)/10^3</f>
        <v>540698.30299999996</v>
      </c>
      <c r="AE8" s="606">
        <f t="shared" si="0"/>
        <v>19.465138908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63700</v>
      </c>
      <c r="AD9" s="737">
        <f>VLOOKUP(年度マスタ!$K$4&amp;"_令和4年度",データシート3!A:AB,MATCH("ea_"&amp;$Y9&amp;"_年間発電",データシート3!$A$1:$AB$1,0),0)/10^3</f>
        <v>153968.921</v>
      </c>
      <c r="AE9" s="738">
        <f t="shared" si="0"/>
        <v>5.542881156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36</v>
      </c>
      <c r="AD10" s="737">
        <f>SUM(AD11:AD12)</f>
        <v>203.56399999999999</v>
      </c>
      <c r="AE10" s="738">
        <f t="shared" si="0"/>
        <v>7.3283039999999999E-3</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36</v>
      </c>
      <c r="AD11" s="671">
        <f>VLOOKUP(年度マスタ!$K$4&amp;"_令和4年度",データシート3!A:AB,MATCH("ea_"&amp;$Y11&amp;"_年間発電",データシート3!$A$1:$AB$1,0),0)/10^3</f>
        <v>203.56399999999999</v>
      </c>
      <c r="AE11" s="606">
        <f t="shared" si="0"/>
        <v>7.3283039999999999E-3</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3241.2999999999997</v>
      </c>
      <c r="K12" s="722">
        <f t="shared" ref="K12:Q12" si="1">SUM(K6:K11)</f>
        <v>9315.4</v>
      </c>
      <c r="L12" s="722">
        <f t="shared" si="1"/>
        <v>13278.5</v>
      </c>
      <c r="M12" s="722">
        <f t="shared" si="1"/>
        <v>14386.5</v>
      </c>
      <c r="N12" s="722">
        <f t="shared" si="1"/>
        <v>15245.8</v>
      </c>
      <c r="O12" s="722">
        <f t="shared" si="1"/>
        <v>16720.5</v>
      </c>
      <c r="P12" s="722">
        <f t="shared" si="1"/>
        <v>17175.000000000011</v>
      </c>
      <c r="Q12" s="722">
        <f t="shared" si="1"/>
        <v>17954.200000000012</v>
      </c>
      <c r="R12" s="723">
        <f t="shared" ref="R12" si="2">SUM(R6:R11)</f>
        <v>18394.600000000009</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1.73480279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10.84860078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526.97269200000005</v>
      </c>
      <c r="K19" s="682">
        <f>K6*別紙!$C5/100*別紙!$E5/10^3</f>
        <v>708.67085999999995</v>
      </c>
      <c r="L19" s="682">
        <f>L6*別紙!$C5/100*別紙!$E5/10^3</f>
        <v>800.84007599999984</v>
      </c>
      <c r="M19" s="682">
        <f>M6*別紙!$C5/100*別紙!$E5/10^3</f>
        <v>924.21241199999997</v>
      </c>
      <c r="N19" s="682">
        <f>N6*別紙!$C5/100*別紙!$E5/10^3</f>
        <v>1060.6660559999998</v>
      </c>
      <c r="O19" s="682">
        <f>O6*別紙!$C5/100*別紙!$E5/10^3</f>
        <v>1204.32042</v>
      </c>
      <c r="P19" s="682">
        <f>P6*別紙!$C5/100*別紙!$E5/10^3</f>
        <v>1294.2094080000002</v>
      </c>
      <c r="Q19" s="682">
        <f>Q6*別紙!$C5/100*別紙!$E5/10^3</f>
        <v>1432.5832439999999</v>
      </c>
      <c r="R19" s="710">
        <f>R6*別紙!$C5/100*別紙!$E5/10^3</f>
        <v>1610.56104</v>
      </c>
      <c r="S19" s="631"/>
      <c r="T19" s="227"/>
      <c r="U19" s="647"/>
      <c r="W19" s="237"/>
      <c r="X19" s="237"/>
      <c r="Y19" s="209"/>
      <c r="Z19" s="699" t="s">
        <v>229</v>
      </c>
      <c r="AA19" s="748"/>
      <c r="AB19" s="749"/>
      <c r="AC19" s="750">
        <f>SUM($AC$6,$AC$9,$AC$10,$AC$13)</f>
        <v>639239</v>
      </c>
      <c r="AD19" s="750">
        <f>SUM($AD$6,$AD$9,$AD$10,$AD$13)</f>
        <v>938163.73399999994</v>
      </c>
      <c r="AE19" s="751">
        <f>SUM($AE$6,$AE$9,$AE$10,$AE$13,$AE$17,$AE$18)</f>
        <v>46.357297993999993</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3706.6380719999997</v>
      </c>
      <c r="K20" s="684">
        <f>K7*別紙!$C6/100*別紙!$E6/10^3</f>
        <v>11540.948724</v>
      </c>
      <c r="L20" s="684">
        <f>L7*別紙!$C6/100*別紙!$E6/10^3</f>
        <v>16681.590912</v>
      </c>
      <c r="M20" s="684">
        <f>M7*別紙!$C6/100*別紙!$E6/10^3</f>
        <v>18011.229263999998</v>
      </c>
      <c r="N20" s="684">
        <f>N7*別紙!$C6/100*別紙!$E6/10^3</f>
        <v>18997.479119999996</v>
      </c>
      <c r="O20" s="684">
        <f>O7*別紙!$C6/100*別紙!$E6/10^3</f>
        <v>20789.818919999998</v>
      </c>
      <c r="P20" s="684">
        <f>P7*別紙!$C6/100*別紙!$E6/10^3</f>
        <v>21291.93861600001</v>
      </c>
      <c r="Q20" s="684">
        <f>Q7*別紙!$C6/100*別紙!$E6/10^3</f>
        <v>22170.11898000001</v>
      </c>
      <c r="R20" s="705">
        <f>R7*別紙!$C6/100*別紙!$E6/10^3</f>
        <v>22556.497176000012</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4233.610764</v>
      </c>
      <c r="K25" s="728">
        <f t="shared" si="3"/>
        <v>12249.619584</v>
      </c>
      <c r="L25" s="728">
        <f t="shared" si="3"/>
        <v>17482.430988</v>
      </c>
      <c r="M25" s="728">
        <f t="shared" si="3"/>
        <v>18935.441675999999</v>
      </c>
      <c r="N25" s="728">
        <f t="shared" si="3"/>
        <v>20058.145175999995</v>
      </c>
      <c r="O25" s="728">
        <f t="shared" si="3"/>
        <v>21994.139339999998</v>
      </c>
      <c r="P25" s="728">
        <f t="shared" si="3"/>
        <v>22586.148024000009</v>
      </c>
      <c r="Q25" s="728">
        <f t="shared" si="3"/>
        <v>23602.702224000011</v>
      </c>
      <c r="R25" s="729">
        <f t="shared" ref="R25" si="4">SUM(R19:R24)</f>
        <v>24167.058216000012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91179.743274013934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83657.468345942878</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84155.462099928147</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86141.549676109396</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83335.245055604755</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75747.834972404569</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73704.300781017606</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74271.445864425099</v>
      </c>
      <c r="R26" s="726">
        <f>Q26</f>
        <v>74271.445864425099</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4.6431483704413669E-2</v>
      </c>
      <c r="K27" s="951">
        <f t="shared" ref="K27:P27" si="5">K25/K26</f>
        <v>0.14642589390041072</v>
      </c>
      <c r="L27" s="951">
        <f t="shared" si="5"/>
        <v>0.20773970639292499</v>
      </c>
      <c r="M27" s="951">
        <f t="shared" si="5"/>
        <v>0.21981775051873229</v>
      </c>
      <c r="N27" s="951">
        <f t="shared" si="5"/>
        <v>0.24069222047185873</v>
      </c>
      <c r="O27" s="951">
        <f t="shared" si="5"/>
        <v>0.29035997329841318</v>
      </c>
      <c r="P27" s="951">
        <f t="shared" si="5"/>
        <v>0.30644274193856846</v>
      </c>
      <c r="Q27" s="951">
        <f>Q25/Q26</f>
        <v>0.31778972321454901</v>
      </c>
      <c r="R27" s="952">
        <f>R25/R26</f>
        <v>0.32538828259940566</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0.32538828259940566</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12.631553392841194</v>
      </c>
      <c r="AA52" s="209"/>
      <c r="AB52" s="755" t="s">
        <v>232</v>
      </c>
      <c r="AC52" s="756">
        <f>$AD6</f>
        <v>783991.24899999995</v>
      </c>
      <c r="AD52" s="757">
        <f>R19+R20</f>
        <v>24167.058216000012</v>
      </c>
      <c r="AE52" s="758">
        <f t="shared" ref="AE52:AE54" si="6">IFERROR(AD52/AC52,"-")</f>
        <v>3.0825673432995186E-2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863892.2881355749</v>
      </c>
      <c r="Z53" s="1142"/>
      <c r="AA53" s="209"/>
      <c r="AB53" s="755" t="s">
        <v>222</v>
      </c>
      <c r="AC53" s="756">
        <f>$AD9</f>
        <v>153968.921</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203.56399999999999</v>
      </c>
      <c r="AD54" s="756">
        <f>R22</f>
        <v>0</v>
      </c>
      <c r="AE54" s="758">
        <f t="shared" si="6"/>
        <v>0</v>
      </c>
      <c r="AF54" s="523"/>
      <c r="AG54" s="47"/>
      <c r="AH54" s="468"/>
      <c r="AI54" s="490" t="s">
        <v>1284</v>
      </c>
      <c r="AJ54" s="491">
        <f>VLOOKUP(年度マスタ!$K$4&amp;"_"&amp;AJ$53,データシート1!$A$1:$BS$996,MATCH("ca_太陽光発電（10kW未満）",データシート1!$A$1:$BS$1,0),0)</f>
        <v>93</v>
      </c>
      <c r="AK54" s="491">
        <f>VLOOKUP(年度マスタ!$K$4&amp;"_"&amp;AK$53,データシート1!$A$1:$BS$996,MATCH("ca_太陽光発電（10kW未満）",データシート1!$A$1:$BS$1,0),0)</f>
        <v>123</v>
      </c>
      <c r="AL54" s="491">
        <f>VLOOKUP(年度マスタ!$K$4&amp;"_"&amp;AL$53,データシート1!$A$1:$BS$996,MATCH("ca_太陽光発電（10kW未満）",データシート1!$A$1:$BS$1,0),0)</f>
        <v>138</v>
      </c>
      <c r="AM54" s="491">
        <f>VLOOKUP(年度マスタ!$K$4&amp;"_"&amp;AM$53,データシート1!$A$1:$BS$996,MATCH("ca_太陽光発電（10kW未満）",データシート1!$A$1:$BS$1,0),0)</f>
        <v>156</v>
      </c>
      <c r="AN54" s="491">
        <f>VLOOKUP(年度マスタ!$K$4&amp;"_"&amp;AN$53,データシート1!$A$1:$BS$996,MATCH("ca_太陽光発電（10kW未満）",データシート1!$A$1:$BS$1,0),0)</f>
        <v>177</v>
      </c>
      <c r="AO54" s="201">
        <f>VLOOKUP(年度マスタ!$K$4&amp;"_"&amp;AO$53,データシート1!$A$1:$BS$996,MATCH("ca_太陽光発電（10kW未満）",データシート1!$A$1:$BS$1,0),0)</f>
        <v>200</v>
      </c>
      <c r="AP54" s="201">
        <f>VLOOKUP(年度マスタ!$K$4&amp;"_"&amp;AP$53,データシート1!$A$1:$BS$996,MATCH("ca_太陽光発電（10kW未満）",データシート1!$A$1:$BS$1,0),0)</f>
        <v>213</v>
      </c>
      <c r="AQ54" s="201">
        <f>VLOOKUP(年度マスタ!$K$4&amp;"_"&amp;AQ$53,データシート1!$A$1:$BS$996,MATCH("ca_太陽光発電（10kW未満）",データシート1!$A$1:$BS$1,0),0)</f>
        <v>232</v>
      </c>
      <c r="AR54" s="201">
        <f>VLOOKUP(年度マスタ!$K$4&amp;"_"&amp;AR$53,データシート1!$A$1:$BS$996,MATCH("ca_太陽光発電（10kW未満）",データシート1!$A$1:$BS$1,0),0)</f>
        <v>261</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周防大島町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山口県</v>
      </c>
      <c r="AY12" s="25" t="str">
        <f>年度マスタ!$J4</f>
        <v>周防大島町</v>
      </c>
      <c r="AZ12" s="25" t="str">
        <f>年度マスタ!$K4</f>
        <v>35305</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05348</v>
      </c>
      <c r="AY21" s="20" t="str">
        <f>IF(IFERROR(比較地域マスタ!$Z6,"")=0,"",IFERROR(比較地域マスタ!$Z6,""))</f>
        <v>三種町</v>
      </c>
      <c r="BB21" s="122" t="str">
        <f t="shared" ref="BB21:BC68" si="0">AX21</f>
        <v>05348</v>
      </c>
      <c r="BC21" s="123" t="str">
        <f t="shared" si="0"/>
        <v>三種町</v>
      </c>
      <c r="BD21" s="40">
        <f>SUM(BE21,BI21:BK21,BQ21)</f>
        <v>98.320073403294515</v>
      </c>
      <c r="BE21" s="40">
        <f>SUM(BF21:BH21)</f>
        <v>21.038238869554526</v>
      </c>
      <c r="BF21" s="40">
        <f>VLOOKUP($AX21&amp;"_"&amp;$BC$14,データシート1!$A:$BS,MATCH($BC$12&amp;"_"&amp;BF$20,データシート1!$A$1:$BS$1,0),0)</f>
        <v>10.43289908209629</v>
      </c>
      <c r="BG21" s="40">
        <f>VLOOKUP($AX21&amp;"_"&amp;$BC$14,データシート1!$A:$BS,MATCH($BC$12&amp;"_"&amp;BG$20,データシート1!$A$1:$BS$1,0),0)</f>
        <v>2.7766056355813427</v>
      </c>
      <c r="BH21" s="40">
        <f>VLOOKUP($AX21&amp;"_"&amp;$BC$14,データシート1!$A:$BS,MATCH($BC$12&amp;"_"&amp;BH$20,データシート1!$A$1:$BS$1,0),0)</f>
        <v>7.8287341518768923</v>
      </c>
      <c r="BI21" s="40">
        <f>VLOOKUP($AX21&amp;"_"&amp;$BC$14,データシート1!$A:$BS,MATCH($BC$12&amp;"_"&amp;BI$20,データシート1!$A$1:$BS$1,0),0)</f>
        <v>11.848272707770224</v>
      </c>
      <c r="BJ21" s="40">
        <f>VLOOKUP($AX21&amp;"_"&amp;$BC$14,データシート1!$A:$BS,MATCH($BC$12&amp;"_"&amp;BJ$20,データシート1!$A$1:$BS$1,0),0)</f>
        <v>27.904515272698269</v>
      </c>
      <c r="BK21" s="40">
        <f t="shared" ref="BK21:BK68" si="1">SUM(BL21,BO21:BP21)</f>
        <v>36.352616718795616</v>
      </c>
      <c r="BL21" s="40">
        <f t="shared" ref="BL21:BL67" si="2">SUM(BM21:BN21)</f>
        <v>35.420173131776153</v>
      </c>
      <c r="BM21" s="40">
        <f>VLOOKUP($AX21&amp;"_"&amp;$BC$14,データシート1!$A:$BS,MATCH($BC$12&amp;"_"&amp;BM$20,データシート1!$A$1:$BS$1,0),0)</f>
        <v>13.514332985069274</v>
      </c>
      <c r="BN21" s="40">
        <f>VLOOKUP($AX21&amp;"_"&amp;$BC$14,データシート1!$A:$BS,MATCH($BC$12&amp;"_"&amp;BN$20,データシート1!$A$1:$BS$1,0),0)</f>
        <v>21.905840146706883</v>
      </c>
      <c r="BO21" s="40">
        <f>VLOOKUP($AX21&amp;"_"&amp;$BC$14,データシート1!$A:$BS,MATCH($BC$12&amp;"_"&amp;BO$20,データシート1!$A$1:$BS$1,0),0)</f>
        <v>0.93244358701945984</v>
      </c>
      <c r="BP21" s="40">
        <f>VLOOKUP($AX21&amp;"_"&amp;$BC$14,データシート1!$A:$BS,MATCH($BC$12&amp;"_"&amp;BP$20,データシート1!$A$1:$BS$1,0),0)</f>
        <v>0</v>
      </c>
      <c r="BQ21" s="40">
        <f>VLOOKUP($AX21&amp;"_"&amp;$BC$14,データシート1!$A:$BS,MATCH($BC$12&amp;"_"&amp;BQ$20,データシート1!$A$1:$BS$1,0),0)</f>
        <v>1.176429834475869</v>
      </c>
      <c r="BR21" s="41">
        <f t="shared" ref="BR21:BR68" si="3">BD21</f>
        <v>98.320073403294515</v>
      </c>
      <c r="BT21" s="124" t="str">
        <f t="shared" ref="BT21:BT68" si="4">AY21</f>
        <v>三種町</v>
      </c>
      <c r="BU21" s="40">
        <f>BD21</f>
        <v>98.320073403294515</v>
      </c>
      <c r="BV21" s="70">
        <f>BE21/$BR21</f>
        <v>0.21397704600218062</v>
      </c>
      <c r="BW21" s="70">
        <f t="shared" ref="BW21:CH42" si="5">BF21/$BR21</f>
        <v>0.10611158760329713</v>
      </c>
      <c r="BX21" s="70">
        <f t="shared" si="5"/>
        <v>2.8240475616735088E-2</v>
      </c>
      <c r="BY21" s="70">
        <f t="shared" si="5"/>
        <v>7.9624982782148399E-2</v>
      </c>
      <c r="BZ21" s="70">
        <f t="shared" si="5"/>
        <v>0.12050715889084367</v>
      </c>
      <c r="CA21" s="70">
        <f t="shared" si="5"/>
        <v>0.28381300284671312</v>
      </c>
      <c r="CB21" s="70">
        <f t="shared" si="5"/>
        <v>0.36973748554562724</v>
      </c>
      <c r="CC21" s="70">
        <f t="shared" si="5"/>
        <v>0.36025372953585783</v>
      </c>
      <c r="CD21" s="70">
        <f t="shared" si="5"/>
        <v>0.13745242977632313</v>
      </c>
      <c r="CE21" s="70">
        <f t="shared" si="5"/>
        <v>0.22280129975953478</v>
      </c>
      <c r="CF21" s="70">
        <f t="shared" si="5"/>
        <v>9.4837560097693688E-3</v>
      </c>
      <c r="CG21" s="70">
        <f t="shared" si="5"/>
        <v>0</v>
      </c>
      <c r="CH21" s="70">
        <f>BQ21/$BR21</f>
        <v>1.1965306714635235E-2</v>
      </c>
      <c r="CI21" s="125">
        <f t="shared" ref="CI21:CI68" si="6">BR21/$BR21</f>
        <v>1</v>
      </c>
      <c r="CK21" s="126" t="str">
        <f t="shared" ref="CK21:CK68" si="7">AY21</f>
        <v>三種町</v>
      </c>
      <c r="CL21" s="127">
        <f>CN21+CP21+CR21</f>
        <v>21.038238869554526</v>
      </c>
      <c r="CM21" s="71">
        <f>IF(IF(CL21=0,0,CW21/CL21)&gt;1,1,IF(CL21=0,0,CW21/CL21))</f>
        <v>0</v>
      </c>
      <c r="CN21" s="72">
        <f>BF21</f>
        <v>10.43289908209629</v>
      </c>
      <c r="CO21" s="71">
        <f>IF(IF(CN21=0,0,CX21/CN21)&gt;1,1,IF(CN21=0,0,CX21/CN21))</f>
        <v>0</v>
      </c>
      <c r="CP21" s="72">
        <f t="shared" ref="CP21:CP68" si="8">BG21</f>
        <v>2.7766056355813427</v>
      </c>
      <c r="CQ21" s="71">
        <f>IF(IF(CP21=0,0,CY21/CP21)&gt;1,1,IF(CP21=0,0,CY21/CP21))</f>
        <v>0</v>
      </c>
      <c r="CR21" s="72">
        <f t="shared" ref="CR21:CR68" si="9">BH21</f>
        <v>7.8287341518768923</v>
      </c>
      <c r="CS21" s="71">
        <f>IF(IF(CR21=0,0,CZ21/CR21)&gt;1,1,IF(CR21=0,0,CZ21/CR21))</f>
        <v>0</v>
      </c>
      <c r="CT21" s="72">
        <f t="shared" ref="CT21:CT68" si="10">BI21</f>
        <v>11.848272707770224</v>
      </c>
      <c r="CU21" s="73">
        <f>IF(IF(CT21=0,0,DA21/CT21)&gt;1,1,IF(CT21=0,0,DA21/CT21))</f>
        <v>0.92199093230154328</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10.923999999999999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10.923999999999999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27382</v>
      </c>
      <c r="AY22" s="20" t="str">
        <f>IF(IFERROR(比較地域マスタ!$Z7,"")=0,"",IFERROR(比較地域マスタ!$Z7,""))</f>
        <v>河南町</v>
      </c>
      <c r="BB22" s="122" t="str">
        <f t="shared" si="0"/>
        <v>27382</v>
      </c>
      <c r="BC22" s="123" t="str">
        <f t="shared" si="0"/>
        <v>河南町</v>
      </c>
      <c r="BD22" s="40">
        <f t="shared" ref="BD22:BD68" si="14">SUM(BE22,BI22:BK22,BQ22)</f>
        <v>66.616081753463348</v>
      </c>
      <c r="BE22" s="40">
        <f t="shared" ref="BE22:BE67" si="15">SUM(BF22:BH22)</f>
        <v>8.6324783727346937</v>
      </c>
      <c r="BF22" s="40">
        <f>VLOOKUP($AX22&amp;"_"&amp;$BC$14,データシート1!$A:$BS,MATCH($BC$12&amp;"_"&amp;BF$20,データシート1!$A$1:$BS$1,0),0)</f>
        <v>6.2753988508626497</v>
      </c>
      <c r="BG22" s="40">
        <f>VLOOKUP($AX22&amp;"_"&amp;$BC$14,データシート1!$A:$BS,MATCH($BC$12&amp;"_"&amp;BG$20,データシート1!$A$1:$BS$1,0),0)</f>
        <v>0.49128438655626622</v>
      </c>
      <c r="BH22" s="40">
        <f>VLOOKUP($AX22&amp;"_"&amp;$BC$14,データシート1!$A:$BS,MATCH($BC$12&amp;"_"&amp;BH$20,データシート1!$A$1:$BS$1,0),0)</f>
        <v>1.8657951353157778</v>
      </c>
      <c r="BI22" s="40">
        <f>VLOOKUP($AX22&amp;"_"&amp;$BC$14,データシート1!$A:$BS,MATCH($BC$12&amp;"_"&amp;BI$20,データシート1!$A$1:$BS$1,0),0)</f>
        <v>12.389483611991039</v>
      </c>
      <c r="BJ22" s="40">
        <f>VLOOKUP($AX22&amp;"_"&amp;$BC$14,データシート1!$A:$BS,MATCH($BC$12&amp;"_"&amp;BJ$20,データシート1!$A$1:$BS$1,0),0)</f>
        <v>15.603919525204871</v>
      </c>
      <c r="BK22" s="40">
        <f t="shared" si="1"/>
        <v>28.115098577950384</v>
      </c>
      <c r="BL22" s="40">
        <f t="shared" si="2"/>
        <v>27.210249754983352</v>
      </c>
      <c r="BM22" s="40">
        <f>VLOOKUP($AX22&amp;"_"&amp;$BC$14,データシート1!$A:$BS,MATCH($BC$12&amp;"_"&amp;BM$20,データシート1!$A$1:$BS$1,0),0)</f>
        <v>12.839805854614331</v>
      </c>
      <c r="BN22" s="40">
        <f>VLOOKUP($AX22&amp;"_"&amp;$BC$14,データシート1!$A:$BS,MATCH($BC$12&amp;"_"&amp;BN$20,データシート1!$A$1:$BS$1,0),0)</f>
        <v>14.370443900369022</v>
      </c>
      <c r="BO22" s="40">
        <f>VLOOKUP($AX22&amp;"_"&amp;$BC$14,データシート1!$A:$BS,MATCH($BC$12&amp;"_"&amp;BO$20,データシート1!$A$1:$BS$1,0),0)</f>
        <v>0.90484882296703129</v>
      </c>
      <c r="BP22" s="40">
        <f>VLOOKUP($AX22&amp;"_"&amp;$BC$14,データシート1!$A:$BS,MATCH($BC$12&amp;"_"&amp;BP$20,データシート1!$A$1:$BS$1,0),0)</f>
        <v>0</v>
      </c>
      <c r="BQ22" s="40">
        <f>VLOOKUP($AX22&amp;"_"&amp;$BC$14,データシート1!$A:$BS,MATCH($BC$12&amp;"_"&amp;BQ$20,データシート1!$A$1:$BS$1,0),0)</f>
        <v>1.8751016655823609</v>
      </c>
      <c r="BR22" s="41">
        <f t="shared" si="3"/>
        <v>66.616081753463348</v>
      </c>
      <c r="BT22" s="134" t="str">
        <f t="shared" si="4"/>
        <v>河南町</v>
      </c>
      <c r="BU22" s="38">
        <f>BD22</f>
        <v>66.616081753463348</v>
      </c>
      <c r="BV22" s="69">
        <f t="shared" ref="BV22:BZ68" si="16">BE22/$BR22</f>
        <v>0.12958550166132959</v>
      </c>
      <c r="BW22" s="69">
        <f t="shared" si="5"/>
        <v>9.4202461112723637E-2</v>
      </c>
      <c r="BX22" s="69">
        <f t="shared" si="5"/>
        <v>7.3748616493903071E-3</v>
      </c>
      <c r="BY22" s="69">
        <f t="shared" si="5"/>
        <v>2.8008178899215665E-2</v>
      </c>
      <c r="BZ22" s="69">
        <f t="shared" si="5"/>
        <v>0.18598337347193067</v>
      </c>
      <c r="CA22" s="69">
        <f t="shared" si="5"/>
        <v>0.2342365253926636</v>
      </c>
      <c r="CB22" s="69">
        <f t="shared" si="5"/>
        <v>0.42204671661717313</v>
      </c>
      <c r="CC22" s="69">
        <f t="shared" si="5"/>
        <v>0.40846367782008886</v>
      </c>
      <c r="CD22" s="69">
        <f t="shared" si="5"/>
        <v>0.19274333639334459</v>
      </c>
      <c r="CE22" s="69">
        <f t="shared" si="5"/>
        <v>0.21572034142674426</v>
      </c>
      <c r="CF22" s="69">
        <f t="shared" si="5"/>
        <v>1.3583038797084286E-2</v>
      </c>
      <c r="CG22" s="69">
        <f t="shared" si="5"/>
        <v>0</v>
      </c>
      <c r="CH22" s="69">
        <f t="shared" si="5"/>
        <v>2.8147882856903016E-2</v>
      </c>
      <c r="CI22" s="135">
        <f t="shared" si="6"/>
        <v>1</v>
      </c>
      <c r="CK22" s="136" t="str">
        <f t="shared" si="7"/>
        <v>河南町</v>
      </c>
      <c r="CL22" s="137">
        <f t="shared" ref="CL22:CL68" si="17">CN22+CP22+CR22</f>
        <v>8.6324783727346937</v>
      </c>
      <c r="CM22" s="75">
        <f t="shared" ref="CM22:CM68" si="18">IF(IF(CL22=0,0,CW22/CL22)&gt;1,1,IF(CL22=0,0,CW22/CL22))</f>
        <v>0</v>
      </c>
      <c r="CN22" s="76">
        <f t="shared" ref="CN22:CN68" si="19">BF22</f>
        <v>6.2753988508626497</v>
      </c>
      <c r="CO22" s="75">
        <f t="shared" ref="CO22:CO68" si="20">IF(IF(CN22=0,0,CX22/CN22)&gt;1,1,IF(CN22=0,0,CX22/CN22))</f>
        <v>0</v>
      </c>
      <c r="CP22" s="76">
        <f t="shared" si="8"/>
        <v>0.49128438655626622</v>
      </c>
      <c r="CQ22" s="75">
        <f t="shared" ref="CQ22:CQ68" si="21">IF(IF(CP22=0,0,CY22/CP22)&gt;1,1,IF(CP22=0,0,CY22/CP22))</f>
        <v>0</v>
      </c>
      <c r="CR22" s="76">
        <f t="shared" si="9"/>
        <v>1.8657951353157778</v>
      </c>
      <c r="CS22" s="75">
        <f t="shared" ref="CS22:CS68" si="22">IF(IF(CR22=0,0,CZ22/CR22)&gt;1,1,IF(CR22=0,0,CZ22/CR22))</f>
        <v>0</v>
      </c>
      <c r="CT22" s="76">
        <f t="shared" si="10"/>
        <v>12.389483611991039</v>
      </c>
      <c r="CU22" s="77">
        <f t="shared" ref="CU22:CU68" si="23">IF(IF(CT22=0,0,DA22/CT22)&gt;1,1,IF(CT22=0,0,DA22/CT22))</f>
        <v>0.33722147999423996</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4.1779999999999999</v>
      </c>
      <c r="DB22" s="1079">
        <f>VLOOKUP($AX22&amp;"_"&amp;$CW$14,データシート1!$A:$BS,MATCH($CW$12&amp;"_"&amp;DB$20,データシート1!$A$1:$BS$1,0),0)</f>
        <v>0</v>
      </c>
      <c r="DC22" s="1079">
        <f>VLOOKUP($AX22&amp;"_"&amp;$CW$14,データシート1!$A:$BS,MATCH($CW$12&amp;"_"&amp;DC$20,データシート1!$A$1:$BS$1,0),0)</f>
        <v>0</v>
      </c>
      <c r="DD22" s="1080">
        <f t="shared" si="11"/>
        <v>4.1779999999999999</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1</v>
      </c>
      <c r="DJ22" s="74">
        <f>VLOOKUP($AX22&amp;"_"&amp;$DF$14,データシート1!$A:$BS,MATCH($DF$12&amp;"_"&amp;DJ$20,データシート1!$A$1:$BS$1,0),0)</f>
        <v>0</v>
      </c>
      <c r="DK22" s="74">
        <f>VLOOKUP($AX22&amp;"_"&amp;$DF$14,データシート1!$A:$BS,MATCH($DF$12&amp;"_"&amp;DK$20,データシート1!$A$1:$BS$1,0),0)</f>
        <v>0</v>
      </c>
      <c r="DL22" s="78">
        <f t="shared" si="12"/>
        <v>1</v>
      </c>
      <c r="DM22" s="18"/>
      <c r="DN22" s="139">
        <f>IF($DD22=0,0,ROUND(CX22/$DD22,2))</f>
        <v>0</v>
      </c>
      <c r="DO22" s="140">
        <f>IF($DD22=0,0,ROUND(CY22/$DD22,2))</f>
        <v>0</v>
      </c>
      <c r="DP22" s="140">
        <f t="shared" si="13"/>
        <v>0</v>
      </c>
      <c r="DQ22" s="140">
        <f t="shared" si="13"/>
        <v>1</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19346</v>
      </c>
      <c r="AY23" s="20" t="str">
        <f>IF(IFERROR(比較地域マスタ!$Z8,"")=0,"",IFERROR(比較地域マスタ!$Z8,""))</f>
        <v>市川三郷町</v>
      </c>
      <c r="BB23" s="122" t="str">
        <f t="shared" si="0"/>
        <v>19346</v>
      </c>
      <c r="BC23" s="123" t="str">
        <f t="shared" si="0"/>
        <v>市川三郷町</v>
      </c>
      <c r="BD23" s="40">
        <f t="shared" si="14"/>
        <v>75.416360049093427</v>
      </c>
      <c r="BE23" s="40">
        <f t="shared" si="15"/>
        <v>11.954653499671457</v>
      </c>
      <c r="BF23" s="40">
        <f>VLOOKUP($AX23&amp;"_"&amp;$BC$14,データシート1!$A:$BS,MATCH($BC$12&amp;"_"&amp;BF$20,データシート1!$A$1:$BS$1,0),0)</f>
        <v>10.85272022120375</v>
      </c>
      <c r="BG23" s="40">
        <f>VLOOKUP($AX23&amp;"_"&amp;$BC$14,データシート1!$A:$BS,MATCH($BC$12&amp;"_"&amp;BG$20,データシート1!$A$1:$BS$1,0),0)</f>
        <v>1.0012193297039709</v>
      </c>
      <c r="BH23" s="40">
        <f>VLOOKUP($AX23&amp;"_"&amp;$BC$14,データシート1!$A:$BS,MATCH($BC$12&amp;"_"&amp;BH$20,データシート1!$A$1:$BS$1,0),0)</f>
        <v>0.10071394876373546</v>
      </c>
      <c r="BI23" s="40">
        <f>VLOOKUP($AX23&amp;"_"&amp;$BC$14,データシート1!$A:$BS,MATCH($BC$12&amp;"_"&amp;BI$20,データシート1!$A$1:$BS$1,0),0)</f>
        <v>12.100803161756614</v>
      </c>
      <c r="BJ23" s="40">
        <f>VLOOKUP($AX23&amp;"_"&amp;$BC$14,データシート1!$A:$BS,MATCH($BC$12&amp;"_"&amp;BJ$20,データシート1!$A$1:$BS$1,0),0)</f>
        <v>18.953477399198114</v>
      </c>
      <c r="BK23" s="40">
        <f t="shared" si="1"/>
        <v>30.130439559148012</v>
      </c>
      <c r="BL23" s="40">
        <f t="shared" si="2"/>
        <v>29.216569371009996</v>
      </c>
      <c r="BM23" s="40">
        <f>VLOOKUP($AX23&amp;"_"&amp;$BC$14,データシート1!$A:$BS,MATCH($BC$12&amp;"_"&amp;BM$20,データシート1!$A$1:$BS$1,0),0)</f>
        <v>14.854990642695489</v>
      </c>
      <c r="BN23" s="40">
        <f>VLOOKUP($AX23&amp;"_"&amp;$BC$14,データシート1!$A:$BS,MATCH($BC$12&amp;"_"&amp;BN$20,データシート1!$A$1:$BS$1,0),0)</f>
        <v>14.361578728314507</v>
      </c>
      <c r="BO23" s="40">
        <f>VLOOKUP($AX23&amp;"_"&amp;$BC$14,データシート1!$A:$BS,MATCH($BC$12&amp;"_"&amp;BO$20,データシート1!$A$1:$BS$1,0),0)</f>
        <v>0.91387018813801757</v>
      </c>
      <c r="BP23" s="40">
        <f>VLOOKUP($AX23&amp;"_"&amp;$BC$14,データシート1!$A:$BS,MATCH($BC$12&amp;"_"&amp;BP$20,データシート1!$A$1:$BS$1,0),0)</f>
        <v>0</v>
      </c>
      <c r="BQ23" s="40">
        <f>VLOOKUP($AX23&amp;"_"&amp;$BC$14,データシート1!$A:$BS,MATCH($BC$12&amp;"_"&amp;BQ$20,データシート1!$A$1:$BS$1,0),0)</f>
        <v>2.2769864293192281</v>
      </c>
      <c r="BR23" s="41">
        <f t="shared" si="3"/>
        <v>75.416360049093427</v>
      </c>
      <c r="BT23" s="134" t="str">
        <f t="shared" si="4"/>
        <v>市川三郷町</v>
      </c>
      <c r="BU23" s="38">
        <f t="shared" ref="BU23:BU68" si="25">BD23</f>
        <v>75.416360049093427</v>
      </c>
      <c r="BV23" s="69">
        <f t="shared" si="16"/>
        <v>0.15851538700474796</v>
      </c>
      <c r="BW23" s="69">
        <f t="shared" si="5"/>
        <v>0.14390405760950287</v>
      </c>
      <c r="BX23" s="69">
        <f t="shared" si="5"/>
        <v>1.327589039105324E-2</v>
      </c>
      <c r="BY23" s="69">
        <f t="shared" si="5"/>
        <v>1.3354390041918516E-3</v>
      </c>
      <c r="BZ23" s="69">
        <f t="shared" si="5"/>
        <v>0.16045329095542946</v>
      </c>
      <c r="CA23" s="69">
        <f t="shared" si="5"/>
        <v>0.25131784916243716</v>
      </c>
      <c r="CB23" s="69">
        <f t="shared" si="5"/>
        <v>0.39952126487587236</v>
      </c>
      <c r="CC23" s="69">
        <f t="shared" si="5"/>
        <v>0.38740359985540307</v>
      </c>
      <c r="CD23" s="69">
        <f t="shared" si="5"/>
        <v>0.19697305243882635</v>
      </c>
      <c r="CE23" s="69">
        <f t="shared" si="5"/>
        <v>0.1904305474165767</v>
      </c>
      <c r="CF23" s="69">
        <f t="shared" si="5"/>
        <v>1.2117665020469296E-2</v>
      </c>
      <c r="CG23" s="69">
        <f t="shared" si="5"/>
        <v>0</v>
      </c>
      <c r="CH23" s="69">
        <f t="shared" si="5"/>
        <v>3.0192208001513055E-2</v>
      </c>
      <c r="CI23" s="135">
        <f t="shared" si="6"/>
        <v>1</v>
      </c>
      <c r="CK23" s="136" t="str">
        <f t="shared" si="7"/>
        <v>市川三郷町</v>
      </c>
      <c r="CL23" s="137">
        <f t="shared" si="17"/>
        <v>11.954653499671457</v>
      </c>
      <c r="CM23" s="75">
        <f t="shared" si="18"/>
        <v>0.36981414811575258</v>
      </c>
      <c r="CN23" s="76">
        <f t="shared" si="19"/>
        <v>10.85272022120375</v>
      </c>
      <c r="CO23" s="75">
        <f t="shared" si="20"/>
        <v>0.4073633070686159</v>
      </c>
      <c r="CP23" s="76">
        <f t="shared" si="8"/>
        <v>1.0012193297039709</v>
      </c>
      <c r="CQ23" s="75">
        <f t="shared" si="21"/>
        <v>0</v>
      </c>
      <c r="CR23" s="76">
        <f t="shared" si="9"/>
        <v>0.10071394876373546</v>
      </c>
      <c r="CS23" s="75">
        <f t="shared" si="22"/>
        <v>0</v>
      </c>
      <c r="CT23" s="76">
        <f t="shared" si="10"/>
        <v>12.100803161756614</v>
      </c>
      <c r="CU23" s="77">
        <f t="shared" si="23"/>
        <v>0</v>
      </c>
      <c r="CV23" s="18"/>
      <c r="CW23" s="1078">
        <f t="shared" si="24"/>
        <v>4.4210000000000003</v>
      </c>
      <c r="CX23" s="1081">
        <f>VLOOKUP($AX23&amp;"_"&amp;$CW$14,データシート1!$A:$BS,MATCH($CW$12&amp;"_"&amp;CX$20,データシート1!$A$1:$BS$1,0),0)</f>
        <v>4.4210000000000003</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4.4210000000000003</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10421</v>
      </c>
      <c r="AY24" s="20" t="str">
        <f>IF(IFERROR(比較地域マスタ!$Z9,"")=0,"",IFERROR(比較地域マスタ!$Z9,""))</f>
        <v>中之条町</v>
      </c>
      <c r="BB24" s="122" t="str">
        <f t="shared" si="0"/>
        <v>10421</v>
      </c>
      <c r="BC24" s="123" t="str">
        <f t="shared" si="0"/>
        <v>中之条町</v>
      </c>
      <c r="BD24" s="40">
        <f t="shared" si="14"/>
        <v>83.089963925600529</v>
      </c>
      <c r="BE24" s="40">
        <f t="shared" si="15"/>
        <v>7.9023268373943907</v>
      </c>
      <c r="BF24" s="40">
        <f>VLOOKUP($AX24&amp;"_"&amp;$BC$14,データシート1!$A:$BS,MATCH($BC$12&amp;"_"&amp;BF$20,データシート1!$A$1:$BS$1,0),0)</f>
        <v>4.1047590798597886</v>
      </c>
      <c r="BG24" s="40">
        <f>VLOOKUP($AX24&amp;"_"&amp;$BC$14,データシート1!$A:$BS,MATCH($BC$12&amp;"_"&amp;BG$20,データシート1!$A$1:$BS$1,0),0)</f>
        <v>0.86772548107108505</v>
      </c>
      <c r="BH24" s="40">
        <f>VLOOKUP($AX24&amp;"_"&amp;$BC$14,データシート1!$A:$BS,MATCH($BC$12&amp;"_"&amp;BH$20,データシート1!$A$1:$BS$1,0),0)</f>
        <v>2.9298422764635172</v>
      </c>
      <c r="BI24" s="40">
        <f>VLOOKUP($AX24&amp;"_"&amp;$BC$14,データシート1!$A:$BS,MATCH($BC$12&amp;"_"&amp;BI$20,データシート1!$A$1:$BS$1,0),0)</f>
        <v>18.707290557190341</v>
      </c>
      <c r="BJ24" s="40">
        <f>VLOOKUP($AX24&amp;"_"&amp;$BC$14,データシート1!$A:$BS,MATCH($BC$12&amp;"_"&amp;BJ$20,データシート1!$A$1:$BS$1,0),0)</f>
        <v>17.732143208742837</v>
      </c>
      <c r="BK24" s="40">
        <f t="shared" si="1"/>
        <v>37.353467566533347</v>
      </c>
      <c r="BL24" s="40">
        <f t="shared" si="2"/>
        <v>36.436413367158508</v>
      </c>
      <c r="BM24" s="40">
        <f>VLOOKUP($AX24&amp;"_"&amp;$BC$14,データシート1!$A:$BS,MATCH($BC$12&amp;"_"&amp;BM$20,データシート1!$A$1:$BS$1,0),0)</f>
        <v>16.432152626145122</v>
      </c>
      <c r="BN24" s="40">
        <f>VLOOKUP($AX24&amp;"_"&amp;$BC$14,データシート1!$A:$BS,MATCH($BC$12&amp;"_"&amp;BN$20,データシート1!$A$1:$BS$1,0),0)</f>
        <v>20.004260741013386</v>
      </c>
      <c r="BO24" s="40">
        <f>VLOOKUP($AX24&amp;"_"&amp;$BC$14,データシート1!$A:$BS,MATCH($BC$12&amp;"_"&amp;BO$20,データシート1!$A$1:$BS$1,0),0)</f>
        <v>0.91705419937483634</v>
      </c>
      <c r="BP24" s="40">
        <f>VLOOKUP($AX24&amp;"_"&amp;$BC$14,データシート1!$A:$BS,MATCH($BC$12&amp;"_"&amp;BP$20,データシート1!$A$1:$BS$1,0),0)</f>
        <v>0</v>
      </c>
      <c r="BQ24" s="40">
        <f>VLOOKUP($AX24&amp;"_"&amp;$BC$14,データシート1!$A:$BS,MATCH($BC$12&amp;"_"&amp;BQ$20,データシート1!$A$1:$BS$1,0),0)</f>
        <v>1.3947357557396221</v>
      </c>
      <c r="BR24" s="41">
        <f t="shared" si="3"/>
        <v>83.089963925600529</v>
      </c>
      <c r="BT24" s="134" t="str">
        <f t="shared" si="4"/>
        <v>中之条町</v>
      </c>
      <c r="BU24" s="38">
        <f t="shared" si="25"/>
        <v>83.089963925600529</v>
      </c>
      <c r="BV24" s="69">
        <f t="shared" si="16"/>
        <v>9.5105671780892839E-2</v>
      </c>
      <c r="BW24" s="69">
        <f t="shared" si="5"/>
        <v>4.9401382380370576E-2</v>
      </c>
      <c r="BX24" s="69">
        <f t="shared" si="5"/>
        <v>1.0443204450636829E-2</v>
      </c>
      <c r="BY24" s="69">
        <f t="shared" si="5"/>
        <v>3.5261084949885446E-2</v>
      </c>
      <c r="BZ24" s="69">
        <f t="shared" si="5"/>
        <v>0.22514500757204575</v>
      </c>
      <c r="CA24" s="69">
        <f t="shared" si="5"/>
        <v>0.21340896506611015</v>
      </c>
      <c r="CB24" s="69">
        <f t="shared" si="5"/>
        <v>0.44955450456062257</v>
      </c>
      <c r="CC24" s="69">
        <f t="shared" si="5"/>
        <v>0.43851762169236214</v>
      </c>
      <c r="CD24" s="69">
        <f t="shared" si="5"/>
        <v>0.19776338621182474</v>
      </c>
      <c r="CE24" s="69">
        <f t="shared" si="5"/>
        <v>0.24075423548053737</v>
      </c>
      <c r="CF24" s="69">
        <f t="shared" si="5"/>
        <v>1.1036882868260415E-2</v>
      </c>
      <c r="CG24" s="69">
        <f t="shared" si="5"/>
        <v>0</v>
      </c>
      <c r="CH24" s="69">
        <f t="shared" si="5"/>
        <v>1.6785851020328767E-2</v>
      </c>
      <c r="CI24" s="135">
        <f t="shared" si="6"/>
        <v>1</v>
      </c>
      <c r="CK24" s="136" t="str">
        <f t="shared" si="7"/>
        <v>中之条町</v>
      </c>
      <c r="CL24" s="137">
        <f t="shared" si="17"/>
        <v>7.9023268373943907</v>
      </c>
      <c r="CM24" s="75">
        <f t="shared" si="18"/>
        <v>0.96477912858813586</v>
      </c>
      <c r="CN24" s="76">
        <f t="shared" si="19"/>
        <v>4.1047590798597886</v>
      </c>
      <c r="CO24" s="75">
        <f t="shared" si="20"/>
        <v>1</v>
      </c>
      <c r="CP24" s="76">
        <f t="shared" si="8"/>
        <v>0.86772548107108505</v>
      </c>
      <c r="CQ24" s="75">
        <f t="shared" si="21"/>
        <v>0</v>
      </c>
      <c r="CR24" s="76">
        <f t="shared" si="9"/>
        <v>2.9298422764635172</v>
      </c>
      <c r="CS24" s="75">
        <f t="shared" si="22"/>
        <v>0</v>
      </c>
      <c r="CT24" s="76">
        <f t="shared" si="10"/>
        <v>18.707290557190341</v>
      </c>
      <c r="CU24" s="77">
        <f t="shared" si="23"/>
        <v>0</v>
      </c>
      <c r="CV24" s="18"/>
      <c r="CW24" s="1078">
        <f t="shared" si="24"/>
        <v>7.6239999999999997</v>
      </c>
      <c r="CX24" s="1081">
        <f>VLOOKUP($AX24&amp;"_"&amp;$CW$14,データシート1!$A:$BS,MATCH($CW$12&amp;"_"&amp;CX$20,データシート1!$A$1:$BS$1,0),0)</f>
        <v>7.6239999999999997</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7.6239999999999997</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04501</v>
      </c>
      <c r="AY25" s="20" t="str">
        <f>IF(IFERROR(比較地域マスタ!$Z10,"")=0,"",IFERROR(比較地域マスタ!$Z10,""))</f>
        <v>涌谷町</v>
      </c>
      <c r="BB25" s="122" t="str">
        <f t="shared" si="0"/>
        <v>04501</v>
      </c>
      <c r="BC25" s="123" t="str">
        <f t="shared" si="0"/>
        <v>涌谷町</v>
      </c>
      <c r="BD25" s="40">
        <f t="shared" si="14"/>
        <v>138.38716332626902</v>
      </c>
      <c r="BE25" s="40">
        <f t="shared" si="15"/>
        <v>73.771158069271721</v>
      </c>
      <c r="BF25" s="40">
        <f>VLOOKUP($AX25&amp;"_"&amp;$BC$14,データシート1!$A:$BS,MATCH($BC$12&amp;"_"&amp;BF$20,データシート1!$A$1:$BS$1,0),0)</f>
        <v>60.94668029025177</v>
      </c>
      <c r="BG25" s="40">
        <f>VLOOKUP($AX25&amp;"_"&amp;$BC$14,データシート1!$A:$BS,MATCH($BC$12&amp;"_"&amp;BG$20,データシート1!$A$1:$BS$1,0),0)</f>
        <v>1.194505549652346</v>
      </c>
      <c r="BH25" s="40">
        <f>VLOOKUP($AX25&amp;"_"&amp;$BC$14,データシート1!$A:$BS,MATCH($BC$12&amp;"_"&amp;BH$20,データシート1!$A$1:$BS$1,0),0)</f>
        <v>11.629972229367606</v>
      </c>
      <c r="BI25" s="40">
        <f>VLOOKUP($AX25&amp;"_"&amp;$BC$14,データシート1!$A:$BS,MATCH($BC$12&amp;"_"&amp;BI$20,データシート1!$A$1:$BS$1,0),0)</f>
        <v>13.101109021226039</v>
      </c>
      <c r="BJ25" s="40">
        <f>VLOOKUP($AX25&amp;"_"&amp;$BC$14,データシート1!$A:$BS,MATCH($BC$12&amp;"_"&amp;BJ$20,データシート1!$A$1:$BS$1,0),0)</f>
        <v>18.068574071679809</v>
      </c>
      <c r="BK25" s="40">
        <f t="shared" si="1"/>
        <v>30.78986396235797</v>
      </c>
      <c r="BL25" s="40">
        <f t="shared" si="2"/>
        <v>29.873104578838394</v>
      </c>
      <c r="BM25" s="40">
        <f>VLOOKUP($AX25&amp;"_"&amp;$BC$14,データシート1!$A:$BS,MATCH($BC$12&amp;"_"&amp;BM$20,データシート1!$A$1:$BS$1,0),0)</f>
        <v>14.660469333290434</v>
      </c>
      <c r="BN25" s="40">
        <f>VLOOKUP($AX25&amp;"_"&amp;$BC$14,データシート1!$A:$BS,MATCH($BC$12&amp;"_"&amp;BN$20,データシート1!$A$1:$BS$1,0),0)</f>
        <v>15.212635245547959</v>
      </c>
      <c r="BO25" s="40">
        <f>VLOOKUP($AX25&amp;"_"&amp;$BC$14,データシート1!$A:$BS,MATCH($BC$12&amp;"_"&amp;BO$20,データシート1!$A$1:$BS$1,0),0)</f>
        <v>0.9167593835195752</v>
      </c>
      <c r="BP25" s="40">
        <f>VLOOKUP($AX25&amp;"_"&amp;$BC$14,データシート1!$A:$BS,MATCH($BC$12&amp;"_"&amp;BP$20,データシート1!$A$1:$BS$1,0),0)</f>
        <v>0</v>
      </c>
      <c r="BQ25" s="40">
        <f>VLOOKUP($AX25&amp;"_"&amp;$BC$14,データシート1!$A:$BS,MATCH($BC$12&amp;"_"&amp;BQ$20,データシート1!$A$1:$BS$1,0),0)</f>
        <v>2.6564582017334941</v>
      </c>
      <c r="BR25" s="41">
        <f t="shared" si="3"/>
        <v>138.38716332626902</v>
      </c>
      <c r="BT25" s="134" t="str">
        <f t="shared" si="4"/>
        <v>涌谷町</v>
      </c>
      <c r="BU25" s="38">
        <f t="shared" si="25"/>
        <v>138.38716332626902</v>
      </c>
      <c r="BV25" s="69">
        <f t="shared" si="16"/>
        <v>0.53307804203880438</v>
      </c>
      <c r="BW25" s="69">
        <f t="shared" si="5"/>
        <v>0.44040703505541623</v>
      </c>
      <c r="BX25" s="69">
        <f t="shared" si="5"/>
        <v>8.6316210329141253E-3</v>
      </c>
      <c r="BY25" s="69">
        <f t="shared" si="5"/>
        <v>8.4039385950474027E-2</v>
      </c>
      <c r="BZ25" s="69">
        <f t="shared" si="5"/>
        <v>9.4669973040332936E-2</v>
      </c>
      <c r="CA25" s="69">
        <f t="shared" si="5"/>
        <v>0.13056539087429928</v>
      </c>
      <c r="CB25" s="69">
        <f t="shared" si="5"/>
        <v>0.22249075147068467</v>
      </c>
      <c r="CC25" s="69">
        <f t="shared" si="5"/>
        <v>0.21586615305068402</v>
      </c>
      <c r="CD25" s="69">
        <f t="shared" si="5"/>
        <v>0.10593807244047718</v>
      </c>
      <c r="CE25" s="69">
        <f t="shared" si="5"/>
        <v>0.10992808061020683</v>
      </c>
      <c r="CF25" s="69">
        <f t="shared" si="5"/>
        <v>6.6245984200006616E-3</v>
      </c>
      <c r="CG25" s="69">
        <f t="shared" si="5"/>
        <v>0</v>
      </c>
      <c r="CH25" s="69">
        <f t="shared" si="5"/>
        <v>1.9195842575878842E-2</v>
      </c>
      <c r="CI25" s="135">
        <f t="shared" si="6"/>
        <v>1</v>
      </c>
      <c r="CK25" s="136" t="str">
        <f t="shared" si="7"/>
        <v>涌谷町</v>
      </c>
      <c r="CL25" s="137">
        <f t="shared" si="17"/>
        <v>73.771158069271721</v>
      </c>
      <c r="CM25" s="75">
        <f t="shared" si="18"/>
        <v>0.14798466346087244</v>
      </c>
      <c r="CN25" s="76">
        <f t="shared" si="19"/>
        <v>60.94668029025177</v>
      </c>
      <c r="CO25" s="75">
        <f t="shared" si="20"/>
        <v>0.17912378406845139</v>
      </c>
      <c r="CP25" s="76">
        <f t="shared" si="8"/>
        <v>1.194505549652346</v>
      </c>
      <c r="CQ25" s="75">
        <f t="shared" si="21"/>
        <v>0</v>
      </c>
      <c r="CR25" s="76">
        <f t="shared" si="9"/>
        <v>11.629972229367606</v>
      </c>
      <c r="CS25" s="75">
        <f t="shared" si="22"/>
        <v>0</v>
      </c>
      <c r="CT25" s="76">
        <f t="shared" si="10"/>
        <v>13.101109021226039</v>
      </c>
      <c r="CU25" s="77">
        <f t="shared" si="23"/>
        <v>0</v>
      </c>
      <c r="CV25" s="18"/>
      <c r="CW25" s="1078">
        <f t="shared" si="24"/>
        <v>10.917</v>
      </c>
      <c r="CX25" s="1081">
        <f>VLOOKUP($AX25&amp;"_"&amp;$CW$14,データシート1!$A:$BS,MATCH($CW$12&amp;"_"&amp;CX$20,データシート1!$A$1:$BS$1,0),0)</f>
        <v>10.917</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10.917</v>
      </c>
      <c r="DE25" s="18"/>
      <c r="DF25" s="138">
        <f>VLOOKUP($AX25&amp;"_"&amp;$DF$14,データシート1!$A:$BS,MATCH($DF$12&amp;"_"&amp;DF$20,データシート1!$A$1:$BS$1,0),0)</f>
        <v>1</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1</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09411</v>
      </c>
      <c r="AY26" s="20" t="str">
        <f>IF(IFERROR(比較地域マスタ!$Z11,"")=0,"",IFERROR(比較地域マスタ!$Z11,""))</f>
        <v>那珂川町</v>
      </c>
      <c r="BB26" s="122" t="str">
        <f t="shared" si="0"/>
        <v>09411</v>
      </c>
      <c r="BC26" s="123" t="str">
        <f t="shared" si="0"/>
        <v>那珂川町</v>
      </c>
      <c r="BD26" s="40">
        <f t="shared" si="14"/>
        <v>105.17854601985977</v>
      </c>
      <c r="BE26" s="40">
        <f t="shared" si="15"/>
        <v>34.126029388307579</v>
      </c>
      <c r="BF26" s="40">
        <f>VLOOKUP($AX26&amp;"_"&amp;$BC$14,データシート1!$A:$BS,MATCH($BC$12&amp;"_"&amp;BF$20,データシート1!$A$1:$BS$1,0),0)</f>
        <v>27.78494323741754</v>
      </c>
      <c r="BG26" s="40">
        <f>VLOOKUP($AX26&amp;"_"&amp;$BC$14,データシート1!$A:$BS,MATCH($BC$12&amp;"_"&amp;BG$20,データシート1!$A$1:$BS$1,0),0)</f>
        <v>1.2664094831777182</v>
      </c>
      <c r="BH26" s="40">
        <f>VLOOKUP($AX26&amp;"_"&amp;$BC$14,データシート1!$A:$BS,MATCH($BC$12&amp;"_"&amp;BH$20,データシート1!$A$1:$BS$1,0),0)</f>
        <v>5.0746766677123221</v>
      </c>
      <c r="BI26" s="40">
        <f>VLOOKUP($AX26&amp;"_"&amp;$BC$14,データシート1!$A:$BS,MATCH($BC$12&amp;"_"&amp;BI$20,データシート1!$A$1:$BS$1,0),0)</f>
        <v>13.836266447228709</v>
      </c>
      <c r="BJ26" s="40">
        <f>VLOOKUP($AX26&amp;"_"&amp;$BC$14,データシート1!$A:$BS,MATCH($BC$12&amp;"_"&amp;BJ$20,データシート1!$A$1:$BS$1,0),0)</f>
        <v>17.973150979230827</v>
      </c>
      <c r="BK26" s="40">
        <f t="shared" si="1"/>
        <v>37.341425290146468</v>
      </c>
      <c r="BL26" s="40">
        <f t="shared" si="2"/>
        <v>36.415821430969061</v>
      </c>
      <c r="BM26" s="40">
        <f>VLOOKUP($AX26&amp;"_"&amp;$BC$14,データシート1!$A:$BS,MATCH($BC$12&amp;"_"&amp;BM$20,データシート1!$A$1:$BS$1,0),0)</f>
        <v>16.695246195700161</v>
      </c>
      <c r="BN26" s="40">
        <f>VLOOKUP($AX26&amp;"_"&amp;$BC$14,データシート1!$A:$BS,MATCH($BC$12&amp;"_"&amp;BN$20,データシート1!$A$1:$BS$1,0),0)</f>
        <v>19.720575235268903</v>
      </c>
      <c r="BO26" s="40">
        <f>VLOOKUP($AX26&amp;"_"&amp;$BC$14,データシート1!$A:$BS,MATCH($BC$12&amp;"_"&amp;BO$20,データシート1!$A$1:$BS$1,0),0)</f>
        <v>0.92560385917740495</v>
      </c>
      <c r="BP26" s="40">
        <f>VLOOKUP($AX26&amp;"_"&amp;$BC$14,データシート1!$A:$BS,MATCH($BC$12&amp;"_"&amp;BP$20,データシート1!$A$1:$BS$1,0),0)</f>
        <v>0</v>
      </c>
      <c r="BQ26" s="40">
        <f>VLOOKUP($AX26&amp;"_"&amp;$BC$14,データシート1!$A:$BS,MATCH($BC$12&amp;"_"&amp;BQ$20,データシート1!$A$1:$BS$1,0),0)</f>
        <v>1.9016739149461661</v>
      </c>
      <c r="BR26" s="41">
        <f t="shared" si="3"/>
        <v>105.17854601985977</v>
      </c>
      <c r="BT26" s="134" t="str">
        <f t="shared" si="4"/>
        <v>那珂川町</v>
      </c>
      <c r="BU26" s="38">
        <f t="shared" si="25"/>
        <v>105.17854601985977</v>
      </c>
      <c r="BV26" s="69">
        <f t="shared" si="16"/>
        <v>0.32445808275257881</v>
      </c>
      <c r="BW26" s="69">
        <f t="shared" si="5"/>
        <v>0.2641693034259211</v>
      </c>
      <c r="BX26" s="69">
        <f t="shared" si="5"/>
        <v>1.2040568453366861E-2</v>
      </c>
      <c r="BY26" s="69">
        <f t="shared" si="5"/>
        <v>4.824821087329087E-2</v>
      </c>
      <c r="BZ26" s="69">
        <f t="shared" si="5"/>
        <v>0.13155027304347933</v>
      </c>
      <c r="CA26" s="69">
        <f t="shared" si="5"/>
        <v>0.17088229167797342</v>
      </c>
      <c r="CB26" s="69">
        <f t="shared" si="5"/>
        <v>0.3550289170483083</v>
      </c>
      <c r="CC26" s="69">
        <f t="shared" si="5"/>
        <v>0.34622860658382787</v>
      </c>
      <c r="CD26" s="69">
        <f t="shared" si="5"/>
        <v>0.15873243001997547</v>
      </c>
      <c r="CE26" s="69">
        <f t="shared" si="5"/>
        <v>0.18749617656385242</v>
      </c>
      <c r="CF26" s="69">
        <f t="shared" si="5"/>
        <v>8.8003104644803973E-3</v>
      </c>
      <c r="CG26" s="69">
        <f t="shared" si="5"/>
        <v>0</v>
      </c>
      <c r="CH26" s="69">
        <f t="shared" si="5"/>
        <v>1.8080435477659987E-2</v>
      </c>
      <c r="CI26" s="135">
        <f t="shared" si="6"/>
        <v>1</v>
      </c>
      <c r="CK26" s="136" t="str">
        <f t="shared" si="7"/>
        <v>那珂川町</v>
      </c>
      <c r="CL26" s="137">
        <f t="shared" si="17"/>
        <v>34.126029388307579</v>
      </c>
      <c r="CM26" s="75">
        <f t="shared" si="18"/>
        <v>0.87651568424917869</v>
      </c>
      <c r="CN26" s="76">
        <f t="shared" si="19"/>
        <v>27.78494323741754</v>
      </c>
      <c r="CO26" s="75">
        <f t="shared" si="20"/>
        <v>1</v>
      </c>
      <c r="CP26" s="76">
        <f t="shared" si="8"/>
        <v>1.2664094831777182</v>
      </c>
      <c r="CQ26" s="75">
        <f t="shared" si="21"/>
        <v>0</v>
      </c>
      <c r="CR26" s="76">
        <f t="shared" si="9"/>
        <v>5.0746766677123221</v>
      </c>
      <c r="CS26" s="75">
        <f t="shared" si="22"/>
        <v>0</v>
      </c>
      <c r="CT26" s="76">
        <f t="shared" si="10"/>
        <v>13.836266447228709</v>
      </c>
      <c r="CU26" s="77">
        <f t="shared" si="23"/>
        <v>0</v>
      </c>
      <c r="CV26" s="18"/>
      <c r="CW26" s="1078">
        <f t="shared" si="24"/>
        <v>29.911999999999999</v>
      </c>
      <c r="CX26" s="1081">
        <f>VLOOKUP($AX26&amp;"_"&amp;$CW$14,データシート1!$A:$BS,MATCH($CW$12&amp;"_"&amp;CX$20,データシート1!$A$1:$BS$1,0),0)</f>
        <v>29.911999999999999</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29.911999999999999</v>
      </c>
      <c r="DE26" s="18"/>
      <c r="DF26" s="138">
        <f>VLOOKUP($AX26&amp;"_"&amp;$DF$14,データシート1!$A:$BS,MATCH($DF$12&amp;"_"&amp;DF$20,データシート1!$A$1:$BS$1,0),0)</f>
        <v>3</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3</v>
      </c>
      <c r="DM26" s="18"/>
      <c r="DN26" s="139">
        <f t="shared" si="26"/>
        <v>1</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27366</v>
      </c>
      <c r="AY27" s="20" t="str">
        <f>IF(IFERROR(比較地域マスタ!$Z12,"")=0,"",IFERROR(比較地域マスタ!$Z12,""))</f>
        <v>岬町</v>
      </c>
      <c r="BB27" s="122" t="str">
        <f t="shared" si="0"/>
        <v>27366</v>
      </c>
      <c r="BC27" s="123" t="str">
        <f t="shared" si="0"/>
        <v>岬町</v>
      </c>
      <c r="BD27" s="40">
        <f t="shared" si="14"/>
        <v>53.846439366853403</v>
      </c>
      <c r="BE27" s="40">
        <f t="shared" si="15"/>
        <v>3.890125738865069</v>
      </c>
      <c r="BF27" s="40">
        <f>VLOOKUP($AX27&amp;"_"&amp;$BC$14,データシート1!$A:$BS,MATCH($BC$12&amp;"_"&amp;BF$20,データシート1!$A$1:$BS$1,0),0)</f>
        <v>2.2269105336501358</v>
      </c>
      <c r="BG27" s="40">
        <f>VLOOKUP($AX27&amp;"_"&amp;$BC$14,データシート1!$A:$BS,MATCH($BC$12&amp;"_"&amp;BG$20,データシート1!$A$1:$BS$1,0),0)</f>
        <v>0.41935178167108084</v>
      </c>
      <c r="BH27" s="40">
        <f>VLOOKUP($AX27&amp;"_"&amp;$BC$14,データシート1!$A:$BS,MATCH($BC$12&amp;"_"&amp;BH$20,データシート1!$A$1:$BS$1,0),0)</f>
        <v>1.2438634235438522</v>
      </c>
      <c r="BI27" s="40">
        <f>VLOOKUP($AX27&amp;"_"&amp;$BC$14,データシート1!$A:$BS,MATCH($BC$12&amp;"_"&amp;BI$20,データシート1!$A$1:$BS$1,0),0)</f>
        <v>8.5442790134947213</v>
      </c>
      <c r="BJ27" s="40">
        <f>VLOOKUP($AX27&amp;"_"&amp;$BC$14,データシート1!$A:$BS,MATCH($BC$12&amp;"_"&amp;BJ$20,データシート1!$A$1:$BS$1,0),0)</f>
        <v>17.990734301430287</v>
      </c>
      <c r="BK27" s="40">
        <f t="shared" si="1"/>
        <v>20.935020053063326</v>
      </c>
      <c r="BL27" s="40">
        <f t="shared" si="2"/>
        <v>20.024163732035763</v>
      </c>
      <c r="BM27" s="40">
        <f>VLOOKUP($AX27&amp;"_"&amp;$BC$14,データシート1!$A:$BS,MATCH($BC$12&amp;"_"&amp;BM$20,データシート1!$A$1:$BS$1,0),0)</f>
        <v>11.557924419973816</v>
      </c>
      <c r="BN27" s="40">
        <f>VLOOKUP($AX27&amp;"_"&amp;$BC$14,データシート1!$A:$BS,MATCH($BC$12&amp;"_"&amp;BN$20,データシート1!$A$1:$BS$1,0),0)</f>
        <v>8.4662393120619477</v>
      </c>
      <c r="BO27" s="40">
        <f>VLOOKUP($AX27&amp;"_"&amp;$BC$14,データシート1!$A:$BS,MATCH($BC$12&amp;"_"&amp;BO$20,データシート1!$A$1:$BS$1,0),0)</f>
        <v>0.90927106079594611</v>
      </c>
      <c r="BP27" s="40">
        <f>VLOOKUP($AX27&amp;"_"&amp;$BC$14,データシート1!$A:$BS,MATCH($BC$12&amp;"_"&amp;BP$20,データシート1!$A$1:$BS$1,0),0)</f>
        <v>1.5852602316189849E-3</v>
      </c>
      <c r="BQ27" s="40">
        <f>VLOOKUP($AX27&amp;"_"&amp;$BC$14,データシート1!$A:$BS,MATCH($BC$12&amp;"_"&amp;BQ$20,データシート1!$A$1:$BS$1,0),0)</f>
        <v>2.48628026</v>
      </c>
      <c r="BR27" s="41">
        <f t="shared" si="3"/>
        <v>53.846439366853403</v>
      </c>
      <c r="BT27" s="134" t="str">
        <f t="shared" si="4"/>
        <v>岬町</v>
      </c>
      <c r="BU27" s="38">
        <f t="shared" si="25"/>
        <v>53.846439366853403</v>
      </c>
      <c r="BV27" s="69">
        <f t="shared" si="16"/>
        <v>7.2244809213136918E-2</v>
      </c>
      <c r="BW27" s="69">
        <f t="shared" si="5"/>
        <v>4.1356690615665284E-2</v>
      </c>
      <c r="BX27" s="69">
        <f t="shared" si="5"/>
        <v>7.7879203639456222E-3</v>
      </c>
      <c r="BY27" s="69">
        <f t="shared" si="5"/>
        <v>2.3100198233526006E-2</v>
      </c>
      <c r="BZ27" s="69">
        <f t="shared" si="5"/>
        <v>0.15867862599573071</v>
      </c>
      <c r="CA27" s="69">
        <f t="shared" si="5"/>
        <v>0.3341118653892825</v>
      </c>
      <c r="CB27" s="69">
        <f t="shared" si="5"/>
        <v>0.38879116798111685</v>
      </c>
      <c r="CC27" s="69">
        <f t="shared" si="5"/>
        <v>0.37187535457288129</v>
      </c>
      <c r="CD27" s="69">
        <f t="shared" si="5"/>
        <v>0.21464602963308657</v>
      </c>
      <c r="CE27" s="69">
        <f t="shared" si="5"/>
        <v>0.15722932493979472</v>
      </c>
      <c r="CF27" s="69">
        <f t="shared" si="5"/>
        <v>1.6886373017185458E-2</v>
      </c>
      <c r="CG27" s="69">
        <f t="shared" si="5"/>
        <v>2.9440391050161686E-5</v>
      </c>
      <c r="CH27" s="69">
        <f t="shared" si="5"/>
        <v>4.6173531420733001E-2</v>
      </c>
      <c r="CI27" s="135">
        <f t="shared" si="6"/>
        <v>1</v>
      </c>
      <c r="CK27" s="136" t="str">
        <f t="shared" si="7"/>
        <v>岬町</v>
      </c>
      <c r="CL27" s="137">
        <f t="shared" si="17"/>
        <v>3.890125738865069</v>
      </c>
      <c r="CM27" s="75">
        <f t="shared" si="18"/>
        <v>0.4945855556230222</v>
      </c>
      <c r="CN27" s="76">
        <f t="shared" si="19"/>
        <v>2.2269105336501358</v>
      </c>
      <c r="CO27" s="75">
        <f t="shared" si="20"/>
        <v>0.86397723255022985</v>
      </c>
      <c r="CP27" s="76">
        <f t="shared" si="8"/>
        <v>0.41935178167108084</v>
      </c>
      <c r="CQ27" s="75">
        <f t="shared" si="21"/>
        <v>0</v>
      </c>
      <c r="CR27" s="76">
        <f t="shared" si="9"/>
        <v>1.2438634235438522</v>
      </c>
      <c r="CS27" s="75">
        <f t="shared" si="22"/>
        <v>0</v>
      </c>
      <c r="CT27" s="76">
        <f t="shared" si="10"/>
        <v>8.5442790134947213</v>
      </c>
      <c r="CU27" s="77">
        <f t="shared" si="23"/>
        <v>0</v>
      </c>
      <c r="CV27" s="18"/>
      <c r="CW27" s="1078">
        <f t="shared" si="24"/>
        <v>1.9239999999999999</v>
      </c>
      <c r="CX27" s="1081">
        <f>VLOOKUP($AX27&amp;"_"&amp;$CW$14,データシート1!$A:$BS,MATCH($CW$12&amp;"_"&amp;CX$20,データシート1!$A$1:$BS$1,0),0)</f>
        <v>1.9239999999999999</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1.9239999999999999</v>
      </c>
      <c r="DE27" s="18"/>
      <c r="DF27" s="138">
        <f>VLOOKUP($AX27&amp;"_"&amp;$DF$14,データシート1!$A:$BS,MATCH($DF$12&amp;"_"&amp;DF$20,データシート1!$A$1:$BS$1,0),0)</f>
        <v>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1</v>
      </c>
      <c r="DM27" s="18"/>
      <c r="DN27" s="139">
        <f t="shared" si="26"/>
        <v>1</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07421</v>
      </c>
      <c r="AY28" s="20" t="str">
        <f>IF(IFERROR(比較地域マスタ!$Z13,"")=0,"",IFERROR(比較地域マスタ!$Z13,""))</f>
        <v>会津坂下町</v>
      </c>
      <c r="BB28" s="122" t="str">
        <f t="shared" si="0"/>
        <v>07421</v>
      </c>
      <c r="BC28" s="123" t="str">
        <f t="shared" si="0"/>
        <v>会津坂下町</v>
      </c>
      <c r="BD28" s="40">
        <f t="shared" si="14"/>
        <v>87.628939711505041</v>
      </c>
      <c r="BE28" s="40">
        <f t="shared" si="15"/>
        <v>17.97743401810607</v>
      </c>
      <c r="BF28" s="40">
        <f>VLOOKUP($AX28&amp;"_"&amp;$BC$14,データシート1!$A:$BS,MATCH($BC$12&amp;"_"&amp;BF$20,データシート1!$A$1:$BS$1,0),0)</f>
        <v>10.93205052646738</v>
      </c>
      <c r="BG28" s="40">
        <f>VLOOKUP($AX28&amp;"_"&amp;$BC$14,データシート1!$A:$BS,MATCH($BC$12&amp;"_"&amp;BG$20,データシート1!$A$1:$BS$1,0),0)</f>
        <v>1.3675909254040841</v>
      </c>
      <c r="BH28" s="40">
        <f>VLOOKUP($AX28&amp;"_"&amp;$BC$14,データシート1!$A:$BS,MATCH($BC$12&amp;"_"&amp;BH$20,データシート1!$A$1:$BS$1,0),0)</f>
        <v>5.6777925662346052</v>
      </c>
      <c r="BI28" s="40">
        <f>VLOOKUP($AX28&amp;"_"&amp;$BC$14,データシート1!$A:$BS,MATCH($BC$12&amp;"_"&amp;BI$20,データシート1!$A$1:$BS$1,0),0)</f>
        <v>15.774851950628953</v>
      </c>
      <c r="BJ28" s="40">
        <f>VLOOKUP($AX28&amp;"_"&amp;$BC$14,データシート1!$A:$BS,MATCH($BC$12&amp;"_"&amp;BJ$20,データシート1!$A$1:$BS$1,0),0)</f>
        <v>20.085827941980913</v>
      </c>
      <c r="BK28" s="40">
        <f t="shared" si="1"/>
        <v>32.185211802891125</v>
      </c>
      <c r="BL28" s="40">
        <f t="shared" si="2"/>
        <v>31.275763852582024</v>
      </c>
      <c r="BM28" s="40">
        <f>VLOOKUP($AX28&amp;"_"&amp;$BC$14,データシート1!$A:$BS,MATCH($BC$12&amp;"_"&amp;BM$20,データシート1!$A$1:$BS$1,0),0)</f>
        <v>14.254633507912978</v>
      </c>
      <c r="BN28" s="40">
        <f>VLOOKUP($AX28&amp;"_"&amp;$BC$14,データシート1!$A:$BS,MATCH($BC$12&amp;"_"&amp;BN$20,データシート1!$A$1:$BS$1,0),0)</f>
        <v>17.021130344669047</v>
      </c>
      <c r="BO28" s="40">
        <f>VLOOKUP($AX28&amp;"_"&amp;$BC$14,データシート1!$A:$BS,MATCH($BC$12&amp;"_"&amp;BO$20,データシート1!$A$1:$BS$1,0),0)</f>
        <v>0.90944795030910264</v>
      </c>
      <c r="BP28" s="40">
        <f>VLOOKUP($AX28&amp;"_"&amp;$BC$14,データシート1!$A:$BS,MATCH($BC$12&amp;"_"&amp;BP$20,データシート1!$A$1:$BS$1,0),0)</f>
        <v>0</v>
      </c>
      <c r="BQ28" s="40">
        <f>VLOOKUP($AX28&amp;"_"&amp;$BC$14,データシート1!$A:$BS,MATCH($BC$12&amp;"_"&amp;BQ$20,データシート1!$A$1:$BS$1,0),0)</f>
        <v>1.605613997897986</v>
      </c>
      <c r="BR28" s="41">
        <f t="shared" si="3"/>
        <v>87.628939711505041</v>
      </c>
      <c r="BT28" s="134" t="str">
        <f t="shared" si="4"/>
        <v>会津坂下町</v>
      </c>
      <c r="BU28" s="38">
        <f t="shared" si="25"/>
        <v>87.628939711505041</v>
      </c>
      <c r="BV28" s="69">
        <f t="shared" si="16"/>
        <v>0.20515407441071393</v>
      </c>
      <c r="BW28" s="69">
        <f t="shared" si="5"/>
        <v>0.1247538833912432</v>
      </c>
      <c r="BX28" s="69">
        <f t="shared" si="5"/>
        <v>1.5606612722994403E-2</v>
      </c>
      <c r="BY28" s="69">
        <f t="shared" si="5"/>
        <v>6.479357829647632E-2</v>
      </c>
      <c r="BZ28" s="69">
        <f t="shared" si="5"/>
        <v>0.18001874726047645</v>
      </c>
      <c r="CA28" s="69">
        <f t="shared" si="5"/>
        <v>0.22921454953247358</v>
      </c>
      <c r="CB28" s="69">
        <f t="shared" si="5"/>
        <v>0.36728975506096923</v>
      </c>
      <c r="CC28" s="69">
        <f t="shared" si="5"/>
        <v>0.35691135777231986</v>
      </c>
      <c r="CD28" s="69">
        <f t="shared" si="5"/>
        <v>0.16267038668780615</v>
      </c>
      <c r="CE28" s="69">
        <f t="shared" si="5"/>
        <v>0.19424097108451371</v>
      </c>
      <c r="CF28" s="69">
        <f t="shared" si="5"/>
        <v>1.0378397288649366E-2</v>
      </c>
      <c r="CG28" s="69">
        <f t="shared" si="5"/>
        <v>0</v>
      </c>
      <c r="CH28" s="69">
        <f t="shared" si="5"/>
        <v>1.832287373536691E-2</v>
      </c>
      <c r="CI28" s="135">
        <f t="shared" si="6"/>
        <v>1</v>
      </c>
      <c r="CK28" s="136" t="str">
        <f t="shared" si="7"/>
        <v>会津坂下町</v>
      </c>
      <c r="CL28" s="137">
        <f t="shared" si="17"/>
        <v>17.97743401810607</v>
      </c>
      <c r="CM28" s="75">
        <f t="shared" si="18"/>
        <v>0</v>
      </c>
      <c r="CN28" s="76">
        <f t="shared" si="19"/>
        <v>10.93205052646738</v>
      </c>
      <c r="CO28" s="75">
        <f t="shared" si="20"/>
        <v>0</v>
      </c>
      <c r="CP28" s="76">
        <f t="shared" si="8"/>
        <v>1.3675909254040841</v>
      </c>
      <c r="CQ28" s="75">
        <f t="shared" si="21"/>
        <v>0</v>
      </c>
      <c r="CR28" s="76">
        <f t="shared" si="9"/>
        <v>5.6777925662346052</v>
      </c>
      <c r="CS28" s="75">
        <f t="shared" si="22"/>
        <v>0</v>
      </c>
      <c r="CT28" s="76">
        <f t="shared" si="10"/>
        <v>15.774851950628953</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0</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0</v>
      </c>
      <c r="DM28" s="18"/>
      <c r="DN28" s="139">
        <f t="shared" si="26"/>
        <v>0</v>
      </c>
      <c r="DO28" s="140">
        <f t="shared" si="27"/>
        <v>0</v>
      </c>
      <c r="DP28" s="140">
        <f t="shared" si="13"/>
        <v>0</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36401</v>
      </c>
      <c r="AY29" s="20" t="str">
        <f>IF(IFERROR(比較地域マスタ!$Z14,"")=0,"",IFERROR(比較地域マスタ!$Z14,""))</f>
        <v>松茂町</v>
      </c>
      <c r="BB29" s="122" t="str">
        <f t="shared" si="0"/>
        <v>36401</v>
      </c>
      <c r="BC29" s="123" t="str">
        <f t="shared" si="0"/>
        <v>松茂町</v>
      </c>
      <c r="BD29" s="40">
        <f t="shared" si="14"/>
        <v>199.96482643287558</v>
      </c>
      <c r="BE29" s="40">
        <f t="shared" si="15"/>
        <v>116.45484498475942</v>
      </c>
      <c r="BF29" s="40">
        <f>VLOOKUP($AX29&amp;"_"&amp;$BC$14,データシート1!$A:$BS,MATCH($BC$12&amp;"_"&amp;BF$20,データシート1!$A$1:$BS$1,0),0)</f>
        <v>113.82991354468589</v>
      </c>
      <c r="BG29" s="40">
        <f>VLOOKUP($AX29&amp;"_"&amp;$BC$14,データシート1!$A:$BS,MATCH($BC$12&amp;"_"&amp;BG$20,データシート1!$A$1:$BS$1,0),0)</f>
        <v>0.99897834817813591</v>
      </c>
      <c r="BH29" s="40">
        <f>VLOOKUP($AX29&amp;"_"&amp;$BC$14,データシート1!$A:$BS,MATCH($BC$12&amp;"_"&amp;BH$20,データシート1!$A$1:$BS$1,0),0)</f>
        <v>1.6259530918953853</v>
      </c>
      <c r="BI29" s="40">
        <f>VLOOKUP($AX29&amp;"_"&amp;$BC$14,データシート1!$A:$BS,MATCH($BC$12&amp;"_"&amp;BI$20,データシート1!$A$1:$BS$1,0),0)</f>
        <v>26.380293716281731</v>
      </c>
      <c r="BJ29" s="40">
        <f>VLOOKUP($AX29&amp;"_"&amp;$BC$14,データシート1!$A:$BS,MATCH($BC$12&amp;"_"&amp;BJ$20,データシート1!$A$1:$BS$1,0),0)</f>
        <v>25.609473658210106</v>
      </c>
      <c r="BK29" s="40">
        <f t="shared" si="1"/>
        <v>29.795051904824305</v>
      </c>
      <c r="BL29" s="40">
        <f t="shared" si="2"/>
        <v>28.478139055222169</v>
      </c>
      <c r="BM29" s="40">
        <f>VLOOKUP($AX29&amp;"_"&amp;$BC$14,データシート1!$A:$BS,MATCH($BC$12&amp;"_"&amp;BM$20,データシート1!$A$1:$BS$1,0),0)</f>
        <v>15.087296666877068</v>
      </c>
      <c r="BN29" s="40">
        <f>VLOOKUP($AX29&amp;"_"&amp;$BC$14,データシート1!$A:$BS,MATCH($BC$12&amp;"_"&amp;BN$20,データシート1!$A$1:$BS$1,0),0)</f>
        <v>13.390842388345101</v>
      </c>
      <c r="BO29" s="40">
        <f>VLOOKUP($AX29&amp;"_"&amp;$BC$14,データシート1!$A:$BS,MATCH($BC$12&amp;"_"&amp;BO$20,データシート1!$A$1:$BS$1,0),0)</f>
        <v>0.8814994072303608</v>
      </c>
      <c r="BP29" s="40">
        <f>VLOOKUP($AX29&amp;"_"&amp;$BC$14,データシート1!$A:$BS,MATCH($BC$12&amp;"_"&amp;BP$20,データシート1!$A$1:$BS$1,0),0)</f>
        <v>0.43541344237177604</v>
      </c>
      <c r="BQ29" s="40">
        <f>VLOOKUP($AX29&amp;"_"&amp;$BC$14,データシート1!$A:$BS,MATCH($BC$12&amp;"_"&amp;BQ$20,データシート1!$A$1:$BS$1,0),0)</f>
        <v>1.7251621688000001</v>
      </c>
      <c r="BR29" s="41">
        <f t="shared" si="3"/>
        <v>199.96482643287558</v>
      </c>
      <c r="BT29" s="134" t="str">
        <f t="shared" si="4"/>
        <v>松茂町</v>
      </c>
      <c r="BU29" s="38">
        <f t="shared" si="25"/>
        <v>199.96482643287558</v>
      </c>
      <c r="BV29" s="69">
        <f t="shared" si="16"/>
        <v>0.58237664624408891</v>
      </c>
      <c r="BW29" s="69">
        <f t="shared" si="5"/>
        <v>0.56924968043265578</v>
      </c>
      <c r="BX29" s="69">
        <f t="shared" si="5"/>
        <v>4.9957703362069729E-3</v>
      </c>
      <c r="BY29" s="69">
        <f t="shared" si="5"/>
        <v>8.1311954752261752E-3</v>
      </c>
      <c r="BZ29" s="69">
        <f t="shared" si="5"/>
        <v>0.13192466988756693</v>
      </c>
      <c r="CA29" s="69">
        <f t="shared" si="5"/>
        <v>0.12806989166570615</v>
      </c>
      <c r="CB29" s="69">
        <f t="shared" si="5"/>
        <v>0.14900146408911541</v>
      </c>
      <c r="CC29" s="69">
        <f t="shared" si="5"/>
        <v>0.14241574162434883</v>
      </c>
      <c r="CD29" s="69">
        <f t="shared" si="5"/>
        <v>7.5449752519059082E-2</v>
      </c>
      <c r="CE29" s="69">
        <f t="shared" si="5"/>
        <v>6.6965989105289739E-2</v>
      </c>
      <c r="CF29" s="69">
        <f t="shared" si="5"/>
        <v>4.4082723094617015E-3</v>
      </c>
      <c r="CG29" s="69">
        <f t="shared" si="5"/>
        <v>2.1774501553048688E-3</v>
      </c>
      <c r="CH29" s="69">
        <f t="shared" si="5"/>
        <v>8.6273281135225265E-3</v>
      </c>
      <c r="CI29" s="135">
        <f t="shared" si="6"/>
        <v>1</v>
      </c>
      <c r="CK29" s="136" t="str">
        <f t="shared" si="7"/>
        <v>松茂町</v>
      </c>
      <c r="CL29" s="137">
        <f t="shared" si="17"/>
        <v>116.45484498475942</v>
      </c>
      <c r="CM29" s="75">
        <f t="shared" si="18"/>
        <v>0.60099689290865954</v>
      </c>
      <c r="CN29" s="76">
        <f t="shared" si="19"/>
        <v>113.82991354468589</v>
      </c>
      <c r="CO29" s="75">
        <f t="shared" si="20"/>
        <v>0.6148559532422434</v>
      </c>
      <c r="CP29" s="76">
        <f t="shared" si="8"/>
        <v>0.99897834817813591</v>
      </c>
      <c r="CQ29" s="75">
        <f t="shared" si="21"/>
        <v>0</v>
      </c>
      <c r="CR29" s="76">
        <f t="shared" si="9"/>
        <v>1.6259530918953853</v>
      </c>
      <c r="CS29" s="75">
        <f t="shared" si="22"/>
        <v>0</v>
      </c>
      <c r="CT29" s="76">
        <f t="shared" si="10"/>
        <v>26.380293716281731</v>
      </c>
      <c r="CU29" s="77">
        <f t="shared" si="23"/>
        <v>0.16804210171716108</v>
      </c>
      <c r="CV29" s="18"/>
      <c r="CW29" s="1078">
        <f t="shared" si="24"/>
        <v>69.989000000000004</v>
      </c>
      <c r="CX29" s="1081">
        <f>VLOOKUP($AX29&amp;"_"&amp;$CW$14,データシート1!$A:$BS,MATCH($CW$12&amp;"_"&amp;CX$20,データシート1!$A$1:$BS$1,0),0)</f>
        <v>69.989000000000004</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4.4329999999999998</v>
      </c>
      <c r="DB29" s="1081">
        <f>VLOOKUP($AX29&amp;"_"&amp;$CW$14,データシート1!$A:$BS,MATCH($CW$12&amp;"_"&amp;DB$20,データシート1!$A$1:$BS$1,0),0)</f>
        <v>0</v>
      </c>
      <c r="DC29" s="1081">
        <f>VLOOKUP($AX29&amp;"_"&amp;$CW$14,データシート1!$A:$BS,MATCH($CW$12&amp;"_"&amp;DC$20,データシート1!$A$1:$BS$1,0),0)</f>
        <v>0</v>
      </c>
      <c r="DD29" s="1080">
        <f t="shared" si="11"/>
        <v>74.421999999999997</v>
      </c>
      <c r="DE29" s="18"/>
      <c r="DF29" s="138">
        <f>VLOOKUP($AX29&amp;"_"&amp;$DF$14,データシート1!$A:$BS,MATCH($DF$12&amp;"_"&amp;DF$20,データシート1!$A$1:$BS$1,0),0)</f>
        <v>5</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6</v>
      </c>
      <c r="DM29" s="18"/>
      <c r="DN29" s="139">
        <f t="shared" si="26"/>
        <v>0.94</v>
      </c>
      <c r="DO29" s="140">
        <f t="shared" si="27"/>
        <v>0</v>
      </c>
      <c r="DP29" s="140">
        <f t="shared" si="13"/>
        <v>0</v>
      </c>
      <c r="DQ29" s="140">
        <f t="shared" si="13"/>
        <v>0.06</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30428</v>
      </c>
      <c r="AY30" s="20" t="str">
        <f>IF(IFERROR(比較地域マスタ!$Z15,"")=0,"",IFERROR(比較地域マスタ!$Z15,""))</f>
        <v>串本町</v>
      </c>
      <c r="BB30" s="122" t="str">
        <f t="shared" si="0"/>
        <v>30428</v>
      </c>
      <c r="BC30" s="123" t="str">
        <f t="shared" si="0"/>
        <v>串本町</v>
      </c>
      <c r="BD30" s="40">
        <f t="shared" si="14"/>
        <v>79.916457395514854</v>
      </c>
      <c r="BE30" s="40">
        <f t="shared" si="15"/>
        <v>18.035682379065243</v>
      </c>
      <c r="BF30" s="40">
        <f>VLOOKUP($AX30&amp;"_"&amp;$BC$14,データシート1!$A:$BS,MATCH($BC$12&amp;"_"&amp;BF$20,データシート1!$A$1:$BS$1,0),0)</f>
        <v>3.4110524627835339</v>
      </c>
      <c r="BG30" s="40">
        <f>VLOOKUP($AX30&amp;"_"&amp;$BC$14,データシート1!$A:$BS,MATCH($BC$12&amp;"_"&amp;BG$20,データシート1!$A$1:$BS$1,0),0)</f>
        <v>0.66685026422929505</v>
      </c>
      <c r="BH30" s="40">
        <f>VLOOKUP($AX30&amp;"_"&amp;$BC$14,データシート1!$A:$BS,MATCH($BC$12&amp;"_"&amp;BH$20,データシート1!$A$1:$BS$1,0),0)</f>
        <v>13.957779652052412</v>
      </c>
      <c r="BI30" s="40">
        <f>VLOOKUP($AX30&amp;"_"&amp;$BC$14,データシート1!$A:$BS,MATCH($BC$12&amp;"_"&amp;BI$20,データシート1!$A$1:$BS$1,0),0)</f>
        <v>14.451749080806863</v>
      </c>
      <c r="BJ30" s="40">
        <f>VLOOKUP($AX30&amp;"_"&amp;$BC$14,データシート1!$A:$BS,MATCH($BC$12&amp;"_"&amp;BJ$20,データシート1!$A$1:$BS$1,0),0)</f>
        <v>18.07580427146058</v>
      </c>
      <c r="BK30" s="40">
        <f t="shared" si="1"/>
        <v>27.702303934408285</v>
      </c>
      <c r="BL30" s="40">
        <f t="shared" si="2"/>
        <v>25.992610557780687</v>
      </c>
      <c r="BM30" s="40">
        <f>VLOOKUP($AX30&amp;"_"&amp;$BC$14,データシート1!$A:$BS,MATCH($BC$12&amp;"_"&amp;BM$20,データシート1!$A$1:$BS$1,0),0)</f>
        <v>12.180672496846118</v>
      </c>
      <c r="BN30" s="40">
        <f>VLOOKUP($AX30&amp;"_"&amp;$BC$14,データシート1!$A:$BS,MATCH($BC$12&amp;"_"&amp;BN$20,データシート1!$A$1:$BS$1,0),0)</f>
        <v>13.811938060934571</v>
      </c>
      <c r="BO30" s="40">
        <f>VLOOKUP($AX30&amp;"_"&amp;$BC$14,データシート1!$A:$BS,MATCH($BC$12&amp;"_"&amp;BO$20,データシート1!$A$1:$BS$1,0),0)</f>
        <v>0.91204232983539935</v>
      </c>
      <c r="BP30" s="40">
        <f>VLOOKUP($AX30&amp;"_"&amp;$BC$14,データシート1!$A:$BS,MATCH($BC$12&amp;"_"&amp;BP$20,データシート1!$A$1:$BS$1,0),0)</f>
        <v>0.79765104679220022</v>
      </c>
      <c r="BQ30" s="40">
        <f>VLOOKUP($AX30&amp;"_"&amp;$BC$14,データシート1!$A:$BS,MATCH($BC$12&amp;"_"&amp;BQ$20,データシート1!$A$1:$BS$1,0),0)</f>
        <v>1.650917729773892</v>
      </c>
      <c r="BR30" s="41">
        <f t="shared" si="3"/>
        <v>79.916457395514854</v>
      </c>
      <c r="BT30" s="134" t="str">
        <f t="shared" si="4"/>
        <v>串本町</v>
      </c>
      <c r="BU30" s="38">
        <f t="shared" si="25"/>
        <v>79.916457395514854</v>
      </c>
      <c r="BV30" s="69">
        <f t="shared" si="16"/>
        <v>0.2256817052062853</v>
      </c>
      <c r="BW30" s="69">
        <f t="shared" si="5"/>
        <v>4.2682728613730722E-2</v>
      </c>
      <c r="BX30" s="69">
        <f t="shared" si="5"/>
        <v>8.3443421538192536E-3</v>
      </c>
      <c r="BY30" s="69">
        <f t="shared" si="5"/>
        <v>0.17465463443873533</v>
      </c>
      <c r="BZ30" s="69">
        <f t="shared" si="5"/>
        <v>0.18083570708450769</v>
      </c>
      <c r="CA30" s="69">
        <f t="shared" si="5"/>
        <v>0.22618375314112768</v>
      </c>
      <c r="CB30" s="69">
        <f t="shared" si="5"/>
        <v>0.34664079011043625</v>
      </c>
      <c r="CC30" s="69">
        <f t="shared" si="5"/>
        <v>0.32524728203529535</v>
      </c>
      <c r="CD30" s="69">
        <f t="shared" si="5"/>
        <v>0.15241757322353147</v>
      </c>
      <c r="CE30" s="69">
        <f t="shared" si="5"/>
        <v>0.17282970881176393</v>
      </c>
      <c r="CF30" s="69">
        <f t="shared" si="5"/>
        <v>1.1412446942206247E-2</v>
      </c>
      <c r="CG30" s="69">
        <f t="shared" si="5"/>
        <v>9.9810611329346384E-3</v>
      </c>
      <c r="CH30" s="69">
        <f t="shared" si="5"/>
        <v>2.0658044457643167E-2</v>
      </c>
      <c r="CI30" s="135">
        <f t="shared" si="6"/>
        <v>1</v>
      </c>
      <c r="CK30" s="136" t="str">
        <f t="shared" si="7"/>
        <v>串本町</v>
      </c>
      <c r="CL30" s="137">
        <f t="shared" si="17"/>
        <v>18.035682379065243</v>
      </c>
      <c r="CM30" s="75">
        <f t="shared" si="18"/>
        <v>0</v>
      </c>
      <c r="CN30" s="76">
        <f t="shared" si="19"/>
        <v>3.4110524627835339</v>
      </c>
      <c r="CO30" s="75">
        <f t="shared" si="20"/>
        <v>0</v>
      </c>
      <c r="CP30" s="76">
        <f t="shared" si="8"/>
        <v>0.66685026422929505</v>
      </c>
      <c r="CQ30" s="75">
        <f t="shared" si="21"/>
        <v>0</v>
      </c>
      <c r="CR30" s="76">
        <f t="shared" si="9"/>
        <v>13.957779652052412</v>
      </c>
      <c r="CS30" s="75">
        <f t="shared" si="22"/>
        <v>0</v>
      </c>
      <c r="CT30" s="76">
        <f t="shared" si="10"/>
        <v>14.451749080806863</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02402</v>
      </c>
      <c r="AY31" s="20" t="str">
        <f>IF(IFERROR(比較地域マスタ!$Z16,"")=0,"",IFERROR(比較地域マスタ!$Z16,""))</f>
        <v>七戸町</v>
      </c>
      <c r="BB31" s="122" t="str">
        <f t="shared" si="0"/>
        <v>02402</v>
      </c>
      <c r="BC31" s="123" t="str">
        <f t="shared" si="0"/>
        <v>七戸町</v>
      </c>
      <c r="BD31" s="40">
        <f t="shared" si="14"/>
        <v>120.01829901043743</v>
      </c>
      <c r="BE31" s="40">
        <f t="shared" si="15"/>
        <v>37.771879676191872</v>
      </c>
      <c r="BF31" s="40">
        <f>VLOOKUP($AX31&amp;"_"&amp;$BC$14,データシート1!$A:$BS,MATCH($BC$12&amp;"_"&amp;BF$20,データシート1!$A$1:$BS$1,0),0)</f>
        <v>18.421645599211359</v>
      </c>
      <c r="BG31" s="40">
        <f>VLOOKUP($AX31&amp;"_"&amp;$BC$14,データシート1!$A:$BS,MATCH($BC$12&amp;"_"&amp;BG$20,データシート1!$A$1:$BS$1,0),0)</f>
        <v>1.7097197968896949</v>
      </c>
      <c r="BH31" s="40">
        <f>VLOOKUP($AX31&amp;"_"&amp;$BC$14,データシート1!$A:$BS,MATCH($BC$12&amp;"_"&amp;BH$20,データシート1!$A$1:$BS$1,0),0)</f>
        <v>17.640514280090816</v>
      </c>
      <c r="BI31" s="40">
        <f>VLOOKUP($AX31&amp;"_"&amp;$BC$14,データシート1!$A:$BS,MATCH($BC$12&amp;"_"&amp;BI$20,データシート1!$A$1:$BS$1,0),0)</f>
        <v>15.190110428302006</v>
      </c>
      <c r="BJ31" s="40">
        <f>VLOOKUP($AX31&amp;"_"&amp;$BC$14,データシート1!$A:$BS,MATCH($BC$12&amp;"_"&amp;BJ$20,データシート1!$A$1:$BS$1,0),0)</f>
        <v>31.036565124089417</v>
      </c>
      <c r="BK31" s="40">
        <f t="shared" si="1"/>
        <v>33.518059009382227</v>
      </c>
      <c r="BL31" s="40">
        <f t="shared" si="2"/>
        <v>32.625179710138795</v>
      </c>
      <c r="BM31" s="40">
        <f>VLOOKUP($AX31&amp;"_"&amp;$BC$14,データシート1!$A:$BS,MATCH($BC$12&amp;"_"&amp;BM$20,データシート1!$A$1:$BS$1,0),0)</f>
        <v>13.081907915960192</v>
      </c>
      <c r="BN31" s="40">
        <f>VLOOKUP($AX31&amp;"_"&amp;$BC$14,データシート1!$A:$BS,MATCH($BC$12&amp;"_"&amp;BN$20,データシート1!$A$1:$BS$1,0),0)</f>
        <v>19.543271794178601</v>
      </c>
      <c r="BO31" s="40">
        <f>VLOOKUP($AX31&amp;"_"&amp;$BC$14,データシート1!$A:$BS,MATCH($BC$12&amp;"_"&amp;BO$20,データシート1!$A$1:$BS$1,0),0)</f>
        <v>0.89287929924343501</v>
      </c>
      <c r="BP31" s="40">
        <f>VLOOKUP($AX31&amp;"_"&amp;$BC$14,データシート1!$A:$BS,MATCH($BC$12&amp;"_"&amp;BP$20,データシート1!$A$1:$BS$1,0),0)</f>
        <v>0</v>
      </c>
      <c r="BQ31" s="40">
        <f>VLOOKUP($AX31&amp;"_"&amp;$BC$14,データシート1!$A:$BS,MATCH($BC$12&amp;"_"&amp;BQ$20,データシート1!$A$1:$BS$1,0),0)</f>
        <v>2.5016847724719051</v>
      </c>
      <c r="BR31" s="41">
        <f t="shared" si="3"/>
        <v>120.01829901043743</v>
      </c>
      <c r="BT31" s="134" t="str">
        <f t="shared" si="4"/>
        <v>七戸町</v>
      </c>
      <c r="BU31" s="38">
        <f t="shared" si="25"/>
        <v>120.01829901043743</v>
      </c>
      <c r="BV31" s="69">
        <f t="shared" si="16"/>
        <v>0.31471767211854107</v>
      </c>
      <c r="BW31" s="69">
        <f t="shared" si="5"/>
        <v>0.15349030732063046</v>
      </c>
      <c r="BX31" s="69">
        <f t="shared" si="5"/>
        <v>1.4245492653924453E-2</v>
      </c>
      <c r="BY31" s="69">
        <f t="shared" si="5"/>
        <v>0.14698187214398617</v>
      </c>
      <c r="BZ31" s="69">
        <f t="shared" si="5"/>
        <v>0.12656495345748062</v>
      </c>
      <c r="CA31" s="69">
        <f t="shared" si="5"/>
        <v>0.25859860854543781</v>
      </c>
      <c r="CB31" s="69">
        <f t="shared" si="5"/>
        <v>0.27927457134238604</v>
      </c>
      <c r="CC31" s="69">
        <f t="shared" si="5"/>
        <v>0.27183504498177846</v>
      </c>
      <c r="CD31" s="69">
        <f t="shared" si="5"/>
        <v>0.10899927780864917</v>
      </c>
      <c r="CE31" s="69">
        <f t="shared" si="5"/>
        <v>0.16283576717312928</v>
      </c>
      <c r="CF31" s="69">
        <f t="shared" si="5"/>
        <v>7.4395263606076055E-3</v>
      </c>
      <c r="CG31" s="69">
        <f t="shared" si="5"/>
        <v>0</v>
      </c>
      <c r="CH31" s="69">
        <f t="shared" si="5"/>
        <v>2.0844194536154402E-2</v>
      </c>
      <c r="CI31" s="135">
        <f t="shared" si="6"/>
        <v>1</v>
      </c>
      <c r="CK31" s="136" t="str">
        <f t="shared" si="7"/>
        <v>七戸町</v>
      </c>
      <c r="CL31" s="137">
        <f t="shared" si="17"/>
        <v>37.771879676191872</v>
      </c>
      <c r="CM31" s="75">
        <f t="shared" si="18"/>
        <v>0</v>
      </c>
      <c r="CN31" s="76">
        <f t="shared" si="19"/>
        <v>18.421645599211359</v>
      </c>
      <c r="CO31" s="75">
        <f t="shared" si="20"/>
        <v>0</v>
      </c>
      <c r="CP31" s="76">
        <f t="shared" si="8"/>
        <v>1.7097197968896949</v>
      </c>
      <c r="CQ31" s="75">
        <f t="shared" si="21"/>
        <v>0</v>
      </c>
      <c r="CR31" s="76">
        <f t="shared" si="9"/>
        <v>17.640514280090816</v>
      </c>
      <c r="CS31" s="75">
        <f t="shared" si="22"/>
        <v>0</v>
      </c>
      <c r="CT31" s="76">
        <f t="shared" si="10"/>
        <v>15.190110428302006</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12403</v>
      </c>
      <c r="AY32" s="20" t="str">
        <f>IF(IFERROR(比較地域マスタ!$Z17,"")=0,"",IFERROR(比較地域マスタ!$Z17,""))</f>
        <v>九十九里町</v>
      </c>
      <c r="AZ32" s="18"/>
      <c r="BA32" s="18"/>
      <c r="BB32" s="122" t="str">
        <f t="shared" si="0"/>
        <v>12403</v>
      </c>
      <c r="BC32" s="123" t="str">
        <f t="shared" si="0"/>
        <v>九十九里町</v>
      </c>
      <c r="BD32" s="40">
        <f t="shared" si="14"/>
        <v>148.11269731576124</v>
      </c>
      <c r="BE32" s="40">
        <f t="shared" si="15"/>
        <v>82.49256529370048</v>
      </c>
      <c r="BF32" s="40">
        <f>VLOOKUP($AX32&amp;"_"&amp;$BC$14,データシート1!$A:$BS,MATCH($BC$12&amp;"_"&amp;BF$20,データシート1!$A$1:$BS$1,0),0)</f>
        <v>73.606029698651071</v>
      </c>
      <c r="BG32" s="40">
        <f>VLOOKUP($AX32&amp;"_"&amp;$BC$14,データシート1!$A:$BS,MATCH($BC$12&amp;"_"&amp;BG$20,データシート1!$A$1:$BS$1,0),0)</f>
        <v>1.0226606888180412</v>
      </c>
      <c r="BH32" s="40">
        <f>VLOOKUP($AX32&amp;"_"&amp;$BC$14,データシート1!$A:$BS,MATCH($BC$12&amp;"_"&amp;BH$20,データシート1!$A$1:$BS$1,0),0)</f>
        <v>7.8638749062313771</v>
      </c>
      <c r="BI32" s="40">
        <f>VLOOKUP($AX32&amp;"_"&amp;$BC$14,データシート1!$A:$BS,MATCH($BC$12&amp;"_"&amp;BI$20,データシート1!$A$1:$BS$1,0),0)</f>
        <v>13.594026342004232</v>
      </c>
      <c r="BJ32" s="40">
        <f>VLOOKUP($AX32&amp;"_"&amp;$BC$14,データシート1!$A:$BS,MATCH($BC$12&amp;"_"&amp;BJ$20,データシート1!$A$1:$BS$1,0),0)</f>
        <v>16.657393603669053</v>
      </c>
      <c r="BK32" s="40">
        <f t="shared" si="1"/>
        <v>32.815361957608843</v>
      </c>
      <c r="BL32" s="40">
        <f t="shared" si="2"/>
        <v>31.911102766352336</v>
      </c>
      <c r="BM32" s="40">
        <f>VLOOKUP($AX32&amp;"_"&amp;$BC$14,データシート1!$A:$BS,MATCH($BC$12&amp;"_"&amp;BM$20,データシート1!$A$1:$BS$1,0),0)</f>
        <v>15.896169449870756</v>
      </c>
      <c r="BN32" s="40">
        <f>VLOOKUP($AX32&amp;"_"&amp;$BC$14,データシート1!$A:$BS,MATCH($BC$12&amp;"_"&amp;BN$20,データシート1!$A$1:$BS$1,0),0)</f>
        <v>16.014933316481578</v>
      </c>
      <c r="BO32" s="40">
        <f>VLOOKUP($AX32&amp;"_"&amp;$BC$14,データシート1!$A:$BS,MATCH($BC$12&amp;"_"&amp;BO$20,データシート1!$A$1:$BS$1,0),0)</f>
        <v>0.90425919125650922</v>
      </c>
      <c r="BP32" s="40">
        <f>VLOOKUP($AX32&amp;"_"&amp;$BC$14,データシート1!$A:$BS,MATCH($BC$12&amp;"_"&amp;BP$20,データシート1!$A$1:$BS$1,0),0)</f>
        <v>0</v>
      </c>
      <c r="BQ32" s="40">
        <f>VLOOKUP($AX32&amp;"_"&amp;$BC$14,データシート1!$A:$BS,MATCH($BC$12&amp;"_"&amp;BQ$20,データシート1!$A$1:$BS$1,0),0)</f>
        <v>2.553350118778634</v>
      </c>
      <c r="BR32" s="41">
        <f t="shared" si="3"/>
        <v>148.11269731576124</v>
      </c>
      <c r="BS32" s="23"/>
      <c r="BT32" s="134" t="str">
        <f t="shared" si="4"/>
        <v>九十九里町</v>
      </c>
      <c r="BU32" s="38">
        <f t="shared" si="25"/>
        <v>148.11269731576124</v>
      </c>
      <c r="BV32" s="69">
        <f t="shared" si="16"/>
        <v>0.55695809197124202</v>
      </c>
      <c r="BW32" s="69">
        <f t="shared" si="5"/>
        <v>0.49695961948306488</v>
      </c>
      <c r="BX32" s="69">
        <f t="shared" si="5"/>
        <v>6.9046118756303006E-3</v>
      </c>
      <c r="BY32" s="69">
        <f t="shared" si="5"/>
        <v>5.3093860612546902E-2</v>
      </c>
      <c r="BZ32" s="69">
        <f t="shared" si="5"/>
        <v>9.1781640523520738E-2</v>
      </c>
      <c r="CA32" s="69">
        <f t="shared" si="5"/>
        <v>0.11246431876233529</v>
      </c>
      <c r="CB32" s="69">
        <f t="shared" si="5"/>
        <v>0.22155671020999518</v>
      </c>
      <c r="CC32" s="69">
        <f t="shared" si="5"/>
        <v>0.2154514997341592</v>
      </c>
      <c r="CD32" s="69">
        <f t="shared" si="5"/>
        <v>0.10732482587891662</v>
      </c>
      <c r="CE32" s="69">
        <f t="shared" si="5"/>
        <v>0.10812667385524258</v>
      </c>
      <c r="CF32" s="69">
        <f t="shared" si="5"/>
        <v>6.1052104758359807E-3</v>
      </c>
      <c r="CG32" s="69">
        <f t="shared" si="5"/>
        <v>0</v>
      </c>
      <c r="CH32" s="69">
        <f t="shared" si="5"/>
        <v>1.7239238532906809E-2</v>
      </c>
      <c r="CI32" s="135">
        <f t="shared" si="6"/>
        <v>1</v>
      </c>
      <c r="CJ32" s="18"/>
      <c r="CK32" s="136" t="str">
        <f t="shared" si="7"/>
        <v>九十九里町</v>
      </c>
      <c r="CL32" s="137">
        <f t="shared" si="17"/>
        <v>82.49256529370048</v>
      </c>
      <c r="CM32" s="75">
        <f t="shared" si="18"/>
        <v>9.6457177342836667E-2</v>
      </c>
      <c r="CN32" s="76">
        <f t="shared" si="19"/>
        <v>73.606029698651071</v>
      </c>
      <c r="CO32" s="75">
        <f t="shared" si="20"/>
        <v>0.10810255671412504</v>
      </c>
      <c r="CP32" s="76">
        <f t="shared" si="8"/>
        <v>1.0226606888180412</v>
      </c>
      <c r="CQ32" s="75">
        <f t="shared" si="21"/>
        <v>0</v>
      </c>
      <c r="CR32" s="76">
        <f t="shared" si="9"/>
        <v>7.8638749062313771</v>
      </c>
      <c r="CS32" s="75">
        <f t="shared" si="22"/>
        <v>0</v>
      </c>
      <c r="CT32" s="76">
        <f t="shared" si="10"/>
        <v>13.594026342004232</v>
      </c>
      <c r="CU32" s="77">
        <f t="shared" si="23"/>
        <v>0</v>
      </c>
      <c r="CV32" s="18"/>
      <c r="CW32" s="1078">
        <f t="shared" si="24"/>
        <v>7.9569999999999999</v>
      </c>
      <c r="CX32" s="1081">
        <f>VLOOKUP($AX32&amp;"_"&amp;$CW$14,データシート1!$A:$BS,MATCH($CW$12&amp;"_"&amp;CX$20,データシート1!$A$1:$BS$1,0),0)</f>
        <v>7.9569999999999999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7.9569999999999999</v>
      </c>
      <c r="DE32" s="18"/>
      <c r="DF32" s="138">
        <f>VLOOKUP($AX32&amp;"_"&amp;$DF$14,データシート1!$A:$BS,MATCH($DF$12&amp;"_"&amp;DF$20,データシート1!$A$1:$BS$1,0),0)</f>
        <v>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1</v>
      </c>
      <c r="DM32" s="18"/>
      <c r="DN32" s="139">
        <f t="shared" si="26"/>
        <v>1</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10344</v>
      </c>
      <c r="AY33" s="20" t="str">
        <f>IF(IFERROR(比較地域マスタ!$Z18,"")=0,"",IFERROR(比較地域マスタ!$Z18,""))</f>
        <v>榛東村</v>
      </c>
      <c r="BB33" s="122" t="str">
        <f t="shared" si="0"/>
        <v>10344</v>
      </c>
      <c r="BC33" s="123" t="str">
        <f t="shared" si="0"/>
        <v>榛東村</v>
      </c>
      <c r="BD33" s="40">
        <f t="shared" si="14"/>
        <v>73.632301164092894</v>
      </c>
      <c r="BE33" s="40">
        <f t="shared" si="15"/>
        <v>11.677549691742334</v>
      </c>
      <c r="BF33" s="40">
        <f>VLOOKUP($AX33&amp;"_"&amp;$BC$14,データシート1!$A:$BS,MATCH($BC$12&amp;"_"&amp;BF$20,データシート1!$A$1:$BS$1,0),0)</f>
        <v>9.6322533633174174</v>
      </c>
      <c r="BG33" s="40">
        <f>VLOOKUP($AX33&amp;"_"&amp;$BC$14,データシート1!$A:$BS,MATCH($BC$12&amp;"_"&amp;BG$20,データシート1!$A$1:$BS$1,0),0)</f>
        <v>1.0091325965048914</v>
      </c>
      <c r="BH33" s="40">
        <f>VLOOKUP($AX33&amp;"_"&amp;$BC$14,データシート1!$A:$BS,MATCH($BC$12&amp;"_"&amp;BH$20,データシート1!$A$1:$BS$1,0),0)</f>
        <v>1.0361637319200245</v>
      </c>
      <c r="BI33" s="40">
        <f>VLOOKUP($AX33&amp;"_"&amp;$BC$14,データシート1!$A:$BS,MATCH($BC$12&amp;"_"&amp;BI$20,データシート1!$A$1:$BS$1,0),0)</f>
        <v>11.773604263398777</v>
      </c>
      <c r="BJ33" s="40">
        <f>VLOOKUP($AX33&amp;"_"&amp;$BC$14,データシート1!$A:$BS,MATCH($BC$12&amp;"_"&amp;BJ$20,データシート1!$A$1:$BS$1,0),0)</f>
        <v>15.548961318548164</v>
      </c>
      <c r="BK33" s="40">
        <f t="shared" si="1"/>
        <v>31.482705408859353</v>
      </c>
      <c r="BL33" s="40">
        <f t="shared" si="2"/>
        <v>30.622550669549888</v>
      </c>
      <c r="BM33" s="40">
        <f>VLOOKUP($AX33&amp;"_"&amp;$BC$14,データシート1!$A:$BS,MATCH($BC$12&amp;"_"&amp;BM$20,データシート1!$A$1:$BS$1,0),0)</f>
        <v>16.190050564799257</v>
      </c>
      <c r="BN33" s="40">
        <f>VLOOKUP($AX33&amp;"_"&amp;$BC$14,データシート1!$A:$BS,MATCH($BC$12&amp;"_"&amp;BN$20,データシート1!$A$1:$BS$1,0),0)</f>
        <v>14.432500104750629</v>
      </c>
      <c r="BO33" s="40">
        <f>VLOOKUP($AX33&amp;"_"&amp;$BC$14,データシート1!$A:$BS,MATCH($BC$12&amp;"_"&amp;BO$20,データシート1!$A$1:$BS$1,0),0)</f>
        <v>0.86015473930946518</v>
      </c>
      <c r="BP33" s="40">
        <f>VLOOKUP($AX33&amp;"_"&amp;$BC$14,データシート1!$A:$BS,MATCH($BC$12&amp;"_"&amp;BP$20,データシート1!$A$1:$BS$1,0),0)</f>
        <v>0</v>
      </c>
      <c r="BQ33" s="40">
        <f>VLOOKUP($AX33&amp;"_"&amp;$BC$14,データシート1!$A:$BS,MATCH($BC$12&amp;"_"&amp;BQ$20,データシート1!$A$1:$BS$1,0),0)</f>
        <v>3.1494804815442601</v>
      </c>
      <c r="BR33" s="41">
        <f t="shared" si="3"/>
        <v>73.632301164092894</v>
      </c>
      <c r="BT33" s="134" t="str">
        <f t="shared" si="4"/>
        <v>榛東村</v>
      </c>
      <c r="BU33" s="38">
        <f t="shared" si="25"/>
        <v>73.632301164092894</v>
      </c>
      <c r="BV33" s="69">
        <f t="shared" si="16"/>
        <v>0.15859275762302186</v>
      </c>
      <c r="BW33" s="69">
        <f t="shared" si="5"/>
        <v>0.13081559602288551</v>
      </c>
      <c r="BX33" s="69">
        <f t="shared" si="5"/>
        <v>1.3705025926814293E-2</v>
      </c>
      <c r="BY33" s="69">
        <f t="shared" si="5"/>
        <v>1.4072135673322052E-2</v>
      </c>
      <c r="BZ33" s="69">
        <f t="shared" si="5"/>
        <v>0.15989727439267137</v>
      </c>
      <c r="CA33" s="69">
        <f t="shared" si="5"/>
        <v>0.21117038409402153</v>
      </c>
      <c r="CB33" s="69">
        <f t="shared" si="5"/>
        <v>0.42756650153712739</v>
      </c>
      <c r="CC33" s="69">
        <f t="shared" si="5"/>
        <v>0.41588474331810105</v>
      </c>
      <c r="CD33" s="69">
        <f t="shared" si="5"/>
        <v>0.21987701469113402</v>
      </c>
      <c r="CE33" s="69">
        <f t="shared" si="5"/>
        <v>0.19600772862696703</v>
      </c>
      <c r="CF33" s="69">
        <f t="shared" si="5"/>
        <v>1.1681758219026344E-2</v>
      </c>
      <c r="CG33" s="69">
        <f t="shared" si="5"/>
        <v>0</v>
      </c>
      <c r="CH33" s="69">
        <f t="shared" si="5"/>
        <v>4.2773082353157771E-2</v>
      </c>
      <c r="CI33" s="135">
        <f t="shared" si="6"/>
        <v>1</v>
      </c>
      <c r="CK33" s="136" t="str">
        <f t="shared" si="7"/>
        <v>榛東村</v>
      </c>
      <c r="CL33" s="137">
        <f t="shared" si="17"/>
        <v>11.677549691742334</v>
      </c>
      <c r="CM33" s="75">
        <f t="shared" si="18"/>
        <v>0.33902660271268797</v>
      </c>
      <c r="CN33" s="76">
        <f t="shared" si="19"/>
        <v>9.6322533633174174</v>
      </c>
      <c r="CO33" s="75">
        <f t="shared" si="20"/>
        <v>0.41101493603532996</v>
      </c>
      <c r="CP33" s="76">
        <f t="shared" si="8"/>
        <v>1.0091325965048914</v>
      </c>
      <c r="CQ33" s="75">
        <f t="shared" si="21"/>
        <v>0</v>
      </c>
      <c r="CR33" s="76">
        <f t="shared" si="9"/>
        <v>1.0361637319200245</v>
      </c>
      <c r="CS33" s="75">
        <f t="shared" si="22"/>
        <v>0</v>
      </c>
      <c r="CT33" s="76">
        <f t="shared" si="10"/>
        <v>11.773604263398777</v>
      </c>
      <c r="CU33" s="77">
        <f t="shared" si="23"/>
        <v>0</v>
      </c>
      <c r="CV33" s="18"/>
      <c r="CW33" s="1078">
        <f t="shared" si="24"/>
        <v>3.9590000000000001</v>
      </c>
      <c r="CX33" s="1081">
        <f>VLOOKUP($AX33&amp;"_"&amp;$CW$14,データシート1!$A:$BS,MATCH($CW$12&amp;"_"&amp;CX$20,データシート1!$A$1:$BS$1,0),0)</f>
        <v>3.9590000000000001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3.9590000000000001</v>
      </c>
      <c r="DE33" s="18"/>
      <c r="DF33" s="138">
        <f>VLOOKUP($AX33&amp;"_"&amp;$DF$14,データシート1!$A:$BS,MATCH($DF$12&amp;"_"&amp;DF$20,データシート1!$A$1:$BS$1,0),0)</f>
        <v>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1</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08442</v>
      </c>
      <c r="AY34" s="20" t="str">
        <f>IF(IFERROR(比較地域マスタ!$Z19,"")=0,"",IFERROR(比較地域マスタ!$Z19,""))</f>
        <v>美浦村</v>
      </c>
      <c r="BB34" s="122" t="str">
        <f t="shared" si="0"/>
        <v>08442</v>
      </c>
      <c r="BC34" s="123" t="str">
        <f t="shared" si="0"/>
        <v>美浦村</v>
      </c>
      <c r="BD34" s="40">
        <f t="shared" si="14"/>
        <v>188.24304300856986</v>
      </c>
      <c r="BE34" s="40">
        <f t="shared" si="15"/>
        <v>106.13514398237118</v>
      </c>
      <c r="BF34" s="40">
        <f>VLOOKUP($AX34&amp;"_"&amp;$BC$14,データシート1!$A:$BS,MATCH($BC$12&amp;"_"&amp;BF$20,データシート1!$A$1:$BS$1,0),0)</f>
        <v>95.911914965436452</v>
      </c>
      <c r="BG34" s="40">
        <f>VLOOKUP($AX34&amp;"_"&amp;$BC$14,データシート1!$A:$BS,MATCH($BC$12&amp;"_"&amp;BG$20,データシート1!$A$1:$BS$1,0),0)</f>
        <v>0.8792039712697608</v>
      </c>
      <c r="BH34" s="40">
        <f>VLOOKUP($AX34&amp;"_"&amp;$BC$14,データシート1!$A:$BS,MATCH($BC$12&amp;"_"&amp;BH$20,データシート1!$A$1:$BS$1,0),0)</f>
        <v>9.3440250456649618</v>
      </c>
      <c r="BI34" s="40">
        <f>VLOOKUP($AX34&amp;"_"&amp;$BC$14,データシート1!$A:$BS,MATCH($BC$12&amp;"_"&amp;BI$20,データシート1!$A$1:$BS$1,0),0)</f>
        <v>18.75780184007472</v>
      </c>
      <c r="BJ34" s="40">
        <f>VLOOKUP($AX34&amp;"_"&amp;$BC$14,データシート1!$A:$BS,MATCH($BC$12&amp;"_"&amp;BJ$20,データシート1!$A$1:$BS$1,0),0)</f>
        <v>20.47355709049269</v>
      </c>
      <c r="BK34" s="40">
        <f t="shared" si="1"/>
        <v>40.099586212600208</v>
      </c>
      <c r="BL34" s="40">
        <f t="shared" si="2"/>
        <v>39.2167896156067</v>
      </c>
      <c r="BM34" s="40">
        <f>VLOOKUP($AX34&amp;"_"&amp;$BC$14,データシート1!$A:$BS,MATCH($BC$12&amp;"_"&amp;BM$20,データシート1!$A$1:$BS$1,0),0)</f>
        <v>21.468715162467408</v>
      </c>
      <c r="BN34" s="40">
        <f>VLOOKUP($AX34&amp;"_"&amp;$BC$14,データシート1!$A:$BS,MATCH($BC$12&amp;"_"&amp;BN$20,データシート1!$A$1:$BS$1,0),0)</f>
        <v>17.748074453139289</v>
      </c>
      <c r="BO34" s="40">
        <f>VLOOKUP($AX34&amp;"_"&amp;$BC$14,データシート1!$A:$BS,MATCH($BC$12&amp;"_"&amp;BO$20,データシート1!$A$1:$BS$1,0),0)</f>
        <v>0.88279659699350921</v>
      </c>
      <c r="BP34" s="40">
        <f>VLOOKUP($AX34&amp;"_"&amp;$BC$14,データシート1!$A:$BS,MATCH($BC$12&amp;"_"&amp;BP$20,データシート1!$A$1:$BS$1,0),0)</f>
        <v>0</v>
      </c>
      <c r="BQ34" s="40">
        <f>VLOOKUP($AX34&amp;"_"&amp;$BC$14,データシート1!$A:$BS,MATCH($BC$12&amp;"_"&amp;BQ$20,データシート1!$A$1:$BS$1,0),0)</f>
        <v>2.7769538830310729</v>
      </c>
      <c r="BR34" s="41">
        <f t="shared" si="3"/>
        <v>188.24304300856986</v>
      </c>
      <c r="BT34" s="134" t="str">
        <f t="shared" si="4"/>
        <v>美浦村</v>
      </c>
      <c r="BU34" s="38">
        <f t="shared" si="25"/>
        <v>188.24304300856986</v>
      </c>
      <c r="BV34" s="69">
        <f t="shared" si="16"/>
        <v>0.56381974221240849</v>
      </c>
      <c r="BW34" s="69">
        <f t="shared" si="5"/>
        <v>0.50951107372966775</v>
      </c>
      <c r="BX34" s="69">
        <f t="shared" si="5"/>
        <v>4.6705788284018262E-3</v>
      </c>
      <c r="BY34" s="69">
        <f t="shared" si="5"/>
        <v>4.9638089654338892E-2</v>
      </c>
      <c r="BZ34" s="69">
        <f t="shared" si="5"/>
        <v>9.9646720220203627E-2</v>
      </c>
      <c r="CA34" s="69">
        <f t="shared" si="5"/>
        <v>0.10876129477762757</v>
      </c>
      <c r="CB34" s="69">
        <f t="shared" si="5"/>
        <v>0.21302028256510205</v>
      </c>
      <c r="CC34" s="69">
        <f t="shared" si="5"/>
        <v>0.20833061869819719</v>
      </c>
      <c r="CD34" s="69">
        <f t="shared" si="5"/>
        <v>0.11404785440856921</v>
      </c>
      <c r="CE34" s="69">
        <f t="shared" si="5"/>
        <v>9.4282764289627952E-2</v>
      </c>
      <c r="CF34" s="69">
        <f t="shared" si="5"/>
        <v>4.6896638669048684E-3</v>
      </c>
      <c r="CG34" s="69">
        <f t="shared" si="5"/>
        <v>0</v>
      </c>
      <c r="CH34" s="69">
        <f t="shared" si="5"/>
        <v>1.4751960224658347E-2</v>
      </c>
      <c r="CI34" s="135">
        <f t="shared" si="6"/>
        <v>1</v>
      </c>
      <c r="CK34" s="136" t="str">
        <f t="shared" si="7"/>
        <v>美浦村</v>
      </c>
      <c r="CL34" s="137">
        <f t="shared" si="17"/>
        <v>106.13514398237118</v>
      </c>
      <c r="CM34" s="75">
        <f t="shared" si="18"/>
        <v>0.69684740817127067</v>
      </c>
      <c r="CN34" s="76">
        <f t="shared" si="19"/>
        <v>95.911914965436452</v>
      </c>
      <c r="CO34" s="75">
        <f t="shared" si="20"/>
        <v>0.77112421357297245</v>
      </c>
      <c r="CP34" s="76">
        <f t="shared" si="8"/>
        <v>0.8792039712697608</v>
      </c>
      <c r="CQ34" s="75">
        <f t="shared" si="21"/>
        <v>0</v>
      </c>
      <c r="CR34" s="76">
        <f t="shared" si="9"/>
        <v>9.3440250456649618</v>
      </c>
      <c r="CS34" s="75">
        <f t="shared" si="22"/>
        <v>0</v>
      </c>
      <c r="CT34" s="76">
        <f t="shared" si="10"/>
        <v>18.75780184007472</v>
      </c>
      <c r="CU34" s="77">
        <f t="shared" si="23"/>
        <v>0.386719086908272</v>
      </c>
      <c r="CV34" s="18"/>
      <c r="CW34" s="1078">
        <f t="shared" si="24"/>
        <v>73.959999999999994</v>
      </c>
      <c r="CX34" s="1081">
        <f>VLOOKUP($AX34&amp;"_"&amp;$CW$14,データシート1!$A:$BS,MATCH($CW$12&amp;"_"&amp;CX$20,データシート1!$A$1:$BS$1,0),0)</f>
        <v>73.959999999999994</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7.2540000000000004</v>
      </c>
      <c r="DB34" s="1081">
        <f>VLOOKUP($AX34&amp;"_"&amp;$CW$14,データシート1!$A:$BS,MATCH($CW$12&amp;"_"&amp;DB$20,データシート1!$A$1:$BS$1,0),0)</f>
        <v>0</v>
      </c>
      <c r="DC34" s="1081">
        <f>VLOOKUP($AX34&amp;"_"&amp;$CW$14,データシート1!$A:$BS,MATCH($CW$12&amp;"_"&amp;DC$20,データシート1!$A$1:$BS$1,0),0)</f>
        <v>0</v>
      </c>
      <c r="DD34" s="1080">
        <f t="shared" si="11"/>
        <v>81.213999999999999</v>
      </c>
      <c r="DE34" s="18"/>
      <c r="DF34" s="138">
        <f>VLOOKUP($AX34&amp;"_"&amp;$DF$14,データシート1!$A:$BS,MATCH($DF$12&amp;"_"&amp;DF$20,データシート1!$A$1:$BS$1,0),0)</f>
        <v>2</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v>
      </c>
      <c r="DJ34" s="74">
        <f>VLOOKUP($AX34&amp;"_"&amp;$DF$14,データシート1!$A:$BS,MATCH($DF$12&amp;"_"&amp;DJ$20,データシート1!$A$1:$BS$1,0),0)</f>
        <v>0</v>
      </c>
      <c r="DK34" s="74">
        <f>VLOOKUP($AX34&amp;"_"&amp;$DF$14,データシート1!$A:$BS,MATCH($DF$12&amp;"_"&amp;DK$20,データシート1!$A$1:$BS$1,0),0)</f>
        <v>0</v>
      </c>
      <c r="DL34" s="78">
        <f t="shared" si="12"/>
        <v>4</v>
      </c>
      <c r="DM34" s="18"/>
      <c r="DN34" s="139">
        <f t="shared" si="26"/>
        <v>0.91</v>
      </c>
      <c r="DO34" s="140">
        <f t="shared" si="27"/>
        <v>0</v>
      </c>
      <c r="DP34" s="140">
        <f t="shared" si="13"/>
        <v>0</v>
      </c>
      <c r="DQ34" s="140">
        <f t="shared" si="13"/>
        <v>0.09</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02361</v>
      </c>
      <c r="AY35" s="20" t="str">
        <f>IF(IFERROR(比較地域マスタ!$Z20,"")=0,"",IFERROR(比較地域マスタ!$Z20,""))</f>
        <v>藤崎町</v>
      </c>
      <c r="BB35" s="122" t="str">
        <f t="shared" si="0"/>
        <v>02361</v>
      </c>
      <c r="BC35" s="123" t="str">
        <f t="shared" si="0"/>
        <v>藤崎町</v>
      </c>
      <c r="BD35" s="40">
        <f t="shared" si="14"/>
        <v>89.51069127973291</v>
      </c>
      <c r="BE35" s="40">
        <f t="shared" si="15"/>
        <v>18.728720653433676</v>
      </c>
      <c r="BF35" s="40">
        <f>VLOOKUP($AX35&amp;"_"&amp;$BC$14,データシート1!$A:$BS,MATCH($BC$12&amp;"_"&amp;BF$20,データシート1!$A$1:$BS$1,0),0)</f>
        <v>11.931288526395241</v>
      </c>
      <c r="BG35" s="40">
        <f>VLOOKUP($AX35&amp;"_"&amp;$BC$14,データシート1!$A:$BS,MATCH($BC$12&amp;"_"&amp;BG$20,データシート1!$A$1:$BS$1,0),0)</f>
        <v>1.4817571573044024</v>
      </c>
      <c r="BH35" s="40">
        <f>VLOOKUP($AX35&amp;"_"&amp;$BC$14,データシート1!$A:$BS,MATCH($BC$12&amp;"_"&amp;BH$20,データシート1!$A$1:$BS$1,0),0)</f>
        <v>5.3156749697340331</v>
      </c>
      <c r="BI35" s="40">
        <f>VLOOKUP($AX35&amp;"_"&amp;$BC$14,データシート1!$A:$BS,MATCH($BC$12&amp;"_"&amp;BI$20,データシート1!$A$1:$BS$1,0),0)</f>
        <v>12.828684879262854</v>
      </c>
      <c r="BJ35" s="40">
        <f>VLOOKUP($AX35&amp;"_"&amp;$BC$14,データシート1!$A:$BS,MATCH($BC$12&amp;"_"&amp;BJ$20,データシート1!$A$1:$BS$1,0),0)</f>
        <v>27.801883534639469</v>
      </c>
      <c r="BK35" s="40">
        <f t="shared" si="1"/>
        <v>28.597639480999916</v>
      </c>
      <c r="BL35" s="40">
        <f t="shared" si="2"/>
        <v>27.724276991374758</v>
      </c>
      <c r="BM35" s="40">
        <f>VLOOKUP($AX35&amp;"_"&amp;$BC$14,データシート1!$A:$BS,MATCH($BC$12&amp;"_"&amp;BM$20,データシート1!$A$1:$BS$1,0),0)</f>
        <v>12.498343987745024</v>
      </c>
      <c r="BN35" s="40">
        <f>VLOOKUP($AX35&amp;"_"&amp;$BC$14,データシート1!$A:$BS,MATCH($BC$12&amp;"_"&amp;BN$20,データシート1!$A$1:$BS$1,0),0)</f>
        <v>15.225933003629732</v>
      </c>
      <c r="BO35" s="40">
        <f>VLOOKUP($AX35&amp;"_"&amp;$BC$14,データシート1!$A:$BS,MATCH($BC$12&amp;"_"&amp;BO$20,データシート1!$A$1:$BS$1,0),0)</f>
        <v>0.8733624896251575</v>
      </c>
      <c r="BP35" s="40">
        <f>VLOOKUP($AX35&amp;"_"&amp;$BC$14,データシート1!$A:$BS,MATCH($BC$12&amp;"_"&amp;BP$20,データシート1!$A$1:$BS$1,0),0)</f>
        <v>0</v>
      </c>
      <c r="BQ35" s="40">
        <f>VLOOKUP($AX35&amp;"_"&amp;$BC$14,データシート1!$A:$BS,MATCH($BC$12&amp;"_"&amp;BQ$20,データシート1!$A$1:$BS$1,0),0)</f>
        <v>1.5537627313969971</v>
      </c>
      <c r="BR35" s="41">
        <f t="shared" si="3"/>
        <v>89.51069127973291</v>
      </c>
      <c r="BT35" s="134" t="str">
        <f t="shared" si="4"/>
        <v>藤崎町</v>
      </c>
      <c r="BU35" s="38">
        <f t="shared" si="25"/>
        <v>89.51069127973291</v>
      </c>
      <c r="BV35" s="69">
        <f t="shared" si="16"/>
        <v>0.209234454406166</v>
      </c>
      <c r="BW35" s="69">
        <f t="shared" si="5"/>
        <v>0.13329456354111224</v>
      </c>
      <c r="BX35" s="69">
        <f t="shared" si="5"/>
        <v>1.6553968426785047E-2</v>
      </c>
      <c r="BY35" s="69">
        <f t="shared" si="5"/>
        <v>5.93859224382687E-2</v>
      </c>
      <c r="BZ35" s="69">
        <f t="shared" si="5"/>
        <v>0.14332014082174266</v>
      </c>
      <c r="CA35" s="69">
        <f t="shared" si="5"/>
        <v>0.31059846748088288</v>
      </c>
      <c r="CB35" s="69">
        <f t="shared" si="5"/>
        <v>0.31948853340466848</v>
      </c>
      <c r="CC35" s="69">
        <f t="shared" si="5"/>
        <v>0.30973145883470699</v>
      </c>
      <c r="CD35" s="69">
        <f t="shared" si="5"/>
        <v>0.13962962199326584</v>
      </c>
      <c r="CE35" s="69">
        <f t="shared" si="5"/>
        <v>0.17010183684144109</v>
      </c>
      <c r="CF35" s="69">
        <f t="shared" si="5"/>
        <v>9.7570745699615095E-3</v>
      </c>
      <c r="CG35" s="69">
        <f t="shared" si="5"/>
        <v>0</v>
      </c>
      <c r="CH35" s="69">
        <f t="shared" si="5"/>
        <v>1.7358403886539992E-2</v>
      </c>
      <c r="CI35" s="135">
        <f t="shared" si="6"/>
        <v>1</v>
      </c>
      <c r="CK35" s="136" t="str">
        <f t="shared" si="7"/>
        <v>藤崎町</v>
      </c>
      <c r="CL35" s="137">
        <f t="shared" si="17"/>
        <v>18.728720653433676</v>
      </c>
      <c r="CM35" s="75">
        <f t="shared" si="18"/>
        <v>0</v>
      </c>
      <c r="CN35" s="76">
        <f t="shared" si="19"/>
        <v>11.931288526395241</v>
      </c>
      <c r="CO35" s="75">
        <f t="shared" si="20"/>
        <v>0</v>
      </c>
      <c r="CP35" s="76">
        <f t="shared" si="8"/>
        <v>1.4817571573044024</v>
      </c>
      <c r="CQ35" s="75">
        <f t="shared" si="21"/>
        <v>0</v>
      </c>
      <c r="CR35" s="76">
        <f t="shared" si="9"/>
        <v>5.3156749697340331</v>
      </c>
      <c r="CS35" s="75">
        <f t="shared" si="22"/>
        <v>0</v>
      </c>
      <c r="CT35" s="76">
        <f t="shared" si="10"/>
        <v>12.828684879262854</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43514</v>
      </c>
      <c r="AY36" s="20" t="str">
        <f>IF(IFERROR(比較地域マスタ!$Z21,"")=0,"",IFERROR(比較地域マスタ!$Z21,""))</f>
        <v>あさぎり町</v>
      </c>
      <c r="BB36" s="122" t="str">
        <f t="shared" si="0"/>
        <v>43514</v>
      </c>
      <c r="BC36" s="123" t="str">
        <f t="shared" si="0"/>
        <v>あさぎり町</v>
      </c>
      <c r="BD36" s="40">
        <f t="shared" si="14"/>
        <v>76.646190592456577</v>
      </c>
      <c r="BE36" s="40">
        <f t="shared" si="15"/>
        <v>17.556188192509417</v>
      </c>
      <c r="BF36" s="40">
        <f>VLOOKUP($AX36&amp;"_"&amp;$BC$14,データシート1!$A:$BS,MATCH($BC$12&amp;"_"&amp;BF$20,データシート1!$A$1:$BS$1,0),0)</f>
        <v>11.12619807635979</v>
      </c>
      <c r="BG36" s="40">
        <f>VLOOKUP($AX36&amp;"_"&amp;$BC$14,データシート1!$A:$BS,MATCH($BC$12&amp;"_"&amp;BG$20,データシート1!$A$1:$BS$1,0),0)</f>
        <v>1.0607957846528664</v>
      </c>
      <c r="BH36" s="40">
        <f>VLOOKUP($AX36&amp;"_"&amp;$BC$14,データシート1!$A:$BS,MATCH($BC$12&amp;"_"&amp;BH$20,データシート1!$A$1:$BS$1,0),0)</f>
        <v>5.369194331496761</v>
      </c>
      <c r="BI36" s="40">
        <f>VLOOKUP($AX36&amp;"_"&amp;$BC$14,データシート1!$A:$BS,MATCH($BC$12&amp;"_"&amp;BI$20,データシート1!$A$1:$BS$1,0),0)</f>
        <v>11.161218133477478</v>
      </c>
      <c r="BJ36" s="40">
        <f>VLOOKUP($AX36&amp;"_"&amp;$BC$14,データシート1!$A:$BS,MATCH($BC$12&amp;"_"&amp;BJ$20,データシート1!$A$1:$BS$1,0),0)</f>
        <v>13.403824232328024</v>
      </c>
      <c r="BK36" s="40">
        <f t="shared" si="1"/>
        <v>32.981886714875614</v>
      </c>
      <c r="BL36" s="40">
        <f t="shared" si="2"/>
        <v>32.091660758329525</v>
      </c>
      <c r="BM36" s="40">
        <f>VLOOKUP($AX36&amp;"_"&amp;$BC$14,データシート1!$A:$BS,MATCH($BC$12&amp;"_"&amp;BM$20,データシート1!$A$1:$BS$1,0),0)</f>
        <v>12.978349808794912</v>
      </c>
      <c r="BN36" s="40">
        <f>VLOOKUP($AX36&amp;"_"&amp;$BC$14,データシート1!$A:$BS,MATCH($BC$12&amp;"_"&amp;BN$20,データシート1!$A$1:$BS$1,0),0)</f>
        <v>19.113310949534615</v>
      </c>
      <c r="BO36" s="40">
        <f>VLOOKUP($AX36&amp;"_"&amp;$BC$14,データシート1!$A:$BS,MATCH($BC$12&amp;"_"&amp;BO$20,データシート1!$A$1:$BS$1,0),0)</f>
        <v>0.89022595654608616</v>
      </c>
      <c r="BP36" s="40">
        <f>VLOOKUP($AX36&amp;"_"&amp;$BC$14,データシート1!$A:$BS,MATCH($BC$12&amp;"_"&amp;BP$20,データシート1!$A$1:$BS$1,0),0)</f>
        <v>0</v>
      </c>
      <c r="BQ36" s="40">
        <f>VLOOKUP($AX36&amp;"_"&amp;$BC$14,データシート1!$A:$BS,MATCH($BC$12&amp;"_"&amp;BQ$20,データシート1!$A$1:$BS$1,0),0)</f>
        <v>1.543073319266044</v>
      </c>
      <c r="BR36" s="41">
        <f t="shared" si="3"/>
        <v>76.646190592456577</v>
      </c>
      <c r="BT36" s="134" t="str">
        <f t="shared" si="4"/>
        <v>あさぎり町</v>
      </c>
      <c r="BU36" s="38">
        <f t="shared" si="25"/>
        <v>76.646190592456577</v>
      </c>
      <c r="BV36" s="69">
        <f t="shared" si="16"/>
        <v>0.22905493484808984</v>
      </c>
      <c r="BW36" s="69">
        <f t="shared" si="5"/>
        <v>0.1451630927820021</v>
      </c>
      <c r="BX36" s="69">
        <f t="shared" si="5"/>
        <v>1.3840163176449745E-2</v>
      </c>
      <c r="BY36" s="69">
        <f t="shared" si="5"/>
        <v>7.0051678889637994E-2</v>
      </c>
      <c r="BZ36" s="69">
        <f t="shared" si="5"/>
        <v>0.14561999816564858</v>
      </c>
      <c r="CA36" s="69">
        <f t="shared" si="5"/>
        <v>0.17487919658784987</v>
      </c>
      <c r="CB36" s="69">
        <f t="shared" si="5"/>
        <v>0.4303134501523635</v>
      </c>
      <c r="CC36" s="69">
        <f t="shared" si="5"/>
        <v>0.41869870518376351</v>
      </c>
      <c r="CD36" s="69">
        <f t="shared" si="5"/>
        <v>0.16932804759734824</v>
      </c>
      <c r="CE36" s="69">
        <f t="shared" si="5"/>
        <v>0.2493706575864153</v>
      </c>
      <c r="CF36" s="69">
        <f t="shared" si="5"/>
        <v>1.1614744968599927E-2</v>
      </c>
      <c r="CG36" s="69">
        <f t="shared" si="5"/>
        <v>0</v>
      </c>
      <c r="CH36" s="69">
        <f t="shared" si="5"/>
        <v>2.0132420246048228E-2</v>
      </c>
      <c r="CI36" s="135">
        <f t="shared" si="6"/>
        <v>1</v>
      </c>
      <c r="CK36" s="136" t="str">
        <f t="shared" si="7"/>
        <v>あさぎり町</v>
      </c>
      <c r="CL36" s="137">
        <f t="shared" si="17"/>
        <v>17.556188192509417</v>
      </c>
      <c r="CM36" s="75">
        <f t="shared" si="18"/>
        <v>0.11278074592779733</v>
      </c>
      <c r="CN36" s="76">
        <f t="shared" si="19"/>
        <v>11.12619807635979</v>
      </c>
      <c r="CO36" s="75">
        <f t="shared" si="20"/>
        <v>0.1779583633520756</v>
      </c>
      <c r="CP36" s="76">
        <f t="shared" si="8"/>
        <v>1.0607957846528664</v>
      </c>
      <c r="CQ36" s="75">
        <f t="shared" si="21"/>
        <v>0</v>
      </c>
      <c r="CR36" s="76">
        <f t="shared" si="9"/>
        <v>5.369194331496761</v>
      </c>
      <c r="CS36" s="75">
        <f t="shared" si="22"/>
        <v>0</v>
      </c>
      <c r="CT36" s="76">
        <f t="shared" si="10"/>
        <v>11.161218133477478</v>
      </c>
      <c r="CU36" s="77">
        <f t="shared" si="23"/>
        <v>0</v>
      </c>
      <c r="CV36" s="18"/>
      <c r="CW36" s="1078">
        <f t="shared" si="24"/>
        <v>1.98</v>
      </c>
      <c r="CX36" s="1081">
        <f>VLOOKUP($AX36&amp;"_"&amp;$CW$14,データシート1!$A:$BS,MATCH($CW$12&amp;"_"&amp;CX$20,データシート1!$A$1:$BS$1,0),0)</f>
        <v>1.98</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1.98</v>
      </c>
      <c r="DE36" s="18"/>
      <c r="DF36" s="138">
        <f>VLOOKUP($AX36&amp;"_"&amp;$DF$14,データシート1!$A:$BS,MATCH($DF$12&amp;"_"&amp;DF$20,データシート1!$A$1:$BS$1,0),0)</f>
        <v>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1</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35343</v>
      </c>
      <c r="AY37" s="20" t="str">
        <f>IF(IFERROR(比較地域マスタ!$Z22,"")=0,"",IFERROR(比較地域マスタ!$Z22,""))</f>
        <v>田布施町</v>
      </c>
      <c r="BB37" s="122" t="str">
        <f t="shared" si="0"/>
        <v>35343</v>
      </c>
      <c r="BC37" s="123" t="str">
        <f t="shared" si="0"/>
        <v>田布施町</v>
      </c>
      <c r="BD37" s="40">
        <f t="shared" si="14"/>
        <v>206.09373691149256</v>
      </c>
      <c r="BE37" s="40">
        <f t="shared" si="15"/>
        <v>144.98726923365334</v>
      </c>
      <c r="BF37" s="40">
        <f>VLOOKUP($AX37&amp;"_"&amp;$BC$14,データシート1!$A:$BS,MATCH($BC$12&amp;"_"&amp;BF$20,データシート1!$A$1:$BS$1,0),0)</f>
        <v>141.88354320587629</v>
      </c>
      <c r="BG37" s="40">
        <f>VLOOKUP($AX37&amp;"_"&amp;$BC$14,データシート1!$A:$BS,MATCH($BC$12&amp;"_"&amp;BG$20,データシート1!$A$1:$BS$1,0),0)</f>
        <v>1.2130514340990051</v>
      </c>
      <c r="BH37" s="40">
        <f>VLOOKUP($AX37&amp;"_"&amp;$BC$14,データシート1!$A:$BS,MATCH($BC$12&amp;"_"&amp;BH$20,データシート1!$A$1:$BS$1,0),0)</f>
        <v>1.8906745936780318</v>
      </c>
      <c r="BI37" s="40">
        <f>VLOOKUP($AX37&amp;"_"&amp;$BC$14,データシート1!$A:$BS,MATCH($BC$12&amp;"_"&amp;BI$20,データシート1!$A$1:$BS$1,0),0)</f>
        <v>10.872616472768536</v>
      </c>
      <c r="BJ37" s="40">
        <f>VLOOKUP($AX37&amp;"_"&amp;$BC$14,データシート1!$A:$BS,MATCH($BC$12&amp;"_"&amp;BJ$20,データシート1!$A$1:$BS$1,0),0)</f>
        <v>22.831579220816046</v>
      </c>
      <c r="BK37" s="40">
        <f t="shared" si="1"/>
        <v>25.915865673617418</v>
      </c>
      <c r="BL37" s="40">
        <f t="shared" si="2"/>
        <v>25.031300181492345</v>
      </c>
      <c r="BM37" s="40">
        <f>VLOOKUP($AX37&amp;"_"&amp;$BC$14,データシート1!$A:$BS,MATCH($BC$12&amp;"_"&amp;BM$20,データシート1!$A$1:$BS$1,0),0)</f>
        <v>13.75923391417636</v>
      </c>
      <c r="BN37" s="40">
        <f>VLOOKUP($AX37&amp;"_"&amp;$BC$14,データシート1!$A:$BS,MATCH($BC$12&amp;"_"&amp;BN$20,データシート1!$A$1:$BS$1,0),0)</f>
        <v>11.272066267315985</v>
      </c>
      <c r="BO37" s="40">
        <f>VLOOKUP($AX37&amp;"_"&amp;$BC$14,データシート1!$A:$BS,MATCH($BC$12&amp;"_"&amp;BO$20,データシート1!$A$1:$BS$1,0),0)</f>
        <v>0.88456549212507507</v>
      </c>
      <c r="BP37" s="40">
        <f>VLOOKUP($AX37&amp;"_"&amp;$BC$14,データシート1!$A:$BS,MATCH($BC$12&amp;"_"&amp;BP$20,データシート1!$A$1:$BS$1,0),0)</f>
        <v>0</v>
      </c>
      <c r="BQ37" s="40">
        <f>VLOOKUP($AX37&amp;"_"&amp;$BC$14,データシート1!$A:$BS,MATCH($BC$12&amp;"_"&amp;BQ$20,データシート1!$A$1:$BS$1,0),0)</f>
        <v>1.486406310637209</v>
      </c>
      <c r="BR37" s="41">
        <f t="shared" si="3"/>
        <v>206.09373691149256</v>
      </c>
      <c r="BT37" s="134" t="str">
        <f t="shared" si="4"/>
        <v>田布施町</v>
      </c>
      <c r="BU37" s="38">
        <f t="shared" si="25"/>
        <v>206.09373691149256</v>
      </c>
      <c r="BV37" s="69">
        <f t="shared" si="16"/>
        <v>0.70350157848764938</v>
      </c>
      <c r="BW37" s="69">
        <f t="shared" si="5"/>
        <v>0.68844179998933452</v>
      </c>
      <c r="BX37" s="69">
        <f t="shared" si="5"/>
        <v>5.8859209031662755E-3</v>
      </c>
      <c r="BY37" s="69">
        <f t="shared" si="5"/>
        <v>9.1738575951484953E-3</v>
      </c>
      <c r="BZ37" s="69">
        <f t="shared" si="5"/>
        <v>5.2755686008244915E-2</v>
      </c>
      <c r="CA37" s="69">
        <f t="shared" si="5"/>
        <v>0.11078249908497279</v>
      </c>
      <c r="CB37" s="69">
        <f t="shared" si="5"/>
        <v>0.12574795363503477</v>
      </c>
      <c r="CC37" s="69">
        <f t="shared" si="5"/>
        <v>0.12145589942037927</v>
      </c>
      <c r="CD37" s="69">
        <f t="shared" si="5"/>
        <v>6.6762018683203819E-2</v>
      </c>
      <c r="CE37" s="69">
        <f t="shared" si="5"/>
        <v>5.4693880737175439E-2</v>
      </c>
      <c r="CF37" s="69">
        <f t="shared" si="5"/>
        <v>4.2920542146555078E-3</v>
      </c>
      <c r="CG37" s="69">
        <f t="shared" si="5"/>
        <v>0</v>
      </c>
      <c r="CH37" s="69">
        <f t="shared" si="5"/>
        <v>7.2122827840981393E-3</v>
      </c>
      <c r="CI37" s="135">
        <f t="shared" si="6"/>
        <v>1</v>
      </c>
      <c r="CK37" s="136" t="str">
        <f t="shared" si="7"/>
        <v>田布施町</v>
      </c>
      <c r="CL37" s="137">
        <f t="shared" si="17"/>
        <v>144.98726923365334</v>
      </c>
      <c r="CM37" s="75">
        <f t="shared" si="18"/>
        <v>3.3189120847881143E-2</v>
      </c>
      <c r="CN37" s="76">
        <f t="shared" si="19"/>
        <v>141.88354320587629</v>
      </c>
      <c r="CO37" s="75">
        <f t="shared" si="20"/>
        <v>3.3915138368215664E-2</v>
      </c>
      <c r="CP37" s="76">
        <f t="shared" si="8"/>
        <v>1.2130514340990051</v>
      </c>
      <c r="CQ37" s="75">
        <f t="shared" si="21"/>
        <v>0</v>
      </c>
      <c r="CR37" s="76">
        <f t="shared" si="9"/>
        <v>1.8906745936780318</v>
      </c>
      <c r="CS37" s="75">
        <f t="shared" si="22"/>
        <v>0</v>
      </c>
      <c r="CT37" s="76">
        <f t="shared" si="10"/>
        <v>10.872616472768536</v>
      </c>
      <c r="CU37" s="77">
        <f t="shared" si="23"/>
        <v>0</v>
      </c>
      <c r="CV37" s="18"/>
      <c r="CW37" s="1078">
        <f t="shared" si="24"/>
        <v>4.8120000000000003</v>
      </c>
      <c r="CX37" s="1081">
        <f>VLOOKUP($AX37&amp;"_"&amp;$CW$14,データシート1!$A:$BS,MATCH($CW$12&amp;"_"&amp;CX$20,データシート1!$A$1:$BS$1,0),0)</f>
        <v>4.8120000000000003</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4.8120000000000003</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21383</v>
      </c>
      <c r="AY38" s="20" t="str">
        <f>IF(IFERROR(比較地域マスタ!$Z23,"")=0,"",IFERROR(比較地域マスタ!$Z23,""))</f>
        <v>安八町</v>
      </c>
      <c r="BB38" s="122" t="str">
        <f t="shared" si="0"/>
        <v>21383</v>
      </c>
      <c r="BC38" s="123" t="str">
        <f t="shared" si="0"/>
        <v>安八町</v>
      </c>
      <c r="BD38" s="40">
        <f t="shared" si="14"/>
        <v>117.5028932244697</v>
      </c>
      <c r="BE38" s="40">
        <f t="shared" si="15"/>
        <v>60.454845290368937</v>
      </c>
      <c r="BF38" s="40">
        <f>VLOOKUP($AX38&amp;"_"&amp;$BC$14,データシート1!$A:$BS,MATCH($BC$12&amp;"_"&amp;BF$20,データシート1!$A$1:$BS$1,0),0)</f>
        <v>58.734382877933463</v>
      </c>
      <c r="BG38" s="40">
        <f>VLOOKUP($AX38&amp;"_"&amp;$BC$14,データシート1!$A:$BS,MATCH($BC$12&amp;"_"&amp;BG$20,データシート1!$A$1:$BS$1,0),0)</f>
        <v>1.1409292050303179</v>
      </c>
      <c r="BH38" s="40">
        <f>VLOOKUP($AX38&amp;"_"&amp;$BC$14,データシート1!$A:$BS,MATCH($BC$12&amp;"_"&amp;BH$20,データシート1!$A$1:$BS$1,0),0)</f>
        <v>0.57953320740515235</v>
      </c>
      <c r="BI38" s="40">
        <f>VLOOKUP($AX38&amp;"_"&amp;$BC$14,データシート1!$A:$BS,MATCH($BC$12&amp;"_"&amp;BI$20,データシート1!$A$1:$BS$1,0),0)</f>
        <v>10.391617152664967</v>
      </c>
      <c r="BJ38" s="40">
        <f>VLOOKUP($AX38&amp;"_"&amp;$BC$14,データシート1!$A:$BS,MATCH($BC$12&amp;"_"&amp;BJ$20,データシート1!$A$1:$BS$1,0),0)</f>
        <v>16.310533798362197</v>
      </c>
      <c r="BK38" s="40">
        <f t="shared" si="1"/>
        <v>28.457405377486477</v>
      </c>
      <c r="BL38" s="40">
        <f t="shared" si="2"/>
        <v>27.586283488361303</v>
      </c>
      <c r="BM38" s="40">
        <f>VLOOKUP($AX38&amp;"_"&amp;$BC$14,データシート1!$A:$BS,MATCH($BC$12&amp;"_"&amp;BM$20,データシート1!$A$1:$BS$1,0),0)</f>
        <v>14.971143654786278</v>
      </c>
      <c r="BN38" s="40">
        <f>VLOOKUP($AX38&amp;"_"&amp;$BC$14,データシート1!$A:$BS,MATCH($BC$12&amp;"_"&amp;BN$20,データシート1!$A$1:$BS$1,0),0)</f>
        <v>12.615139833575027</v>
      </c>
      <c r="BO38" s="40">
        <f>VLOOKUP($AX38&amp;"_"&amp;$BC$14,データシート1!$A:$BS,MATCH($BC$12&amp;"_"&amp;BO$20,データシート1!$A$1:$BS$1,0),0)</f>
        <v>0.87112188912517396</v>
      </c>
      <c r="BP38" s="40">
        <f>VLOOKUP($AX38&amp;"_"&amp;$BC$14,データシート1!$A:$BS,MATCH($BC$12&amp;"_"&amp;BP$20,データシート1!$A$1:$BS$1,0),0)</f>
        <v>0</v>
      </c>
      <c r="BQ38" s="40">
        <f>VLOOKUP($AX38&amp;"_"&amp;$BC$14,データシート1!$A:$BS,MATCH($BC$12&amp;"_"&amp;BQ$20,データシート1!$A$1:$BS$1,0),0)</f>
        <v>1.888491605587115</v>
      </c>
      <c r="BR38" s="41">
        <f t="shared" si="3"/>
        <v>117.5028932244697</v>
      </c>
      <c r="BT38" s="134" t="str">
        <f t="shared" si="4"/>
        <v>安八町</v>
      </c>
      <c r="BU38" s="38">
        <f t="shared" si="25"/>
        <v>117.5028932244697</v>
      </c>
      <c r="BV38" s="69">
        <f t="shared" si="16"/>
        <v>0.51449665307287396</v>
      </c>
      <c r="BW38" s="69">
        <f t="shared" si="5"/>
        <v>0.49985478030512159</v>
      </c>
      <c r="BX38" s="69">
        <f t="shared" si="5"/>
        <v>9.7097967013523891E-3</v>
      </c>
      <c r="BY38" s="69">
        <f t="shared" si="5"/>
        <v>4.9320760663999199E-3</v>
      </c>
      <c r="BZ38" s="69">
        <f t="shared" si="5"/>
        <v>8.8437117312622368E-2</v>
      </c>
      <c r="CA38" s="69">
        <f t="shared" si="5"/>
        <v>0.1388096356674694</v>
      </c>
      <c r="CB38" s="69">
        <f t="shared" si="5"/>
        <v>0.24218472070405403</v>
      </c>
      <c r="CC38" s="69">
        <f t="shared" si="5"/>
        <v>0.23477109993932069</v>
      </c>
      <c r="CD38" s="69">
        <f t="shared" si="5"/>
        <v>0.12741085129015847</v>
      </c>
      <c r="CE38" s="69">
        <f t="shared" si="5"/>
        <v>0.10736024864916223</v>
      </c>
      <c r="CF38" s="69">
        <f t="shared" si="5"/>
        <v>7.4136207647333479E-3</v>
      </c>
      <c r="CG38" s="69">
        <f t="shared" si="5"/>
        <v>0</v>
      </c>
      <c r="CH38" s="69">
        <f t="shared" si="5"/>
        <v>1.6071873242980209E-2</v>
      </c>
      <c r="CI38" s="135">
        <f t="shared" si="6"/>
        <v>1</v>
      </c>
      <c r="CK38" s="136" t="str">
        <f t="shared" si="7"/>
        <v>安八町</v>
      </c>
      <c r="CL38" s="137">
        <f t="shared" si="17"/>
        <v>60.454845290368937</v>
      </c>
      <c r="CM38" s="75">
        <f t="shared" si="18"/>
        <v>0.40742805447099484</v>
      </c>
      <c r="CN38" s="76">
        <f t="shared" si="19"/>
        <v>58.734382877933463</v>
      </c>
      <c r="CO38" s="75">
        <f t="shared" si="20"/>
        <v>0.41936254018689756</v>
      </c>
      <c r="CP38" s="76">
        <f t="shared" si="8"/>
        <v>1.1409292050303179</v>
      </c>
      <c r="CQ38" s="75">
        <f t="shared" si="21"/>
        <v>0</v>
      </c>
      <c r="CR38" s="76">
        <f t="shared" si="9"/>
        <v>0.57953320740515235</v>
      </c>
      <c r="CS38" s="75">
        <f t="shared" si="22"/>
        <v>0</v>
      </c>
      <c r="CT38" s="76">
        <f t="shared" si="10"/>
        <v>10.391617152664967</v>
      </c>
      <c r="CU38" s="77">
        <f t="shared" si="23"/>
        <v>0</v>
      </c>
      <c r="CV38" s="18"/>
      <c r="CW38" s="1078">
        <f t="shared" si="24"/>
        <v>24.631</v>
      </c>
      <c r="CX38" s="1081">
        <f>VLOOKUP($AX38&amp;"_"&amp;$CW$14,データシート1!$A:$BS,MATCH($CW$12&amp;"_"&amp;CX$20,データシート1!$A$1:$BS$1,0),0)</f>
        <v>24.631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24.631</v>
      </c>
      <c r="DE38" s="18"/>
      <c r="DF38" s="138">
        <f>VLOOKUP($AX38&amp;"_"&amp;$DF$14,データシート1!$A:$BS,MATCH($DF$12&amp;"_"&amp;DF$20,データシート1!$A$1:$BS$1,0),0)</f>
        <v>3</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3</v>
      </c>
      <c r="DM38" s="18"/>
      <c r="DN38" s="139">
        <f t="shared" si="26"/>
        <v>1</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31372</v>
      </c>
      <c r="AY39" s="20" t="str">
        <f>IF(IFERROR(比較地域マスタ!$Z24,"")=0,"",IFERROR(比較地域マスタ!$Z24,""))</f>
        <v>北栄町</v>
      </c>
      <c r="BB39" s="122" t="str">
        <f t="shared" si="0"/>
        <v>31372</v>
      </c>
      <c r="BC39" s="123" t="str">
        <f t="shared" si="0"/>
        <v>北栄町</v>
      </c>
      <c r="BD39" s="40">
        <f t="shared" si="14"/>
        <v>86.804791909474389</v>
      </c>
      <c r="BE39" s="40">
        <f t="shared" si="15"/>
        <v>19.237057407663809</v>
      </c>
      <c r="BF39" s="40">
        <f>VLOOKUP($AX39&amp;"_"&amp;$BC$14,データシート1!$A:$BS,MATCH($BC$12&amp;"_"&amp;BF$20,データシート1!$A$1:$BS$1,0),0)</f>
        <v>5.8281959261761189</v>
      </c>
      <c r="BG39" s="40">
        <f>VLOOKUP($AX39&amp;"_"&amp;$BC$14,データシート1!$A:$BS,MATCH($BC$12&amp;"_"&amp;BG$20,データシート1!$A$1:$BS$1,0),0)</f>
        <v>0.94392563921808093</v>
      </c>
      <c r="BH39" s="40">
        <f>VLOOKUP($AX39&amp;"_"&amp;$BC$14,データシート1!$A:$BS,MATCH($BC$12&amp;"_"&amp;BH$20,データシート1!$A$1:$BS$1,0),0)</f>
        <v>12.464935842269607</v>
      </c>
      <c r="BI39" s="40">
        <f>VLOOKUP($AX39&amp;"_"&amp;$BC$14,データシート1!$A:$BS,MATCH($BC$12&amp;"_"&amp;BI$20,データシート1!$A$1:$BS$1,0),0)</f>
        <v>12.892477425730927</v>
      </c>
      <c r="BJ39" s="40">
        <f>VLOOKUP($AX39&amp;"_"&amp;$BC$14,データシート1!$A:$BS,MATCH($BC$12&amp;"_"&amp;BJ$20,データシート1!$A$1:$BS$1,0),0)</f>
        <v>17.195152835410678</v>
      </c>
      <c r="BK39" s="40">
        <f t="shared" si="1"/>
        <v>35.303401341797318</v>
      </c>
      <c r="BL39" s="40">
        <f t="shared" si="2"/>
        <v>34.434814869027392</v>
      </c>
      <c r="BM39" s="40">
        <f>VLOOKUP($AX39&amp;"_"&amp;$BC$14,データシート1!$A:$BS,MATCH($BC$12&amp;"_"&amp;BM$20,データシート1!$A$1:$BS$1,0),0)</f>
        <v>13.193862626409144</v>
      </c>
      <c r="BN39" s="40">
        <f>VLOOKUP($AX39&amp;"_"&amp;$BC$14,データシート1!$A:$BS,MATCH($BC$12&amp;"_"&amp;BN$20,データシート1!$A$1:$BS$1,0),0)</f>
        <v>21.240952242618246</v>
      </c>
      <c r="BO39" s="40">
        <f>VLOOKUP($AX39&amp;"_"&amp;$BC$14,データシート1!$A:$BS,MATCH($BC$12&amp;"_"&amp;BO$20,データシート1!$A$1:$BS$1,0),0)</f>
        <v>0.8685864727699294</v>
      </c>
      <c r="BP39" s="40">
        <f>VLOOKUP($AX39&amp;"_"&amp;$BC$14,データシート1!$A:$BS,MATCH($BC$12&amp;"_"&amp;BP$20,データシート1!$A$1:$BS$1,0),0)</f>
        <v>0</v>
      </c>
      <c r="BQ39" s="40">
        <f>VLOOKUP($AX39&amp;"_"&amp;$BC$14,データシート1!$A:$BS,MATCH($BC$12&amp;"_"&amp;BQ$20,データシート1!$A$1:$BS$1,0),0)</f>
        <v>2.1767028988716581</v>
      </c>
      <c r="BR39" s="41">
        <f t="shared" si="3"/>
        <v>86.804791909474389</v>
      </c>
      <c r="BT39" s="134" t="str">
        <f t="shared" si="4"/>
        <v>北栄町</v>
      </c>
      <c r="BU39" s="38">
        <f t="shared" si="25"/>
        <v>86.804791909474389</v>
      </c>
      <c r="BV39" s="69">
        <f t="shared" si="16"/>
        <v>0.22161285090949182</v>
      </c>
      <c r="BW39" s="69">
        <f t="shared" si="5"/>
        <v>6.7141407726132626E-2</v>
      </c>
      <c r="BX39" s="69">
        <f t="shared" si="5"/>
        <v>1.0874119025623231E-2</v>
      </c>
      <c r="BY39" s="69">
        <f t="shared" si="5"/>
        <v>0.14359732415773593</v>
      </c>
      <c r="BZ39" s="69">
        <f t="shared" si="5"/>
        <v>0.14852264652827035</v>
      </c>
      <c r="CA39" s="69">
        <f t="shared" si="5"/>
        <v>0.19808990330099388</v>
      </c>
      <c r="CB39" s="69">
        <f t="shared" si="5"/>
        <v>0.40669876126900889</v>
      </c>
      <c r="CC39" s="69">
        <f t="shared" si="5"/>
        <v>0.39669255707609125</v>
      </c>
      <c r="CD39" s="69">
        <f t="shared" si="5"/>
        <v>0.15199463458386667</v>
      </c>
      <c r="CE39" s="69">
        <f t="shared" si="5"/>
        <v>0.24469792249222455</v>
      </c>
      <c r="CF39" s="69">
        <f t="shared" si="5"/>
        <v>1.0006204192917681E-2</v>
      </c>
      <c r="CG39" s="69">
        <f t="shared" si="5"/>
        <v>0</v>
      </c>
      <c r="CH39" s="69">
        <f t="shared" si="5"/>
        <v>2.5075837992235079E-2</v>
      </c>
      <c r="CI39" s="135">
        <f t="shared" si="6"/>
        <v>1</v>
      </c>
      <c r="CK39" s="136" t="str">
        <f t="shared" si="7"/>
        <v>北栄町</v>
      </c>
      <c r="CL39" s="137">
        <f t="shared" si="17"/>
        <v>19.237057407663809</v>
      </c>
      <c r="CM39" s="75">
        <f t="shared" si="18"/>
        <v>0</v>
      </c>
      <c r="CN39" s="76">
        <f t="shared" si="19"/>
        <v>5.8281959261761189</v>
      </c>
      <c r="CO39" s="75">
        <f t="shared" si="20"/>
        <v>0</v>
      </c>
      <c r="CP39" s="76">
        <f t="shared" si="8"/>
        <v>0.94392563921808093</v>
      </c>
      <c r="CQ39" s="75">
        <f t="shared" si="21"/>
        <v>0</v>
      </c>
      <c r="CR39" s="76">
        <f t="shared" si="9"/>
        <v>12.464935842269607</v>
      </c>
      <c r="CS39" s="75">
        <f t="shared" si="22"/>
        <v>0</v>
      </c>
      <c r="CT39" s="76">
        <f t="shared" si="10"/>
        <v>12.892477425730927</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03482</v>
      </c>
      <c r="AY40" s="20" t="str">
        <f>IF(IFERROR(比較地域マスタ!$Z25,"")=0,"",IFERROR(比較地域マスタ!$Z25,""))</f>
        <v>山田町</v>
      </c>
      <c r="BB40" s="122" t="str">
        <f t="shared" si="0"/>
        <v>03482</v>
      </c>
      <c r="BC40" s="123" t="str">
        <f t="shared" si="0"/>
        <v>山田町</v>
      </c>
      <c r="BD40" s="40">
        <f t="shared" si="14"/>
        <v>91.936248950322337</v>
      </c>
      <c r="BE40" s="40">
        <f t="shared" si="15"/>
        <v>22.343572752626873</v>
      </c>
      <c r="BF40" s="40">
        <f>VLOOKUP($AX40&amp;"_"&amp;$BC$14,データシート1!$A:$BS,MATCH($BC$12&amp;"_"&amp;BF$20,データシート1!$A$1:$BS$1,0),0)</f>
        <v>16.014352176880191</v>
      </c>
      <c r="BG40" s="40">
        <f>VLOOKUP($AX40&amp;"_"&amp;$BC$14,データシート1!$A:$BS,MATCH($BC$12&amp;"_"&amp;BG$20,データシート1!$A$1:$BS$1,0),0)</f>
        <v>1.8210754887991141</v>
      </c>
      <c r="BH40" s="40">
        <f>VLOOKUP($AX40&amp;"_"&amp;$BC$14,データシート1!$A:$BS,MATCH($BC$12&amp;"_"&amp;BH$20,データシート1!$A$1:$BS$1,0),0)</f>
        <v>4.5081450869475681</v>
      </c>
      <c r="BI40" s="40">
        <f>VLOOKUP($AX40&amp;"_"&amp;$BC$14,データシート1!$A:$BS,MATCH($BC$12&amp;"_"&amp;BI$20,データシート1!$A$1:$BS$1,0),0)</f>
        <v>11.868330755538741</v>
      </c>
      <c r="BJ40" s="40">
        <f>VLOOKUP($AX40&amp;"_"&amp;$BC$14,データシート1!$A:$BS,MATCH($BC$12&amp;"_"&amp;BJ$20,データシート1!$A$1:$BS$1,0),0)</f>
        <v>25.102334604826186</v>
      </c>
      <c r="BK40" s="40">
        <f t="shared" si="1"/>
        <v>29.003634004565154</v>
      </c>
      <c r="BL40" s="40">
        <f t="shared" si="2"/>
        <v>28.114882127295374</v>
      </c>
      <c r="BM40" s="40">
        <f>VLOOKUP($AX40&amp;"_"&amp;$BC$14,データシート1!$A:$BS,MATCH($BC$12&amp;"_"&amp;BM$20,データシート1!$A$1:$BS$1,0),0)</f>
        <v>12.197465703413462</v>
      </c>
      <c r="BN40" s="40">
        <f>VLOOKUP($AX40&amp;"_"&amp;$BC$14,データシート1!$A:$BS,MATCH($BC$12&amp;"_"&amp;BN$20,データシート1!$A$1:$BS$1,0),0)</f>
        <v>15.917416423881914</v>
      </c>
      <c r="BO40" s="40">
        <f>VLOOKUP($AX40&amp;"_"&amp;$BC$14,データシート1!$A:$BS,MATCH($BC$12&amp;"_"&amp;BO$20,データシート1!$A$1:$BS$1,0),0)</f>
        <v>0.88875187726978122</v>
      </c>
      <c r="BP40" s="40">
        <f>VLOOKUP($AX40&amp;"_"&amp;$BC$14,データシート1!$A:$BS,MATCH($BC$12&amp;"_"&amp;BP$20,データシート1!$A$1:$BS$1,0),0)</f>
        <v>0</v>
      </c>
      <c r="BQ40" s="40">
        <f>VLOOKUP($AX40&amp;"_"&amp;$BC$14,データシート1!$A:$BS,MATCH($BC$12&amp;"_"&amp;BQ$20,データシート1!$A$1:$BS$1,0),0)</f>
        <v>3.6183768327653718</v>
      </c>
      <c r="BR40" s="41">
        <f t="shared" si="3"/>
        <v>91.936248950322337</v>
      </c>
      <c r="BT40" s="134" t="str">
        <f t="shared" si="4"/>
        <v>山田町</v>
      </c>
      <c r="BU40" s="38">
        <f t="shared" si="25"/>
        <v>91.936248950322337</v>
      </c>
      <c r="BV40" s="69">
        <f t="shared" si="16"/>
        <v>0.24303333024496357</v>
      </c>
      <c r="BW40" s="69">
        <f t="shared" si="5"/>
        <v>0.17418974952451596</v>
      </c>
      <c r="BX40" s="69">
        <f t="shared" si="5"/>
        <v>1.9808024686575266E-2</v>
      </c>
      <c r="BY40" s="69">
        <f t="shared" si="5"/>
        <v>4.9035556033872343E-2</v>
      </c>
      <c r="BZ40" s="69">
        <f t="shared" si="5"/>
        <v>0.12909304970612606</v>
      </c>
      <c r="CA40" s="69">
        <f t="shared" si="5"/>
        <v>0.27304066558545592</v>
      </c>
      <c r="CB40" s="69">
        <f t="shared" si="5"/>
        <v>0.31547549889964771</v>
      </c>
      <c r="CC40" s="69">
        <f t="shared" si="5"/>
        <v>0.30580845366540049</v>
      </c>
      <c r="CD40" s="69">
        <f t="shared" si="5"/>
        <v>0.13267308425868399</v>
      </c>
      <c r="CE40" s="69">
        <f t="shared" si="5"/>
        <v>0.17313536940671653</v>
      </c>
      <c r="CF40" s="69">
        <f t="shared" si="5"/>
        <v>9.6670452342472388E-3</v>
      </c>
      <c r="CG40" s="69">
        <f t="shared" si="5"/>
        <v>0</v>
      </c>
      <c r="CH40" s="69">
        <f t="shared" si="5"/>
        <v>3.9357455563806591E-2</v>
      </c>
      <c r="CI40" s="135">
        <f t="shared" si="6"/>
        <v>1</v>
      </c>
      <c r="CK40" s="136" t="str">
        <f t="shared" si="7"/>
        <v>山田町</v>
      </c>
      <c r="CL40" s="137">
        <f t="shared" si="17"/>
        <v>22.343572752626873</v>
      </c>
      <c r="CM40" s="75">
        <f t="shared" si="18"/>
        <v>0.22194301935964936</v>
      </c>
      <c r="CN40" s="76">
        <f t="shared" si="19"/>
        <v>16.014352176880191</v>
      </c>
      <c r="CO40" s="75">
        <f t="shared" si="20"/>
        <v>0.30965973179728579</v>
      </c>
      <c r="CP40" s="76">
        <f t="shared" si="8"/>
        <v>1.8210754887991141</v>
      </c>
      <c r="CQ40" s="75">
        <f t="shared" si="21"/>
        <v>0</v>
      </c>
      <c r="CR40" s="76">
        <f t="shared" si="9"/>
        <v>4.5081450869475681</v>
      </c>
      <c r="CS40" s="75">
        <f t="shared" si="22"/>
        <v>0</v>
      </c>
      <c r="CT40" s="76">
        <f t="shared" si="10"/>
        <v>11.868330755538741</v>
      </c>
      <c r="CU40" s="77">
        <f t="shared" si="23"/>
        <v>0</v>
      </c>
      <c r="CV40" s="18"/>
      <c r="CW40" s="1078">
        <f t="shared" si="24"/>
        <v>4.9589999999999996</v>
      </c>
      <c r="CX40" s="1081">
        <f>VLOOKUP($AX40&amp;"_"&amp;$CW$14,データシート1!$A:$BS,MATCH($CW$12&amp;"_"&amp;CX$20,データシート1!$A$1:$BS$1,0),0)</f>
        <v>4.9589999999999996</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4.9589999999999996</v>
      </c>
      <c r="DE40" s="18"/>
      <c r="DF40" s="138">
        <f>VLOOKUP($AX40&amp;"_"&amp;$DF$14,データシート1!$A:$BS,MATCH($DF$12&amp;"_"&amp;DF$20,データシート1!$A$1:$BS$1,0),0)</f>
        <v>1</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1</v>
      </c>
      <c r="DM40" s="18"/>
      <c r="DN40" s="139">
        <f t="shared" si="26"/>
        <v>1</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24543</v>
      </c>
      <c r="AY41" s="20" t="str">
        <f>IF(IFERROR(比較地域マスタ!$Z26,"")=0,"",IFERROR(比較地域マスタ!$Z26,""))</f>
        <v>紀北町</v>
      </c>
      <c r="BB41" s="122" t="str">
        <f t="shared" si="0"/>
        <v>24543</v>
      </c>
      <c r="BC41" s="123" t="str">
        <f t="shared" si="0"/>
        <v>紀北町</v>
      </c>
      <c r="BD41" s="40">
        <f t="shared" si="14"/>
        <v>98.327980187525327</v>
      </c>
      <c r="BE41" s="40">
        <f t="shared" si="15"/>
        <v>29.981651074409974</v>
      </c>
      <c r="BF41" s="40">
        <f>VLOOKUP($AX41&amp;"_"&amp;$BC$14,データシート1!$A:$BS,MATCH($BC$12&amp;"_"&amp;BF$20,データシート1!$A$1:$BS$1,0),0)</f>
        <v>19.904130872929969</v>
      </c>
      <c r="BG41" s="40">
        <f>VLOOKUP($AX41&amp;"_"&amp;$BC$14,データシート1!$A:$BS,MATCH($BC$12&amp;"_"&amp;BG$20,データシート1!$A$1:$BS$1,0),0)</f>
        <v>1.2642414676921201</v>
      </c>
      <c r="BH41" s="40">
        <f>VLOOKUP($AX41&amp;"_"&amp;$BC$14,データシート1!$A:$BS,MATCH($BC$12&amp;"_"&amp;BH$20,データシート1!$A$1:$BS$1,0),0)</f>
        <v>8.813278733787886</v>
      </c>
      <c r="BI41" s="40">
        <f>VLOOKUP($AX41&amp;"_"&amp;$BC$14,データシート1!$A:$BS,MATCH($BC$12&amp;"_"&amp;BI$20,データシート1!$A$1:$BS$1,0),0)</f>
        <v>14.567359704487702</v>
      </c>
      <c r="BJ41" s="40">
        <f>VLOOKUP($AX41&amp;"_"&amp;$BC$14,データシート1!$A:$BS,MATCH($BC$12&amp;"_"&amp;BJ$20,データシート1!$A$1:$BS$1,0),0)</f>
        <v>22.758352790125965</v>
      </c>
      <c r="BK41" s="40">
        <f t="shared" si="1"/>
        <v>31.020616618501684</v>
      </c>
      <c r="BL41" s="40">
        <f t="shared" si="2"/>
        <v>29.46622278017221</v>
      </c>
      <c r="BM41" s="40">
        <f>VLOOKUP($AX41&amp;"_"&amp;$BC$14,データシート1!$A:$BS,MATCH($BC$12&amp;"_"&amp;BM$20,データシート1!$A$1:$BS$1,0),0)</f>
        <v>13.743840141489629</v>
      </c>
      <c r="BN41" s="40">
        <f>VLOOKUP($AX41&amp;"_"&amp;$BC$14,データシート1!$A:$BS,MATCH($BC$12&amp;"_"&amp;BN$20,データシート1!$A$1:$BS$1,0),0)</f>
        <v>15.722382638682578</v>
      </c>
      <c r="BO41" s="40">
        <f>VLOOKUP($AX41&amp;"_"&amp;$BC$14,データシート1!$A:$BS,MATCH($BC$12&amp;"_"&amp;BO$20,データシート1!$A$1:$BS$1,0),0)</f>
        <v>0.90054451148022074</v>
      </c>
      <c r="BP41" s="40">
        <f>VLOOKUP($AX41&amp;"_"&amp;$BC$14,データシート1!$A:$BS,MATCH($BC$12&amp;"_"&amp;BP$20,データシート1!$A$1:$BS$1,0),0)</f>
        <v>0.65384932684925379</v>
      </c>
      <c r="BQ41" s="40">
        <f>VLOOKUP($AX41&amp;"_"&amp;$BC$14,データシート1!$A:$BS,MATCH($BC$12&amp;"_"&amp;BQ$20,データシート1!$A$1:$BS$1,0),0)</f>
        <v>0</v>
      </c>
      <c r="BR41" s="41">
        <f t="shared" si="3"/>
        <v>98.327980187525327</v>
      </c>
      <c r="BT41" s="134" t="str">
        <f t="shared" si="4"/>
        <v>紀北町</v>
      </c>
      <c r="BU41" s="38">
        <f t="shared" si="25"/>
        <v>98.327980187525327</v>
      </c>
      <c r="BV41" s="69">
        <f t="shared" si="16"/>
        <v>0.30491474570341764</v>
      </c>
      <c r="BW41" s="69">
        <f t="shared" si="5"/>
        <v>0.20242591005093347</v>
      </c>
      <c r="BX41" s="69">
        <f t="shared" si="5"/>
        <v>1.285739283244742E-2</v>
      </c>
      <c r="BY41" s="69">
        <f t="shared" si="5"/>
        <v>8.963144282003678E-2</v>
      </c>
      <c r="BZ41" s="69">
        <f t="shared" si="5"/>
        <v>0.14815070620494483</v>
      </c>
      <c r="CA41" s="69">
        <f t="shared" si="5"/>
        <v>0.23145347587454329</v>
      </c>
      <c r="CB41" s="69">
        <f t="shared" si="5"/>
        <v>0.31548107221709421</v>
      </c>
      <c r="CC41" s="69">
        <f t="shared" si="5"/>
        <v>0.29967281666902917</v>
      </c>
      <c r="CD41" s="69">
        <f t="shared" si="5"/>
        <v>0.13977547505072502</v>
      </c>
      <c r="CE41" s="69">
        <f t="shared" si="5"/>
        <v>0.15989734161830413</v>
      </c>
      <c r="CF41" s="69">
        <f t="shared" si="5"/>
        <v>9.1585783595143043E-3</v>
      </c>
      <c r="CG41" s="69">
        <f t="shared" si="5"/>
        <v>6.6496771885507146E-3</v>
      </c>
      <c r="CH41" s="69">
        <f t="shared" si="5"/>
        <v>0</v>
      </c>
      <c r="CI41" s="135">
        <f t="shared" si="6"/>
        <v>1</v>
      </c>
      <c r="CK41" s="136" t="str">
        <f t="shared" si="7"/>
        <v>紀北町</v>
      </c>
      <c r="CL41" s="137">
        <f t="shared" si="17"/>
        <v>29.981651074409974</v>
      </c>
      <c r="CM41" s="75">
        <f t="shared" si="18"/>
        <v>0.18331211934792219</v>
      </c>
      <c r="CN41" s="76">
        <f t="shared" si="19"/>
        <v>19.904130872929969</v>
      </c>
      <c r="CO41" s="75">
        <f t="shared" si="20"/>
        <v>0.27612358635938605</v>
      </c>
      <c r="CP41" s="76">
        <f t="shared" si="8"/>
        <v>1.2642414676921201</v>
      </c>
      <c r="CQ41" s="75">
        <f t="shared" si="21"/>
        <v>0</v>
      </c>
      <c r="CR41" s="76">
        <f t="shared" si="9"/>
        <v>8.813278733787886</v>
      </c>
      <c r="CS41" s="75">
        <f t="shared" si="22"/>
        <v>0</v>
      </c>
      <c r="CT41" s="76">
        <f t="shared" si="10"/>
        <v>14.567359704487702</v>
      </c>
      <c r="CU41" s="77">
        <f t="shared" si="23"/>
        <v>0</v>
      </c>
      <c r="CV41" s="18"/>
      <c r="CW41" s="1078">
        <f t="shared" si="24"/>
        <v>5.4960000000000004</v>
      </c>
      <c r="CX41" s="1081">
        <f>VLOOKUP($AX41&amp;"_"&amp;$CW$14,データシート1!$A:$BS,MATCH($CW$12&amp;"_"&amp;CX$20,データシート1!$A$1:$BS$1,0),0)</f>
        <v>5.4960000000000004</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5.4960000000000004</v>
      </c>
      <c r="DE41" s="18"/>
      <c r="DF41" s="138">
        <f>VLOOKUP($AX41&amp;"_"&amp;$DF$14,データシート1!$A:$BS,MATCH($DF$12&amp;"_"&amp;DF$20,データシート1!$A$1:$BS$1,0),0)</f>
        <v>1</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1</v>
      </c>
      <c r="DM41" s="18"/>
      <c r="DN41" s="139">
        <f t="shared" si="26"/>
        <v>1</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06212</v>
      </c>
      <c r="AY42" s="20" t="str">
        <f>IF(IFERROR(比較地域マスタ!$Z27,"")=0,"",IFERROR(比較地域マスタ!$Z27,""))</f>
        <v>尾花沢市</v>
      </c>
      <c r="BB42" s="122" t="str">
        <f t="shared" si="0"/>
        <v>06212</v>
      </c>
      <c r="BC42" s="123" t="str">
        <f t="shared" si="0"/>
        <v>尾花沢市</v>
      </c>
      <c r="BD42" s="40">
        <f t="shared" si="14"/>
        <v>100.38766522294611</v>
      </c>
      <c r="BE42" s="40">
        <f t="shared" si="15"/>
        <v>26.435704759770655</v>
      </c>
      <c r="BF42" s="40">
        <f>VLOOKUP($AX42&amp;"_"&amp;$BC$14,データシート1!$A:$BS,MATCH($BC$12&amp;"_"&amp;BF$20,データシート1!$A$1:$BS$1,0),0)</f>
        <v>14.74546436692013</v>
      </c>
      <c r="BG42" s="40">
        <f>VLOOKUP($AX42&amp;"_"&amp;$BC$14,データシート1!$A:$BS,MATCH($BC$12&amp;"_"&amp;BG$20,データシート1!$A$1:$BS$1,0),0)</f>
        <v>1.7717392429837073</v>
      </c>
      <c r="BH42" s="40">
        <f>VLOOKUP($AX42&amp;"_"&amp;$BC$14,データシート1!$A:$BS,MATCH($BC$12&amp;"_"&amp;BH$20,データシート1!$A$1:$BS$1,0),0)</f>
        <v>9.9185011498668167</v>
      </c>
      <c r="BI42" s="40">
        <f>VLOOKUP($AX42&amp;"_"&amp;$BC$14,データシート1!$A:$BS,MATCH($BC$12&amp;"_"&amp;BI$20,データシート1!$A$1:$BS$1,0),0)</f>
        <v>14.766759805492107</v>
      </c>
      <c r="BJ42" s="40">
        <f>VLOOKUP($AX42&amp;"_"&amp;$BC$14,データシート1!$A:$BS,MATCH($BC$12&amp;"_"&amp;BJ$20,データシート1!$A$1:$BS$1,0),0)</f>
        <v>21.102333065030532</v>
      </c>
      <c r="BK42" s="40">
        <f t="shared" si="1"/>
        <v>36.469558512332817</v>
      </c>
      <c r="BL42" s="40">
        <f t="shared" si="2"/>
        <v>35.564473836681579</v>
      </c>
      <c r="BM42" s="40">
        <f>VLOOKUP($AX42&amp;"_"&amp;$BC$14,データシート1!$A:$BS,MATCH($BC$12&amp;"_"&amp;BM$20,データシート1!$A$1:$BS$1,0),0)</f>
        <v>13.973347297909983</v>
      </c>
      <c r="BN42" s="40">
        <f>VLOOKUP($AX42&amp;"_"&amp;$BC$14,データシート1!$A:$BS,MATCH($BC$12&amp;"_"&amp;BN$20,データシート1!$A$1:$BS$1,0),0)</f>
        <v>21.591126538771597</v>
      </c>
      <c r="BO42" s="40">
        <f>VLOOKUP($AX42&amp;"_"&amp;$BC$14,データシート1!$A:$BS,MATCH($BC$12&amp;"_"&amp;BO$20,データシート1!$A$1:$BS$1,0),0)</f>
        <v>0.90508467565124007</v>
      </c>
      <c r="BP42" s="40">
        <f>VLOOKUP($AX42&amp;"_"&amp;$BC$14,データシート1!$A:$BS,MATCH($BC$12&amp;"_"&amp;BP$20,データシート1!$A$1:$BS$1,0),0)</f>
        <v>0</v>
      </c>
      <c r="BQ42" s="40">
        <f>VLOOKUP($AX42&amp;"_"&amp;$BC$14,データシート1!$A:$BS,MATCH($BC$12&amp;"_"&amp;BQ$20,データシート1!$A$1:$BS$1,0),0)</f>
        <v>1.6133090803200001</v>
      </c>
      <c r="BR42" s="41">
        <f t="shared" si="3"/>
        <v>100.38766522294611</v>
      </c>
      <c r="BT42" s="134" t="str">
        <f t="shared" si="4"/>
        <v>尾花沢市</v>
      </c>
      <c r="BU42" s="38">
        <f t="shared" si="25"/>
        <v>100.38766522294611</v>
      </c>
      <c r="BV42" s="69">
        <f t="shared" si="16"/>
        <v>0.26333618478984322</v>
      </c>
      <c r="BW42" s="69">
        <f t="shared" si="5"/>
        <v>0.1468852207507032</v>
      </c>
      <c r="BX42" s="69">
        <f t="shared" si="5"/>
        <v>1.7648973497380753E-2</v>
      </c>
      <c r="BY42" s="69">
        <f t="shared" si="5"/>
        <v>9.8801990541759255E-2</v>
      </c>
      <c r="BZ42" s="69">
        <f t="shared" si="5"/>
        <v>0.14709735277434061</v>
      </c>
      <c r="CA42" s="69">
        <f t="shared" ref="CA42:CH68" si="32">BJ42/$BR42</f>
        <v>0.2102084256882096</v>
      </c>
      <c r="CB42" s="69">
        <f t="shared" si="32"/>
        <v>0.36328724680805491</v>
      </c>
      <c r="CC42" s="69">
        <f t="shared" si="32"/>
        <v>0.35427135154202621</v>
      </c>
      <c r="CD42" s="69">
        <f t="shared" si="32"/>
        <v>0.13919386676517728</v>
      </c>
      <c r="CE42" s="69">
        <f t="shared" si="32"/>
        <v>0.2150774847768489</v>
      </c>
      <c r="CF42" s="69">
        <f t="shared" si="32"/>
        <v>9.0158952660287627E-3</v>
      </c>
      <c r="CG42" s="69">
        <f t="shared" si="32"/>
        <v>0</v>
      </c>
      <c r="CH42" s="69">
        <f t="shared" si="32"/>
        <v>1.6070789939551636E-2</v>
      </c>
      <c r="CI42" s="135">
        <f t="shared" si="6"/>
        <v>1</v>
      </c>
      <c r="CK42" s="136" t="str">
        <f t="shared" si="7"/>
        <v>尾花沢市</v>
      </c>
      <c r="CL42" s="137">
        <f t="shared" si="17"/>
        <v>26.435704759770655</v>
      </c>
      <c r="CM42" s="75">
        <f t="shared" si="18"/>
        <v>0.21531485737660286</v>
      </c>
      <c r="CN42" s="76">
        <f t="shared" si="19"/>
        <v>14.74546436692013</v>
      </c>
      <c r="CO42" s="75">
        <f t="shared" si="20"/>
        <v>0.38601700552540025</v>
      </c>
      <c r="CP42" s="76">
        <f t="shared" si="8"/>
        <v>1.7717392429837073</v>
      </c>
      <c r="CQ42" s="75">
        <f t="shared" si="21"/>
        <v>0</v>
      </c>
      <c r="CR42" s="76">
        <f t="shared" si="9"/>
        <v>9.9185011498668167</v>
      </c>
      <c r="CS42" s="75">
        <f t="shared" si="22"/>
        <v>0</v>
      </c>
      <c r="CT42" s="76">
        <f t="shared" si="10"/>
        <v>14.766759805492107</v>
      </c>
      <c r="CU42" s="77">
        <f t="shared" si="23"/>
        <v>0.29370017912710727</v>
      </c>
      <c r="CV42" s="18"/>
      <c r="CW42" s="1078">
        <f t="shared" si="24"/>
        <v>5.6920000000000002</v>
      </c>
      <c r="CX42" s="1081">
        <f>VLOOKUP($AX42&amp;"_"&amp;$CW$14,データシート1!$A:$BS,MATCH($CW$12&amp;"_"&amp;CX$20,データシート1!$A$1:$BS$1,0),0)</f>
        <v>5.6920000000000002</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4.3369999999999997</v>
      </c>
      <c r="DB42" s="1081">
        <f>VLOOKUP($AX42&amp;"_"&amp;$CW$14,データシート1!$A:$BS,MATCH($CW$12&amp;"_"&amp;DB$20,データシート1!$A$1:$BS$1,0),0)</f>
        <v>0</v>
      </c>
      <c r="DC42" s="1081">
        <f>VLOOKUP($AX42&amp;"_"&amp;$CW$14,データシート1!$A:$BS,MATCH($CW$12&amp;"_"&amp;DC$20,データシート1!$A$1:$BS$1,0),0)</f>
        <v>0</v>
      </c>
      <c r="DD42" s="1080">
        <f t="shared" si="11"/>
        <v>10.029</v>
      </c>
      <c r="DE42" s="18"/>
      <c r="DF42" s="138">
        <f>VLOOKUP($AX42&amp;"_"&amp;$DF$14,データシート1!$A:$BS,MATCH($DF$12&amp;"_"&amp;DF$20,データシート1!$A$1:$BS$1,0),0)</f>
        <v>1</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1</v>
      </c>
      <c r="DJ42" s="74">
        <f>VLOOKUP($AX42&amp;"_"&amp;$DF$14,データシート1!$A:$BS,MATCH($DF$12&amp;"_"&amp;DJ$20,データシート1!$A$1:$BS$1,0),0)</f>
        <v>0</v>
      </c>
      <c r="DK42" s="74">
        <f>VLOOKUP($AX42&amp;"_"&amp;$DF$14,データシート1!$A:$BS,MATCH($DF$12&amp;"_"&amp;DK$20,データシート1!$A$1:$BS$1,0),0)</f>
        <v>0</v>
      </c>
      <c r="DL42" s="78">
        <f t="shared" si="12"/>
        <v>2</v>
      </c>
      <c r="DM42" s="18"/>
      <c r="DN42" s="139">
        <f t="shared" si="26"/>
        <v>0.56999999999999995</v>
      </c>
      <c r="DO42" s="140">
        <f t="shared" si="27"/>
        <v>0</v>
      </c>
      <c r="DP42" s="140">
        <f t="shared" si="29"/>
        <v>0</v>
      </c>
      <c r="DQ42" s="140">
        <f t="shared" si="30"/>
        <v>0.43</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46213</v>
      </c>
      <c r="AY43" s="20" t="str">
        <f>IF(IFERROR(比較地域マスタ!$Z28,"")=0,"",IFERROR(比較地域マスタ!$Z28,""))</f>
        <v>西之表市</v>
      </c>
      <c r="AZ43" s="26"/>
      <c r="BB43" s="122" t="str">
        <f t="shared" si="0"/>
        <v>46213</v>
      </c>
      <c r="BC43" s="123" t="str">
        <f t="shared" si="0"/>
        <v>西之表市</v>
      </c>
      <c r="BD43" s="40">
        <f t="shared" si="14"/>
        <v>101.41914015637776</v>
      </c>
      <c r="BE43" s="40">
        <f t="shared" si="15"/>
        <v>11.734455134184367</v>
      </c>
      <c r="BF43" s="40">
        <f>VLOOKUP($AX43&amp;"_"&amp;$BC$14,データシート1!$A:$BS,MATCH($BC$12&amp;"_"&amp;BF$20,データシート1!$A$1:$BS$1,0),0)</f>
        <v>1.2783348830472769</v>
      </c>
      <c r="BG43" s="40">
        <f>VLOOKUP($AX43&amp;"_"&amp;$BC$14,データシート1!$A:$BS,MATCH($BC$12&amp;"_"&amp;BG$20,データシート1!$A$1:$BS$1,0),0)</f>
        <v>1.2906875532683324</v>
      </c>
      <c r="BH43" s="40">
        <f>VLOOKUP($AX43&amp;"_"&amp;$BC$14,データシート1!$A:$BS,MATCH($BC$12&amp;"_"&amp;BH$20,データシート1!$A$1:$BS$1,0),0)</f>
        <v>9.1654326978687575</v>
      </c>
      <c r="BI43" s="40">
        <f>VLOOKUP($AX43&amp;"_"&amp;$BC$14,データシート1!$A:$BS,MATCH($BC$12&amp;"_"&amp;BI$20,データシート1!$A$1:$BS$1,0),0)</f>
        <v>17.205107224612046</v>
      </c>
      <c r="BJ43" s="40">
        <f>VLOOKUP($AX43&amp;"_"&amp;$BC$14,データシート1!$A:$BS,MATCH($BC$12&amp;"_"&amp;BJ$20,データシート1!$A$1:$BS$1,0),0)</f>
        <v>16.089337108582566</v>
      </c>
      <c r="BK43" s="40">
        <f t="shared" si="1"/>
        <v>54.67079839597821</v>
      </c>
      <c r="BL43" s="40">
        <f t="shared" si="2"/>
        <v>35.015447867629696</v>
      </c>
      <c r="BM43" s="40">
        <f>VLOOKUP($AX43&amp;"_"&amp;$BC$14,データシート1!$A:$BS,MATCH($BC$12&amp;"_"&amp;BM$20,データシート1!$A$1:$BS$1,0),0)</f>
        <v>11.367601412210595</v>
      </c>
      <c r="BN43" s="40">
        <f>VLOOKUP($AX43&amp;"_"&amp;$BC$14,データシート1!$A:$BS,MATCH($BC$12&amp;"_"&amp;BN$20,データシート1!$A$1:$BS$1,0),0)</f>
        <v>23.647846455419103</v>
      </c>
      <c r="BO43" s="40">
        <f>VLOOKUP($AX43&amp;"_"&amp;$BC$14,データシート1!$A:$BS,MATCH($BC$12&amp;"_"&amp;BO$20,データシート1!$A$1:$BS$1,0),0)</f>
        <v>0.88197111259877836</v>
      </c>
      <c r="BP43" s="40">
        <f>VLOOKUP($AX43&amp;"_"&amp;$BC$14,データシート1!$A:$BS,MATCH($BC$12&amp;"_"&amp;BP$20,データシート1!$A$1:$BS$1,0),0)</f>
        <v>18.773379415749737</v>
      </c>
      <c r="BQ43" s="40">
        <f>VLOOKUP($AX43&amp;"_"&amp;$BC$14,データシート1!$A:$BS,MATCH($BC$12&amp;"_"&amp;BQ$20,データシート1!$A$1:$BS$1,0),0)</f>
        <v>1.7194422930205799</v>
      </c>
      <c r="BR43" s="41">
        <f t="shared" si="3"/>
        <v>101.41914015637776</v>
      </c>
      <c r="BT43" s="134" t="str">
        <f t="shared" si="4"/>
        <v>西之表市</v>
      </c>
      <c r="BU43" s="38">
        <f t="shared" si="25"/>
        <v>101.41914015637776</v>
      </c>
      <c r="BV43" s="69">
        <f t="shared" si="16"/>
        <v>0.11570256971308432</v>
      </c>
      <c r="BW43" s="69">
        <f t="shared" si="16"/>
        <v>1.2604473682938128E-2</v>
      </c>
      <c r="BX43" s="69">
        <f t="shared" si="16"/>
        <v>1.272627189777222E-2</v>
      </c>
      <c r="BY43" s="69">
        <f t="shared" si="16"/>
        <v>9.0371824132373962E-2</v>
      </c>
      <c r="BZ43" s="69">
        <f t="shared" si="16"/>
        <v>0.16964359191059558</v>
      </c>
      <c r="CA43" s="69">
        <f t="shared" si="32"/>
        <v>0.15864201849645423</v>
      </c>
      <c r="CB43" s="69">
        <f t="shared" si="32"/>
        <v>0.53905799547976374</v>
      </c>
      <c r="CC43" s="69">
        <f t="shared" si="32"/>
        <v>0.34525482875953706</v>
      </c>
      <c r="CD43" s="69">
        <f t="shared" si="32"/>
        <v>0.11208536568820181</v>
      </c>
      <c r="CE43" s="69">
        <f t="shared" si="32"/>
        <v>0.23316946307133529</v>
      </c>
      <c r="CF43" s="69">
        <f t="shared" si="32"/>
        <v>8.6962984623895519E-3</v>
      </c>
      <c r="CG43" s="69">
        <f t="shared" si="32"/>
        <v>0.18510686825783712</v>
      </c>
      <c r="CH43" s="69">
        <f t="shared" si="32"/>
        <v>1.6953824400102176E-2</v>
      </c>
      <c r="CI43" s="135">
        <f t="shared" si="6"/>
        <v>1</v>
      </c>
      <c r="CJ43" s="26"/>
      <c r="CK43" s="136" t="str">
        <f t="shared" si="7"/>
        <v>西之表市</v>
      </c>
      <c r="CL43" s="137">
        <f t="shared" si="17"/>
        <v>11.734455134184367</v>
      </c>
      <c r="CM43" s="75">
        <f t="shared" si="18"/>
        <v>0</v>
      </c>
      <c r="CN43" s="76">
        <f t="shared" si="19"/>
        <v>1.2783348830472769</v>
      </c>
      <c r="CO43" s="75">
        <f t="shared" si="20"/>
        <v>0</v>
      </c>
      <c r="CP43" s="76">
        <f t="shared" si="8"/>
        <v>1.2906875532683324</v>
      </c>
      <c r="CQ43" s="75">
        <f t="shared" si="21"/>
        <v>0</v>
      </c>
      <c r="CR43" s="76">
        <f t="shared" si="9"/>
        <v>9.1654326978687575</v>
      </c>
      <c r="CS43" s="75">
        <f t="shared" si="22"/>
        <v>0</v>
      </c>
      <c r="CT43" s="76">
        <f t="shared" si="10"/>
        <v>17.205107224612046</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0.88300000000000001</v>
      </c>
      <c r="DC43" s="1081">
        <f>VLOOKUP($AX43&amp;"_"&amp;$CW$14,データシート1!$A:$BS,MATCH($CW$12&amp;"_"&amp;DC$20,データシート1!$A$1:$BS$1,0),0)</f>
        <v>0</v>
      </c>
      <c r="DD43" s="1080">
        <f t="shared" si="11"/>
        <v>0.88300000000000001</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44462</v>
      </c>
      <c r="AY44" s="20" t="str">
        <f>IF(IFERROR(比較地域マスタ!$Z29,"")=0,"",IFERROR(比較地域マスタ!$Z29,""))</f>
        <v>玖珠町</v>
      </c>
      <c r="BB44" s="122" t="str">
        <f t="shared" si="0"/>
        <v>44462</v>
      </c>
      <c r="BC44" s="123" t="str">
        <f t="shared" si="0"/>
        <v>玖珠町</v>
      </c>
      <c r="BD44" s="40">
        <f t="shared" si="14"/>
        <v>128.86915566716837</v>
      </c>
      <c r="BE44" s="40">
        <f t="shared" si="15"/>
        <v>59.22773283411334</v>
      </c>
      <c r="BF44" s="40">
        <f>VLOOKUP($AX44&amp;"_"&amp;$BC$14,データシート1!$A:$BS,MATCH($BC$12&amp;"_"&amp;BF$20,データシート1!$A$1:$BS$1,0),0)</f>
        <v>49.858413872045297</v>
      </c>
      <c r="BG44" s="40">
        <f>VLOOKUP($AX44&amp;"_"&amp;$BC$14,データシート1!$A:$BS,MATCH($BC$12&amp;"_"&amp;BG$20,データシート1!$A$1:$BS$1,0),0)</f>
        <v>1.45330848052112</v>
      </c>
      <c r="BH44" s="40">
        <f>VLOOKUP($AX44&amp;"_"&amp;$BC$14,データシート1!$A:$BS,MATCH($BC$12&amp;"_"&amp;BH$20,データシート1!$A$1:$BS$1,0),0)</f>
        <v>7.9160104815469206</v>
      </c>
      <c r="BI44" s="40">
        <f>VLOOKUP($AX44&amp;"_"&amp;$BC$14,データシート1!$A:$BS,MATCH($BC$12&amp;"_"&amp;BI$20,データシート1!$A$1:$BS$1,0),0)</f>
        <v>18.409347831775882</v>
      </c>
      <c r="BJ44" s="40">
        <f>VLOOKUP($AX44&amp;"_"&amp;$BC$14,データシート1!$A:$BS,MATCH($BC$12&amp;"_"&amp;BJ$20,データシート1!$A$1:$BS$1,0),0)</f>
        <v>15.509453044441228</v>
      </c>
      <c r="BK44" s="40">
        <f t="shared" si="1"/>
        <v>33.522519824894289</v>
      </c>
      <c r="BL44" s="40">
        <f t="shared" si="2"/>
        <v>32.639251522532362</v>
      </c>
      <c r="BM44" s="40">
        <f>VLOOKUP($AX44&amp;"_"&amp;$BC$14,データシート1!$A:$BS,MATCH($BC$12&amp;"_"&amp;BM$20,データシート1!$A$1:$BS$1,0),0)</f>
        <v>13.756435046415136</v>
      </c>
      <c r="BN44" s="40">
        <f>VLOOKUP($AX44&amp;"_"&amp;$BC$14,データシート1!$A:$BS,MATCH($BC$12&amp;"_"&amp;BN$20,データシート1!$A$1:$BS$1,0),0)</f>
        <v>18.882816476117224</v>
      </c>
      <c r="BO44" s="40">
        <f>VLOOKUP($AX44&amp;"_"&amp;$BC$14,データシート1!$A:$BS,MATCH($BC$12&amp;"_"&amp;BO$20,データシート1!$A$1:$BS$1,0),0)</f>
        <v>0.88326830236192677</v>
      </c>
      <c r="BP44" s="40">
        <f>VLOOKUP($AX44&amp;"_"&amp;$BC$14,データシート1!$A:$BS,MATCH($BC$12&amp;"_"&amp;BP$20,データシート1!$A$1:$BS$1,0),0)</f>
        <v>0</v>
      </c>
      <c r="BQ44" s="40">
        <f>VLOOKUP($AX44&amp;"_"&amp;$BC$14,データシート1!$A:$BS,MATCH($BC$12&amp;"_"&amp;BQ$20,データシート1!$A$1:$BS$1,0),0)</f>
        <v>2.2001021319436451</v>
      </c>
      <c r="BR44" s="41">
        <f t="shared" si="3"/>
        <v>128.86915566716837</v>
      </c>
      <c r="BT44" s="134" t="str">
        <f t="shared" si="4"/>
        <v>玖珠町</v>
      </c>
      <c r="BU44" s="38">
        <f t="shared" si="25"/>
        <v>128.86915566716837</v>
      </c>
      <c r="BV44" s="69">
        <f t="shared" si="16"/>
        <v>0.45959587868396828</v>
      </c>
      <c r="BW44" s="69">
        <f t="shared" si="16"/>
        <v>0.38689175554789162</v>
      </c>
      <c r="BX44" s="69">
        <f t="shared" si="16"/>
        <v>1.1277395843847958E-2</v>
      </c>
      <c r="BY44" s="69">
        <f t="shared" si="16"/>
        <v>6.14267272922287E-2</v>
      </c>
      <c r="BZ44" s="69">
        <f t="shared" si="16"/>
        <v>0.14285301813664306</v>
      </c>
      <c r="CA44" s="69">
        <f t="shared" si="32"/>
        <v>0.12035038923121096</v>
      </c>
      <c r="CB44" s="69">
        <f t="shared" si="32"/>
        <v>0.26012834220372505</v>
      </c>
      <c r="CC44" s="69">
        <f t="shared" si="32"/>
        <v>0.25327434911446206</v>
      </c>
      <c r="CD44" s="69">
        <f t="shared" si="32"/>
        <v>0.1067473048550424</v>
      </c>
      <c r="CE44" s="69">
        <f t="shared" si="32"/>
        <v>0.14652704425941968</v>
      </c>
      <c r="CF44" s="69">
        <f t="shared" si="32"/>
        <v>6.8539930892629764E-3</v>
      </c>
      <c r="CG44" s="69">
        <f t="shared" si="32"/>
        <v>0</v>
      </c>
      <c r="CH44" s="69">
        <f t="shared" si="32"/>
        <v>1.7072371744452725E-2</v>
      </c>
      <c r="CI44" s="135">
        <f t="shared" si="6"/>
        <v>1</v>
      </c>
      <c r="CK44" s="136" t="str">
        <f t="shared" si="7"/>
        <v>玖珠町</v>
      </c>
      <c r="CL44" s="137">
        <f t="shared" si="17"/>
        <v>59.22773283411334</v>
      </c>
      <c r="CM44" s="75">
        <f t="shared" si="18"/>
        <v>4.1737204544425928E-2</v>
      </c>
      <c r="CN44" s="76">
        <f t="shared" si="19"/>
        <v>49.858413872045297</v>
      </c>
      <c r="CO44" s="75">
        <f t="shared" si="20"/>
        <v>4.958039793131095E-2</v>
      </c>
      <c r="CP44" s="76">
        <f t="shared" si="8"/>
        <v>1.45330848052112</v>
      </c>
      <c r="CQ44" s="75">
        <f t="shared" si="21"/>
        <v>0</v>
      </c>
      <c r="CR44" s="76">
        <f t="shared" si="9"/>
        <v>7.9160104815469206</v>
      </c>
      <c r="CS44" s="75">
        <f t="shared" si="22"/>
        <v>0</v>
      </c>
      <c r="CT44" s="76">
        <f t="shared" si="10"/>
        <v>18.409347831775882</v>
      </c>
      <c r="CU44" s="77">
        <f t="shared" si="23"/>
        <v>0</v>
      </c>
      <c r="CV44" s="18"/>
      <c r="CW44" s="1078">
        <f t="shared" si="24"/>
        <v>2.472</v>
      </c>
      <c r="CX44" s="1081">
        <f>VLOOKUP($AX44&amp;"_"&amp;$CW$14,データシート1!$A:$BS,MATCH($CW$12&amp;"_"&amp;CX$20,データシート1!$A$1:$BS$1,0),0)</f>
        <v>2.472</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2.472</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01691</v>
      </c>
      <c r="AY45" s="20" t="str">
        <f>IF(IFERROR(比較地域マスタ!$Z30,"")=0,"",IFERROR(比較地域マスタ!$Z30,""))</f>
        <v>別海町</v>
      </c>
      <c r="BB45" s="122" t="str">
        <f t="shared" si="0"/>
        <v>01691</v>
      </c>
      <c r="BC45" s="123" t="str">
        <f t="shared" si="0"/>
        <v>別海町</v>
      </c>
      <c r="BD45" s="40">
        <f t="shared" si="14"/>
        <v>327.35867112762077</v>
      </c>
      <c r="BE45" s="40">
        <f t="shared" si="15"/>
        <v>230.02128231144027</v>
      </c>
      <c r="BF45" s="40">
        <f>VLOOKUP($AX45&amp;"_"&amp;$BC$14,データシート1!$A:$BS,MATCH($BC$12&amp;"_"&amp;BF$20,データシート1!$A$1:$BS$1,0),0)</f>
        <v>176.6358362006614</v>
      </c>
      <c r="BG45" s="40">
        <f>VLOOKUP($AX45&amp;"_"&amp;$BC$14,データシート1!$A:$BS,MATCH($BC$12&amp;"_"&amp;BG$20,データシート1!$A$1:$BS$1,0),0)</f>
        <v>1.5422514246456509</v>
      </c>
      <c r="BH45" s="40">
        <f>VLOOKUP($AX45&amp;"_"&amp;$BC$14,データシート1!$A:$BS,MATCH($BC$12&amp;"_"&amp;BH$20,データシート1!$A$1:$BS$1,0),0)</f>
        <v>51.843194686133224</v>
      </c>
      <c r="BI45" s="40">
        <f>VLOOKUP($AX45&amp;"_"&amp;$BC$14,データシート1!$A:$BS,MATCH($BC$12&amp;"_"&amp;BI$20,データシート1!$A$1:$BS$1,0),0)</f>
        <v>19.796600869895869</v>
      </c>
      <c r="BJ45" s="40">
        <f>VLOOKUP($AX45&amp;"_"&amp;$BC$14,データシート1!$A:$BS,MATCH($BC$12&amp;"_"&amp;BJ$20,データシート1!$A$1:$BS$1,0),0)</f>
        <v>30.148886853336379</v>
      </c>
      <c r="BK45" s="40">
        <f t="shared" si="1"/>
        <v>45.861668861315074</v>
      </c>
      <c r="BL45" s="40">
        <f t="shared" si="2"/>
        <v>44.987421924124135</v>
      </c>
      <c r="BM45" s="40">
        <f>VLOOKUP($AX45&amp;"_"&amp;$BC$14,データシート1!$A:$BS,MATCH($BC$12&amp;"_"&amp;BM$20,データシート1!$A$1:$BS$1,0),0)</f>
        <v>16.078095854350305</v>
      </c>
      <c r="BN45" s="40">
        <f>VLOOKUP($AX45&amp;"_"&amp;$BC$14,データシート1!$A:$BS,MATCH($BC$12&amp;"_"&amp;BN$20,データシート1!$A$1:$BS$1,0),0)</f>
        <v>28.909326069773833</v>
      </c>
      <c r="BO45" s="40">
        <f>VLOOKUP($AX45&amp;"_"&amp;$BC$14,データシート1!$A:$BS,MATCH($BC$12&amp;"_"&amp;BO$20,データシート1!$A$1:$BS$1,0),0)</f>
        <v>0.87424693719094049</v>
      </c>
      <c r="BP45" s="40">
        <f>VLOOKUP($AX45&amp;"_"&amp;$BC$14,データシート1!$A:$BS,MATCH($BC$12&amp;"_"&amp;BP$20,データシート1!$A$1:$BS$1,0),0)</f>
        <v>0</v>
      </c>
      <c r="BQ45" s="40">
        <f>VLOOKUP($AX45&amp;"_"&amp;$BC$14,データシート1!$A:$BS,MATCH($BC$12&amp;"_"&amp;BQ$20,データシート1!$A$1:$BS$1,0),0)</f>
        <v>1.530232231633202</v>
      </c>
      <c r="BR45" s="41">
        <f t="shared" si="3"/>
        <v>327.35867112762077</v>
      </c>
      <c r="BT45" s="134" t="str">
        <f t="shared" si="4"/>
        <v>別海町</v>
      </c>
      <c r="BU45" s="38">
        <f t="shared" si="25"/>
        <v>327.35867112762077</v>
      </c>
      <c r="BV45" s="69">
        <f t="shared" si="16"/>
        <v>0.70265828462434854</v>
      </c>
      <c r="BW45" s="69">
        <f t="shared" si="16"/>
        <v>0.53957891383240597</v>
      </c>
      <c r="BX45" s="69">
        <f t="shared" si="16"/>
        <v>4.7111977187994031E-3</v>
      </c>
      <c r="BY45" s="69">
        <f t="shared" si="16"/>
        <v>0.15836817307314324</v>
      </c>
      <c r="BZ45" s="69">
        <f t="shared" si="16"/>
        <v>6.0473732990497645E-2</v>
      </c>
      <c r="CA45" s="69">
        <f t="shared" si="32"/>
        <v>9.209741336462976E-2</v>
      </c>
      <c r="CB45" s="69">
        <f t="shared" si="32"/>
        <v>0.1400960869719437</v>
      </c>
      <c r="CC45" s="69">
        <f t="shared" si="32"/>
        <v>0.13742547820456477</v>
      </c>
      <c r="CD45" s="69">
        <f t="shared" si="32"/>
        <v>4.9114617306355877E-2</v>
      </c>
      <c r="CE45" s="69">
        <f t="shared" si="32"/>
        <v>8.8310860898208901E-2</v>
      </c>
      <c r="CF45" s="69">
        <f t="shared" si="32"/>
        <v>2.6706087673789322E-3</v>
      </c>
      <c r="CG45" s="69">
        <f t="shared" si="32"/>
        <v>0</v>
      </c>
      <c r="CH45" s="69">
        <f t="shared" si="32"/>
        <v>4.674482048580412E-3</v>
      </c>
      <c r="CI45" s="135">
        <f t="shared" si="6"/>
        <v>1</v>
      </c>
      <c r="CK45" s="136" t="str">
        <f t="shared" si="7"/>
        <v>別海町</v>
      </c>
      <c r="CL45" s="137">
        <f t="shared" si="17"/>
        <v>230.02128231144027</v>
      </c>
      <c r="CM45" s="75">
        <f t="shared" si="18"/>
        <v>0.24785967379664683</v>
      </c>
      <c r="CN45" s="76">
        <f t="shared" si="19"/>
        <v>176.6358362006614</v>
      </c>
      <c r="CO45" s="75">
        <f t="shared" si="20"/>
        <v>0.32277142184914409</v>
      </c>
      <c r="CP45" s="76">
        <f t="shared" si="8"/>
        <v>1.5422514246456509</v>
      </c>
      <c r="CQ45" s="75">
        <f t="shared" si="21"/>
        <v>0</v>
      </c>
      <c r="CR45" s="76">
        <f t="shared" si="9"/>
        <v>51.843194686133224</v>
      </c>
      <c r="CS45" s="75">
        <f t="shared" si="22"/>
        <v>0</v>
      </c>
      <c r="CT45" s="76">
        <f t="shared" si="10"/>
        <v>19.796600869895869</v>
      </c>
      <c r="CU45" s="77">
        <f t="shared" si="23"/>
        <v>0.4497236701649393</v>
      </c>
      <c r="CV45" s="18"/>
      <c r="CW45" s="1078">
        <f t="shared" si="24"/>
        <v>57.012999999999998</v>
      </c>
      <c r="CX45" s="1081">
        <f>VLOOKUP($AX45&amp;"_"&amp;$CW$14,データシート1!$A:$BS,MATCH($CW$12&amp;"_"&amp;CX$20,データシート1!$A$1:$BS$1,0),0)</f>
        <v>57.012999999999998</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8.9030000000000005</v>
      </c>
      <c r="DB45" s="1081">
        <f>VLOOKUP($AX45&amp;"_"&amp;$CW$14,データシート1!$A:$BS,MATCH($CW$12&amp;"_"&amp;DB$20,データシート1!$A$1:$BS$1,0),0)</f>
        <v>0</v>
      </c>
      <c r="DC45" s="1081">
        <f>VLOOKUP($AX45&amp;"_"&amp;$CW$14,データシート1!$A:$BS,MATCH($CW$12&amp;"_"&amp;DC$20,データシート1!$A$1:$BS$1,0),0)</f>
        <v>0</v>
      </c>
      <c r="DD45" s="1080">
        <f t="shared" si="11"/>
        <v>65.915999999999997</v>
      </c>
      <c r="DE45" s="18"/>
      <c r="DF45" s="138">
        <f>VLOOKUP($AX45&amp;"_"&amp;$DF$14,データシート1!$A:$BS,MATCH($DF$12&amp;"_"&amp;DF$20,データシート1!$A$1:$BS$1,0),0)</f>
        <v>3</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v>
      </c>
      <c r="DJ45" s="74">
        <f>VLOOKUP($AX45&amp;"_"&amp;$DF$14,データシート1!$A:$BS,MATCH($DF$12&amp;"_"&amp;DJ$20,データシート1!$A$1:$BS$1,0),0)</f>
        <v>0</v>
      </c>
      <c r="DK45" s="74">
        <f>VLOOKUP($AX45&amp;"_"&amp;$DF$14,データシート1!$A:$BS,MATCH($DF$12&amp;"_"&amp;DK$20,データシート1!$A$1:$BS$1,0),0)</f>
        <v>0</v>
      </c>
      <c r="DL45" s="78">
        <f t="shared" si="12"/>
        <v>4</v>
      </c>
      <c r="DM45" s="18"/>
      <c r="DN45" s="139">
        <f t="shared" si="26"/>
        <v>0.86</v>
      </c>
      <c r="DO45" s="140">
        <f t="shared" si="27"/>
        <v>0</v>
      </c>
      <c r="DP45" s="140">
        <f t="shared" si="29"/>
        <v>0</v>
      </c>
      <c r="DQ45" s="140">
        <f t="shared" si="30"/>
        <v>0.14000000000000001</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35305</v>
      </c>
      <c r="AY46" s="20" t="str">
        <f>IF(IFERROR(比較地域マスタ!$Z31,"")=0,"",IFERROR(比較地域マスタ!$Z31,""))</f>
        <v>周防大島町</v>
      </c>
      <c r="BB46" s="122" t="str">
        <f t="shared" si="0"/>
        <v>35305</v>
      </c>
      <c r="BC46" s="123" t="str">
        <f t="shared" si="0"/>
        <v>周防大島町</v>
      </c>
      <c r="BD46" s="40">
        <f t="shared" si="14"/>
        <v>97.228112865713186</v>
      </c>
      <c r="BE46" s="40">
        <f t="shared" si="15"/>
        <v>17.002334049373534</v>
      </c>
      <c r="BF46" s="40">
        <f>VLOOKUP($AX46&amp;"_"&amp;$BC$14,データシート1!$A:$BS,MATCH($BC$12&amp;"_"&amp;BF$20,データシート1!$A$1:$BS$1,0),0)</f>
        <v>15.12571650502632</v>
      </c>
      <c r="BG46" s="40">
        <f>VLOOKUP($AX46&amp;"_"&amp;$BC$14,データシート1!$A:$BS,MATCH($BC$12&amp;"_"&amp;BG$20,データシート1!$A$1:$BS$1,0),0)</f>
        <v>1.1351765272185752</v>
      </c>
      <c r="BH46" s="40">
        <f>VLOOKUP($AX46&amp;"_"&amp;$BC$14,データシート1!$A:$BS,MATCH($BC$12&amp;"_"&amp;BH$20,データシート1!$A$1:$BS$1,0),0)</f>
        <v>0.74144101712863986</v>
      </c>
      <c r="BI46" s="40">
        <f>VLOOKUP($AX46&amp;"_"&amp;$BC$14,データシート1!$A:$BS,MATCH($BC$12&amp;"_"&amp;BI$20,データシート1!$A$1:$BS$1,0),0)</f>
        <v>16.124961239827641</v>
      </c>
      <c r="BJ46" s="40">
        <f>VLOOKUP($AX46&amp;"_"&amp;$BC$14,データシート1!$A:$BS,MATCH($BC$12&amp;"_"&amp;BJ$20,データシート1!$A$1:$BS$1,0),0)</f>
        <v>28.515143698632148</v>
      </c>
      <c r="BK46" s="40">
        <f t="shared" si="1"/>
        <v>34.712424543979864</v>
      </c>
      <c r="BL46" s="40">
        <f t="shared" si="2"/>
        <v>29.10463313707546</v>
      </c>
      <c r="BM46" s="40">
        <f>VLOOKUP($AX46&amp;"_"&amp;$BC$14,データシート1!$A:$BS,MATCH($BC$12&amp;"_"&amp;BM$20,データシート1!$A$1:$BS$1,0),0)</f>
        <v>11.697867808035008</v>
      </c>
      <c r="BN46" s="40">
        <f>VLOOKUP($AX46&amp;"_"&amp;$BC$14,データシート1!$A:$BS,MATCH($BC$12&amp;"_"&amp;BN$20,データシート1!$A$1:$BS$1,0),0)</f>
        <v>17.406765329040454</v>
      </c>
      <c r="BO46" s="40">
        <f>VLOOKUP($AX46&amp;"_"&amp;$BC$14,データシート1!$A:$BS,MATCH($BC$12&amp;"_"&amp;BO$20,データシート1!$A$1:$BS$1,0),0)</f>
        <v>0.89871665317760263</v>
      </c>
      <c r="BP46" s="40">
        <f>VLOOKUP($AX46&amp;"_"&amp;$BC$14,データシート1!$A:$BS,MATCH($BC$12&amp;"_"&amp;BP$20,データシート1!$A$1:$BS$1,0),0)</f>
        <v>4.7090747537268003</v>
      </c>
      <c r="BQ46" s="40">
        <f>VLOOKUP($AX46&amp;"_"&amp;$BC$14,データシート1!$A:$BS,MATCH($BC$12&amp;"_"&amp;BQ$20,データシート1!$A$1:$BS$1,0),0)</f>
        <v>0.87324933389999992</v>
      </c>
      <c r="BR46" s="41">
        <f t="shared" si="3"/>
        <v>97.228112865713186</v>
      </c>
      <c r="BT46" s="134" t="str">
        <f t="shared" si="4"/>
        <v>周防大島町</v>
      </c>
      <c r="BU46" s="38">
        <f t="shared" si="25"/>
        <v>97.228112865713186</v>
      </c>
      <c r="BV46" s="69">
        <f t="shared" si="16"/>
        <v>0.17487055490685441</v>
      </c>
      <c r="BW46" s="69">
        <f t="shared" si="16"/>
        <v>0.15556937247066838</v>
      </c>
      <c r="BX46" s="69">
        <f t="shared" si="16"/>
        <v>1.1675394016815143E-2</v>
      </c>
      <c r="BY46" s="69">
        <f t="shared" si="16"/>
        <v>7.6257884193708736E-3</v>
      </c>
      <c r="BZ46" s="69">
        <f t="shared" si="16"/>
        <v>0.16584669561671597</v>
      </c>
      <c r="CA46" s="69">
        <f t="shared" si="32"/>
        <v>0.29328085116715058</v>
      </c>
      <c r="CB46" s="69">
        <f t="shared" si="32"/>
        <v>0.35702044934187915</v>
      </c>
      <c r="CC46" s="69">
        <f t="shared" si="32"/>
        <v>0.29934380375430497</v>
      </c>
      <c r="CD46" s="69">
        <f t="shared" si="32"/>
        <v>0.12031363628533594</v>
      </c>
      <c r="CE46" s="69">
        <f t="shared" si="32"/>
        <v>0.17903016746896902</v>
      </c>
      <c r="CF46" s="69">
        <f t="shared" si="32"/>
        <v>9.2433826666868148E-3</v>
      </c>
      <c r="CG46" s="69">
        <f t="shared" si="32"/>
        <v>4.8433262920887385E-2</v>
      </c>
      <c r="CH46" s="69">
        <f t="shared" si="32"/>
        <v>8.9814489673998923E-3</v>
      </c>
      <c r="CI46" s="135">
        <f t="shared" si="6"/>
        <v>1</v>
      </c>
      <c r="CK46" s="136" t="str">
        <f t="shared" si="7"/>
        <v>周防大島町</v>
      </c>
      <c r="CL46" s="137">
        <f t="shared" si="17"/>
        <v>17.002334049373534</v>
      </c>
      <c r="CM46" s="75">
        <f t="shared" si="18"/>
        <v>0</v>
      </c>
      <c r="CN46" s="76">
        <f t="shared" si="19"/>
        <v>15.12571650502632</v>
      </c>
      <c r="CO46" s="75">
        <f t="shared" si="20"/>
        <v>0</v>
      </c>
      <c r="CP46" s="76">
        <f t="shared" si="8"/>
        <v>1.1351765272185752</v>
      </c>
      <c r="CQ46" s="75">
        <f t="shared" si="21"/>
        <v>0</v>
      </c>
      <c r="CR46" s="76">
        <f t="shared" si="9"/>
        <v>0.74144101712863986</v>
      </c>
      <c r="CS46" s="75">
        <f t="shared" si="22"/>
        <v>0</v>
      </c>
      <c r="CT46" s="76">
        <f t="shared" si="10"/>
        <v>16.124961239827641</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19368</v>
      </c>
      <c r="AY47" s="20" t="str">
        <f>IF(IFERROR(比較地域マスタ!$Z32,"")=0,"",IFERROR(比較地域マスタ!$Z32,""))</f>
        <v>富士川町</v>
      </c>
      <c r="BB47" s="122" t="str">
        <f t="shared" si="0"/>
        <v>19368</v>
      </c>
      <c r="BC47" s="123" t="str">
        <f t="shared" si="0"/>
        <v>富士川町</v>
      </c>
      <c r="BD47" s="40">
        <f t="shared" si="14"/>
        <v>78.054636734820349</v>
      </c>
      <c r="BE47" s="40">
        <f t="shared" si="15"/>
        <v>14.116447020849412</v>
      </c>
      <c r="BF47" s="40">
        <f>VLOOKUP($AX47&amp;"_"&amp;$BC$14,データシート1!$A:$BS,MATCH($BC$12&amp;"_"&amp;BF$20,データシート1!$A$1:$BS$1,0),0)</f>
        <v>11.55813578269967</v>
      </c>
      <c r="BG47" s="40">
        <f>VLOOKUP($AX47&amp;"_"&amp;$BC$14,データシート1!$A:$BS,MATCH($BC$12&amp;"_"&amp;BG$20,データシート1!$A$1:$BS$1,0),0)</f>
        <v>1.4001008273667828</v>
      </c>
      <c r="BH47" s="40">
        <f>VLOOKUP($AX47&amp;"_"&amp;$BC$14,データシート1!$A:$BS,MATCH($BC$12&amp;"_"&amp;BH$20,データシート1!$A$1:$BS$1,0),0)</f>
        <v>1.1582104107829578</v>
      </c>
      <c r="BI47" s="40">
        <f>VLOOKUP($AX47&amp;"_"&amp;$BC$14,データシート1!$A:$BS,MATCH($BC$12&amp;"_"&amp;BI$20,データシート1!$A$1:$BS$1,0),0)</f>
        <v>14.239740087059428</v>
      </c>
      <c r="BJ47" s="40">
        <f>VLOOKUP($AX47&amp;"_"&amp;$BC$14,データシート1!$A:$BS,MATCH($BC$12&amp;"_"&amp;BJ$20,データシート1!$A$1:$BS$1,0),0)</f>
        <v>17.84473867042994</v>
      </c>
      <c r="BK47" s="40">
        <f t="shared" si="1"/>
        <v>30.05851641830326</v>
      </c>
      <c r="BL47" s="40">
        <f t="shared" si="2"/>
        <v>29.192760177743835</v>
      </c>
      <c r="BM47" s="40">
        <f>VLOOKUP($AX47&amp;"_"&amp;$BC$14,データシート1!$A:$BS,MATCH($BC$12&amp;"_"&amp;BM$20,データシート1!$A$1:$BS$1,0),0)</f>
        <v>14.910967997919967</v>
      </c>
      <c r="BN47" s="40">
        <f>VLOOKUP($AX47&amp;"_"&amp;$BC$14,データシート1!$A:$BS,MATCH($BC$12&amp;"_"&amp;BN$20,データシート1!$A$1:$BS$1,0),0)</f>
        <v>14.281792179823871</v>
      </c>
      <c r="BO47" s="40">
        <f>VLOOKUP($AX47&amp;"_"&amp;$BC$14,データシート1!$A:$BS,MATCH($BC$12&amp;"_"&amp;BO$20,データシート1!$A$1:$BS$1,0),0)</f>
        <v>0.86575624055942391</v>
      </c>
      <c r="BP47" s="40">
        <f>VLOOKUP($AX47&amp;"_"&amp;$BC$14,データシート1!$A:$BS,MATCH($BC$12&amp;"_"&amp;BP$20,データシート1!$A$1:$BS$1,0),0)</f>
        <v>0</v>
      </c>
      <c r="BQ47" s="40">
        <f>VLOOKUP($AX47&amp;"_"&amp;$BC$14,データシート1!$A:$BS,MATCH($BC$12&amp;"_"&amp;BQ$20,データシート1!$A$1:$BS$1,0),0)</f>
        <v>1.795194538178305</v>
      </c>
      <c r="BR47" s="41">
        <f t="shared" si="3"/>
        <v>78.054636734820349</v>
      </c>
      <c r="BT47" s="134" t="str">
        <f t="shared" si="4"/>
        <v>富士川町</v>
      </c>
      <c r="BU47" s="38">
        <f t="shared" si="25"/>
        <v>78.054636734820349</v>
      </c>
      <c r="BV47" s="69">
        <f t="shared" si="16"/>
        <v>0.18085340745109166</v>
      </c>
      <c r="BW47" s="69">
        <f t="shared" si="16"/>
        <v>0.14807750399206662</v>
      </c>
      <c r="BX47" s="69">
        <f t="shared" si="16"/>
        <v>1.7937445947297511E-2</v>
      </c>
      <c r="BY47" s="69">
        <f t="shared" si="16"/>
        <v>1.4838457511727521E-2</v>
      </c>
      <c r="BZ47" s="69">
        <f t="shared" si="16"/>
        <v>0.18243298134147934</v>
      </c>
      <c r="CA47" s="69">
        <f t="shared" si="32"/>
        <v>0.22861856024075713</v>
      </c>
      <c r="CB47" s="69">
        <f t="shared" si="32"/>
        <v>0.38509584664935209</v>
      </c>
      <c r="CC47" s="69">
        <f t="shared" si="32"/>
        <v>0.37400417706025757</v>
      </c>
      <c r="CD47" s="69">
        <f t="shared" si="32"/>
        <v>0.19103244370450256</v>
      </c>
      <c r="CE47" s="69">
        <f t="shared" si="32"/>
        <v>0.18297173335575503</v>
      </c>
      <c r="CF47" s="69">
        <f t="shared" si="32"/>
        <v>1.1091669589094482E-2</v>
      </c>
      <c r="CG47" s="69">
        <f t="shared" si="32"/>
        <v>0</v>
      </c>
      <c r="CH47" s="69">
        <f t="shared" si="32"/>
        <v>2.2999204317319749E-2</v>
      </c>
      <c r="CI47" s="135">
        <f t="shared" si="6"/>
        <v>1</v>
      </c>
      <c r="CK47" s="136" t="str">
        <f t="shared" si="7"/>
        <v>富士川町</v>
      </c>
      <c r="CL47" s="137">
        <f t="shared" si="17"/>
        <v>14.116447020849412</v>
      </c>
      <c r="CM47" s="75">
        <f t="shared" si="18"/>
        <v>0.25608426785159139</v>
      </c>
      <c r="CN47" s="76">
        <f t="shared" si="19"/>
        <v>11.55813578269967</v>
      </c>
      <c r="CO47" s="75">
        <f t="shared" si="20"/>
        <v>0.31276670113280441</v>
      </c>
      <c r="CP47" s="76">
        <f t="shared" si="8"/>
        <v>1.4001008273667828</v>
      </c>
      <c r="CQ47" s="75">
        <f t="shared" si="21"/>
        <v>0</v>
      </c>
      <c r="CR47" s="76">
        <f t="shared" si="9"/>
        <v>1.1582104107829578</v>
      </c>
      <c r="CS47" s="75">
        <f t="shared" si="22"/>
        <v>0</v>
      </c>
      <c r="CT47" s="76">
        <f t="shared" si="10"/>
        <v>14.239740087059428</v>
      </c>
      <c r="CU47" s="77">
        <f t="shared" si="23"/>
        <v>0</v>
      </c>
      <c r="CV47" s="18"/>
      <c r="CW47" s="1078">
        <f t="shared" si="24"/>
        <v>3.6150000000000002</v>
      </c>
      <c r="CX47" s="1081">
        <f>VLOOKUP($AX47&amp;"_"&amp;$CW$14,データシート1!$A:$BS,MATCH($CW$12&amp;"_"&amp;CX$20,データシート1!$A$1:$BS$1,0),0)</f>
        <v>3.6150000000000002</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3.6150000000000002</v>
      </c>
      <c r="DE47" s="18"/>
      <c r="DF47" s="138">
        <f>VLOOKUP($AX47&amp;"_"&amp;$DF$14,データシート1!$A:$BS,MATCH($DF$12&amp;"_"&amp;DF$20,データシート1!$A$1:$BS$1,0),0)</f>
        <v>1</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1</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42323</v>
      </c>
      <c r="AY48" s="20" t="str">
        <f>IF(IFERROR(比較地域マスタ!$Z33,"")=0,"",IFERROR(比較地域マスタ!$Z33,""))</f>
        <v>波佐見町</v>
      </c>
      <c r="BB48" s="122" t="str">
        <f t="shared" si="0"/>
        <v>42323</v>
      </c>
      <c r="BC48" s="123" t="str">
        <f t="shared" si="0"/>
        <v>波佐見町</v>
      </c>
      <c r="BD48" s="40">
        <f t="shared" si="14"/>
        <v>80.715754176776258</v>
      </c>
      <c r="BE48" s="40">
        <f t="shared" si="15"/>
        <v>31.432371807522543</v>
      </c>
      <c r="BF48" s="40">
        <f>VLOOKUP($AX48&amp;"_"&amp;$BC$14,データシート1!$A:$BS,MATCH($BC$12&amp;"_"&amp;BF$20,データシート1!$A$1:$BS$1,0),0)</f>
        <v>18.9598977679575</v>
      </c>
      <c r="BG48" s="40">
        <f>VLOOKUP($AX48&amp;"_"&amp;$BC$14,データシート1!$A:$BS,MATCH($BC$12&amp;"_"&amp;BG$20,データシート1!$A$1:$BS$1,0),0)</f>
        <v>1.0112081783279785</v>
      </c>
      <c r="BH48" s="40">
        <f>VLOOKUP($AX48&amp;"_"&amp;$BC$14,データシート1!$A:$BS,MATCH($BC$12&amp;"_"&amp;BH$20,データシート1!$A$1:$BS$1,0),0)</f>
        <v>11.461265861237061</v>
      </c>
      <c r="BI48" s="40">
        <f>VLOOKUP($AX48&amp;"_"&amp;$BC$14,データシート1!$A:$BS,MATCH($BC$12&amp;"_"&amp;BI$20,データシート1!$A$1:$BS$1,0),0)</f>
        <v>11.798414971155498</v>
      </c>
      <c r="BJ48" s="40">
        <f>VLOOKUP($AX48&amp;"_"&amp;$BC$14,データシート1!$A:$BS,MATCH($BC$12&amp;"_"&amp;BJ$20,データシート1!$A$1:$BS$1,0),0)</f>
        <v>11.405944552490785</v>
      </c>
      <c r="BK48" s="40">
        <f t="shared" si="1"/>
        <v>25.207884159717182</v>
      </c>
      <c r="BL48" s="40">
        <f t="shared" si="2"/>
        <v>24.349085573341917</v>
      </c>
      <c r="BM48" s="40">
        <f>VLOOKUP($AX48&amp;"_"&amp;$BC$14,データシート1!$A:$BS,MATCH($BC$12&amp;"_"&amp;BM$20,データシート1!$A$1:$BS$1,0),0)</f>
        <v>13.037126031780611</v>
      </c>
      <c r="BN48" s="40">
        <f>VLOOKUP($AX48&amp;"_"&amp;$BC$14,データシート1!$A:$BS,MATCH($BC$12&amp;"_"&amp;BN$20,データシート1!$A$1:$BS$1,0),0)</f>
        <v>11.311959541561304</v>
      </c>
      <c r="BO48" s="40">
        <f>VLOOKUP($AX48&amp;"_"&amp;$BC$14,データシート1!$A:$BS,MATCH($BC$12&amp;"_"&amp;BO$20,データシート1!$A$1:$BS$1,0),0)</f>
        <v>0.85879858637526452</v>
      </c>
      <c r="BP48" s="40">
        <f>VLOOKUP($AX48&amp;"_"&amp;$BC$14,データシート1!$A:$BS,MATCH($BC$12&amp;"_"&amp;BP$20,データシート1!$A$1:$BS$1,0),0)</f>
        <v>0</v>
      </c>
      <c r="BQ48" s="40">
        <f>VLOOKUP($AX48&amp;"_"&amp;$BC$14,データシート1!$A:$BS,MATCH($BC$12&amp;"_"&amp;BQ$20,データシート1!$A$1:$BS$1,0),0)</f>
        <v>0.87113868589024346</v>
      </c>
      <c r="BR48" s="41">
        <f t="shared" si="3"/>
        <v>80.715754176776258</v>
      </c>
      <c r="BT48" s="134" t="str">
        <f t="shared" si="4"/>
        <v>波佐見町</v>
      </c>
      <c r="BU48" s="38">
        <f t="shared" si="25"/>
        <v>80.715754176776258</v>
      </c>
      <c r="BV48" s="69">
        <f t="shared" si="16"/>
        <v>0.38942053045409497</v>
      </c>
      <c r="BW48" s="69">
        <f t="shared" si="16"/>
        <v>0.23489711471236788</v>
      </c>
      <c r="BX48" s="69">
        <f t="shared" si="16"/>
        <v>1.2528014990894131E-2</v>
      </c>
      <c r="BY48" s="69">
        <f t="shared" si="16"/>
        <v>0.14199540075083292</v>
      </c>
      <c r="BZ48" s="69">
        <f t="shared" si="16"/>
        <v>0.14617239337584195</v>
      </c>
      <c r="CA48" s="69">
        <f t="shared" si="32"/>
        <v>0.1413100164747334</v>
      </c>
      <c r="CB48" s="69">
        <f t="shared" si="32"/>
        <v>0.3123043873753466</v>
      </c>
      <c r="CC48" s="69">
        <f t="shared" si="32"/>
        <v>0.30166459846258487</v>
      </c>
      <c r="CD48" s="69">
        <f t="shared" si="32"/>
        <v>0.16151897686823183</v>
      </c>
      <c r="CE48" s="69">
        <f t="shared" si="32"/>
        <v>0.14014562159435301</v>
      </c>
      <c r="CF48" s="69">
        <f t="shared" si="32"/>
        <v>1.0639788912761719E-2</v>
      </c>
      <c r="CG48" s="69">
        <f t="shared" si="32"/>
        <v>0</v>
      </c>
      <c r="CH48" s="69">
        <f t="shared" si="32"/>
        <v>1.0792672319982977E-2</v>
      </c>
      <c r="CI48" s="135">
        <f t="shared" si="6"/>
        <v>1</v>
      </c>
      <c r="CK48" s="136" t="str">
        <f t="shared" si="7"/>
        <v>波佐見町</v>
      </c>
      <c r="CL48" s="137">
        <f t="shared" si="17"/>
        <v>31.432371807522543</v>
      </c>
      <c r="CM48" s="75">
        <f t="shared" si="18"/>
        <v>7.6704361184191272E-2</v>
      </c>
      <c r="CN48" s="76">
        <f t="shared" si="19"/>
        <v>18.9598977679575</v>
      </c>
      <c r="CO48" s="75">
        <f t="shared" si="20"/>
        <v>0.1271631329191355</v>
      </c>
      <c r="CP48" s="76">
        <f t="shared" si="8"/>
        <v>1.0112081783279785</v>
      </c>
      <c r="CQ48" s="75">
        <f t="shared" si="21"/>
        <v>0</v>
      </c>
      <c r="CR48" s="76">
        <f t="shared" si="9"/>
        <v>11.461265861237061</v>
      </c>
      <c r="CS48" s="75">
        <f t="shared" si="22"/>
        <v>0</v>
      </c>
      <c r="CT48" s="76">
        <f t="shared" si="10"/>
        <v>11.798414971155498</v>
      </c>
      <c r="CU48" s="77">
        <f t="shared" si="23"/>
        <v>0</v>
      </c>
      <c r="CV48" s="18"/>
      <c r="CW48" s="1078">
        <f t="shared" si="24"/>
        <v>2.411</v>
      </c>
      <c r="CX48" s="1081">
        <f>VLOOKUP($AX48&amp;"_"&amp;$CW$14,データシート1!$A:$BS,MATCH($CW$12&amp;"_"&amp;CX$20,データシート1!$A$1:$BS$1,0),0)</f>
        <v>2.411</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2.411</v>
      </c>
      <c r="DE48" s="18"/>
      <c r="DF48" s="138">
        <f>VLOOKUP($AX48&amp;"_"&amp;$DF$14,データシート1!$A:$BS,MATCH($DF$12&amp;"_"&amp;DF$20,データシート1!$A$1:$BS$1,0),0)</f>
        <v>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1</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20521</v>
      </c>
      <c r="AY49" s="20" t="str">
        <f>IF(IFERROR(比較地域マスタ!$Z34,"")=0,"",IFERROR(比較地域マスタ!$Z34,""))</f>
        <v>坂城町</v>
      </c>
      <c r="BB49" s="122" t="str">
        <f t="shared" si="0"/>
        <v>20521</v>
      </c>
      <c r="BC49" s="123" t="str">
        <f t="shared" si="0"/>
        <v>坂城町</v>
      </c>
      <c r="BD49" s="40">
        <f t="shared" si="14"/>
        <v>145.75343001539417</v>
      </c>
      <c r="BE49" s="40">
        <f t="shared" si="15"/>
        <v>83.452101353871583</v>
      </c>
      <c r="BF49" s="40">
        <f>VLOOKUP($AX49&amp;"_"&amp;$BC$14,データシート1!$A:$BS,MATCH($BC$12&amp;"_"&amp;BF$20,データシート1!$A$1:$BS$1,0),0)</f>
        <v>82.342438419851504</v>
      </c>
      <c r="BG49" s="40">
        <f>VLOOKUP($AX49&amp;"_"&amp;$BC$14,データシート1!$A:$BS,MATCH($BC$12&amp;"_"&amp;BG$20,データシート1!$A$1:$BS$1,0),0)</f>
        <v>0.57589854231365301</v>
      </c>
      <c r="BH49" s="40">
        <f>VLOOKUP($AX49&amp;"_"&amp;$BC$14,データシート1!$A:$BS,MATCH($BC$12&amp;"_"&amp;BH$20,データシート1!$A$1:$BS$1,0),0)</f>
        <v>0.5337643917064302</v>
      </c>
      <c r="BI49" s="40">
        <f>VLOOKUP($AX49&amp;"_"&amp;$BC$14,データシート1!$A:$BS,MATCH($BC$12&amp;"_"&amp;BI$20,データシート1!$A$1:$BS$1,0),0)</f>
        <v>8.3029312145547767</v>
      </c>
      <c r="BJ49" s="40">
        <f>VLOOKUP($AX49&amp;"_"&amp;$BC$14,データシート1!$A:$BS,MATCH($BC$12&amp;"_"&amp;BJ$20,データシート1!$A$1:$BS$1,0),0)</f>
        <v>21.724858818750366</v>
      </c>
      <c r="BK49" s="40">
        <f t="shared" si="1"/>
        <v>29.810409208684511</v>
      </c>
      <c r="BL49" s="40">
        <f t="shared" si="2"/>
        <v>28.944888820809297</v>
      </c>
      <c r="BM49" s="40">
        <f>VLOOKUP($AX49&amp;"_"&amp;$BC$14,データシート1!$A:$BS,MATCH($BC$12&amp;"_"&amp;BM$20,データシート1!$A$1:$BS$1,0),0)</f>
        <v>14.401574065377231</v>
      </c>
      <c r="BN49" s="40">
        <f>VLOOKUP($AX49&amp;"_"&amp;$BC$14,データシート1!$A:$BS,MATCH($BC$12&amp;"_"&amp;BN$20,データシート1!$A$1:$BS$1,0),0)</f>
        <v>14.543314755432068</v>
      </c>
      <c r="BO49" s="40">
        <f>VLOOKUP($AX49&amp;"_"&amp;$BC$14,データシート1!$A:$BS,MATCH($BC$12&amp;"_"&amp;BO$20,データシート1!$A$1:$BS$1,0),0)</f>
        <v>0.86552038787521524</v>
      </c>
      <c r="BP49" s="40">
        <f>VLOOKUP($AX49&amp;"_"&amp;$BC$14,データシート1!$A:$BS,MATCH($BC$12&amp;"_"&amp;BP$20,データシート1!$A$1:$BS$1,0),0)</f>
        <v>0</v>
      </c>
      <c r="BQ49" s="40">
        <f>VLOOKUP($AX49&amp;"_"&amp;$BC$14,データシート1!$A:$BS,MATCH($BC$12&amp;"_"&amp;BQ$20,データシート1!$A$1:$BS$1,0),0)</f>
        <v>2.4631294195329541</v>
      </c>
      <c r="BR49" s="41">
        <f t="shared" si="3"/>
        <v>145.75343001539417</v>
      </c>
      <c r="BT49" s="134" t="str">
        <f t="shared" si="4"/>
        <v>坂城町</v>
      </c>
      <c r="BU49" s="38">
        <f t="shared" si="25"/>
        <v>145.75343001539417</v>
      </c>
      <c r="BV49" s="69">
        <f t="shared" si="16"/>
        <v>0.5725566893695575</v>
      </c>
      <c r="BW49" s="69">
        <f t="shared" si="16"/>
        <v>0.56494340072240268</v>
      </c>
      <c r="BX49" s="69">
        <f t="shared" si="16"/>
        <v>3.9511834627344814E-3</v>
      </c>
      <c r="BY49" s="69">
        <f t="shared" si="16"/>
        <v>3.6621051844203949E-3</v>
      </c>
      <c r="BZ49" s="69">
        <f t="shared" si="16"/>
        <v>5.6965597404313839E-2</v>
      </c>
      <c r="CA49" s="69">
        <f t="shared" si="32"/>
        <v>0.1490521273938859</v>
      </c>
      <c r="CB49" s="69">
        <f t="shared" si="32"/>
        <v>0.20452629626305191</v>
      </c>
      <c r="CC49" s="69">
        <f t="shared" si="32"/>
        <v>0.19858804569986585</v>
      </c>
      <c r="CD49" s="69">
        <f t="shared" si="32"/>
        <v>9.8807788357750254E-2</v>
      </c>
      <c r="CE49" s="69">
        <f t="shared" si="32"/>
        <v>9.9780257342115611E-2</v>
      </c>
      <c r="CF49" s="69">
        <f t="shared" si="32"/>
        <v>5.9382505631860654E-3</v>
      </c>
      <c r="CG49" s="69">
        <f t="shared" si="32"/>
        <v>0</v>
      </c>
      <c r="CH49" s="69">
        <f t="shared" si="32"/>
        <v>1.6899289569190953E-2</v>
      </c>
      <c r="CI49" s="135">
        <f t="shared" si="6"/>
        <v>1</v>
      </c>
      <c r="CK49" s="136" t="str">
        <f t="shared" si="7"/>
        <v>坂城町</v>
      </c>
      <c r="CL49" s="137">
        <f t="shared" si="17"/>
        <v>83.452101353871583</v>
      </c>
      <c r="CM49" s="75">
        <f t="shared" si="18"/>
        <v>0.41621480389946575</v>
      </c>
      <c r="CN49" s="76">
        <f t="shared" si="19"/>
        <v>82.342438419851504</v>
      </c>
      <c r="CO49" s="75">
        <f t="shared" si="20"/>
        <v>0.42182379665387909</v>
      </c>
      <c r="CP49" s="76">
        <f t="shared" si="8"/>
        <v>0.57589854231365301</v>
      </c>
      <c r="CQ49" s="75">
        <f t="shared" si="21"/>
        <v>0</v>
      </c>
      <c r="CR49" s="76">
        <f t="shared" si="9"/>
        <v>0.5337643917064302</v>
      </c>
      <c r="CS49" s="75">
        <f t="shared" si="22"/>
        <v>0</v>
      </c>
      <c r="CT49" s="76">
        <f t="shared" si="10"/>
        <v>8.3029312145547767</v>
      </c>
      <c r="CU49" s="77">
        <f t="shared" si="23"/>
        <v>0</v>
      </c>
      <c r="CV49" s="18"/>
      <c r="CW49" s="1078">
        <f t="shared" si="24"/>
        <v>34.734000000000002</v>
      </c>
      <c r="CX49" s="1081">
        <f>VLOOKUP($AX49&amp;"_"&amp;$CW$14,データシート1!$A:$BS,MATCH($CW$12&amp;"_"&amp;CX$20,データシート1!$A$1:$BS$1,0),0)</f>
        <v>34.734000000000002</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34.734000000000002</v>
      </c>
      <c r="DE49" s="18"/>
      <c r="DF49" s="138">
        <f>VLOOKUP($AX49&amp;"_"&amp;$DF$14,データシート1!$A:$BS,MATCH($DF$12&amp;"_"&amp;DF$20,データシート1!$A$1:$BS$1,0),0)</f>
        <v>7</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7</v>
      </c>
      <c r="DM49" s="18"/>
      <c r="DN49" s="139">
        <f t="shared" si="26"/>
        <v>1</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周防大島町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山口県</v>
      </c>
      <c r="AY4" s="261" t="str">
        <f>年度マスタ!$J4</f>
        <v>周防大島町</v>
      </c>
      <c r="AZ4" s="261" t="str">
        <f>年度マスタ!$K4</f>
        <v>35305</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05348</v>
      </c>
      <c r="AY13" s="20" t="str">
        <f>IF(IFERROR(比較地域マスタ!$Z6,"")=0,"",IFERROR(比較地域マスタ!$Z6,""))</f>
        <v>三種町</v>
      </c>
      <c r="BC13" s="960" t="str">
        <f t="shared" ref="BC13:BC59" si="0">AX13</f>
        <v>05348</v>
      </c>
      <c r="BD13" s="123" t="str">
        <f>AY13</f>
        <v>三種町</v>
      </c>
      <c r="BE13" s="40">
        <f>VLOOKUP($BC13&amp;"_"&amp;$AZ$7,データシート1!$A:$BS,MATCH("cb_"&amp;BE$12,データシート1!$A$1:$BS$1,0),0)</f>
        <v>628.69999999999982</v>
      </c>
      <c r="BF13" s="40">
        <f>VLOOKUP($BC13&amp;"_"&amp;$AZ$7,データシート1!$A:$BS,MATCH("cb_"&amp;BF$12,データシート1!$A$1:$BS$1,0),0)</f>
        <v>12357.500000000002</v>
      </c>
      <c r="BG13" s="40">
        <f>VLOOKUP($BC13&amp;"_"&amp;$AZ$7,データシート1!$A:$BS,MATCH("cb_"&amp;BG$12,データシート1!$A$1:$BS$1,0),0)</f>
        <v>51702.3</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64688.5</v>
      </c>
      <c r="BL13" s="42"/>
      <c r="BM13" s="960" t="str">
        <f>AX13</f>
        <v>05348</v>
      </c>
      <c r="BN13" s="123" t="str">
        <f>AY13</f>
        <v>三種町</v>
      </c>
      <c r="BO13" s="40">
        <f>BE13*VLOOKUP(BO$12,別紙!$B$4:$E$10,MATCH("設備利用率",別紙!$B$4:$E$4,0),0)/100*8760/10^3</f>
        <v>754.51544399999977</v>
      </c>
      <c r="BP13" s="40">
        <f>BF13*VLOOKUP(BP$12,別紙!$B$4:$E$10,MATCH("設備利用率",別紙!$B$4:$E$4,0),0)/100*8760/10^3</f>
        <v>16346.006700000004</v>
      </c>
      <c r="BQ13" s="40">
        <f>BG13*VLOOKUP(BQ$12,別紙!$B$4:$E$10,MATCH("設備利用率",別紙!$B$4:$E$4,0),0)/100*8760/10^3</f>
        <v>112322.21270400001</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129422.73484800001</v>
      </c>
      <c r="BV13" s="42"/>
      <c r="BW13" s="38" t="str">
        <f>AX13</f>
        <v>05348</v>
      </c>
      <c r="BX13" s="38" t="str">
        <f>AY13</f>
        <v>三種町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73750.430520028123</v>
      </c>
      <c r="BZ13" s="42"/>
      <c r="CA13" s="38" t="str">
        <f>AX13</f>
        <v>05348</v>
      </c>
      <c r="CB13" s="38" t="str">
        <f>AY13</f>
        <v>三種町</v>
      </c>
      <c r="CC13" s="260">
        <f>BO13/$BY13</f>
        <v>1.023065816266793E-2</v>
      </c>
      <c r="CD13" s="260">
        <f t="shared" ref="CD13:CH28" si="1">BP13/$BY13</f>
        <v>0.22163947497989156</v>
      </c>
      <c r="CE13" s="260">
        <f t="shared" si="1"/>
        <v>1.5230041629858295</v>
      </c>
      <c r="CF13" s="260">
        <f t="shared" si="1"/>
        <v>0</v>
      </c>
      <c r="CG13" s="260">
        <f t="shared" si="1"/>
        <v>0</v>
      </c>
      <c r="CH13" s="260">
        <f t="shared" si="1"/>
        <v>0</v>
      </c>
      <c r="CI13" s="260">
        <f>BU13/BY13</f>
        <v>1.754874296128389</v>
      </c>
      <c r="CK13" s="20" t="str">
        <f>AX13</f>
        <v>05348</v>
      </c>
      <c r="CL13" s="20" t="str">
        <f>AY13</f>
        <v>三種町</v>
      </c>
      <c r="CM13" s="20">
        <f>VLOOKUP($CK13&amp;"_"&amp;$AZ$7,データシート1!$A:$BS,MATCH("ca_太陽光発電（10kW未満）",データシート1!$A$1:$BS$1,0),0)</f>
        <v>109</v>
      </c>
      <c r="CN13" s="20">
        <f>VLOOKUP($CK13&amp;"_"&amp;$AZ$5,データシート1!$A:$BS,MATCH("ab_家庭",データシート1!$A$1:$BS$1,0),0)</f>
        <v>6767</v>
      </c>
      <c r="CO13" s="260">
        <f>CM13/CN13</f>
        <v>1.6107580907344467E-2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27382</v>
      </c>
      <c r="AY14" s="20" t="str">
        <f>IF(IFERROR(比較地域マスタ!$Z7,"")=0,"",IFERROR(比較地域マスタ!$Z7,""))</f>
        <v>河南町</v>
      </c>
      <c r="BC14" s="960" t="str">
        <f t="shared" si="0"/>
        <v>27382</v>
      </c>
      <c r="BD14" s="123" t="str">
        <f t="shared" ref="BD14:BD60" si="2">AY14</f>
        <v>河南町</v>
      </c>
      <c r="BE14" s="40">
        <f>VLOOKUP($BC14&amp;"_"&amp;$AZ$7,データシート1!$A:$BS,MATCH("cb_"&amp;BE$12,データシート1!$A$1:$BS$1,0),0)</f>
        <v>2552.0000000000005</v>
      </c>
      <c r="BF14" s="40">
        <f>VLOOKUP($BC14&amp;"_"&amp;$AZ$7,データシート1!$A:$BS,MATCH("cb_"&amp;BF$12,データシート1!$A$1:$BS$1,0),0)</f>
        <v>7082.1999999999989</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9634.1999999999989</v>
      </c>
      <c r="BL14" s="42"/>
      <c r="BM14" s="960" t="str">
        <f t="shared" ref="BM14:BM60" si="4">AX14</f>
        <v>27382</v>
      </c>
      <c r="BN14" s="123" t="str">
        <f t="shared" ref="BN14:BN60" si="5">AY14</f>
        <v>河南町</v>
      </c>
      <c r="BO14" s="40">
        <f>BE14*VLOOKUP(BO$12,別紙!$B$4:$E$10,MATCH("設備利用率",別紙!$B$4:$E$4,0),0)/100*8760/10^3</f>
        <v>3062.7062400000004</v>
      </c>
      <c r="BP14" s="40">
        <f>BF14*VLOOKUP(BP$12,別紙!$B$4:$E$10,MATCH("設備利用率",別紙!$B$4:$E$4,0),0)/100*8760/10^3</f>
        <v>9368.050871999998</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12430.757111999999</v>
      </c>
      <c r="BV14" s="42"/>
      <c r="BW14" s="38" t="str">
        <f t="shared" ref="BW14:BW60" si="7">AX14</f>
        <v>27382</v>
      </c>
      <c r="BX14" s="38" t="str">
        <f t="shared" ref="BX14:BX60" si="8">AY14</f>
        <v>河南町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64204.601162115738</v>
      </c>
      <c r="BZ14" s="42"/>
      <c r="CA14" s="38" t="str">
        <f t="shared" ref="CA14:CA60" si="9">AX14</f>
        <v>27382</v>
      </c>
      <c r="CB14" s="38" t="str">
        <f t="shared" ref="CB14:CB60" si="10">AY14</f>
        <v>河南町</v>
      </c>
      <c r="CC14" s="260">
        <f t="shared" ref="CC14:CC60" si="11">BO14/$BY14</f>
        <v>4.7702285888618932E-2</v>
      </c>
      <c r="CD14" s="260">
        <f t="shared" si="1"/>
        <v>0.14590933830966099</v>
      </c>
      <c r="CE14" s="260">
        <f t="shared" si="1"/>
        <v>0</v>
      </c>
      <c r="CF14" s="260">
        <f t="shared" si="1"/>
        <v>0</v>
      </c>
      <c r="CG14" s="260">
        <f t="shared" si="1"/>
        <v>0</v>
      </c>
      <c r="CH14" s="260">
        <f t="shared" si="1"/>
        <v>0</v>
      </c>
      <c r="CI14" s="260">
        <f t="shared" ref="CI14:CI60" si="12">BU14/BY14</f>
        <v>0.19361162419827993</v>
      </c>
      <c r="CK14" s="20" t="str">
        <f t="shared" ref="CK14:CK60" si="13">AX14</f>
        <v>27382</v>
      </c>
      <c r="CL14" s="20" t="str">
        <f t="shared" ref="CL14:CL60" si="14">AY14</f>
        <v>河南町</v>
      </c>
      <c r="CM14" s="20">
        <f>VLOOKUP($CK14&amp;"_"&amp;$AZ$7,データシート1!$A:$BS,MATCH("ca_太陽光発電（10kW未満）",データシート1!$A$1:$BS$1,0),0)</f>
        <v>606</v>
      </c>
      <c r="CN14" s="20">
        <f>VLOOKUP($CK14&amp;"_"&amp;$AZ$5,データシート1!$A:$BS,MATCH("ab_家庭",データシート1!$A$1:$BS$1,0),0)</f>
        <v>6663</v>
      </c>
      <c r="CO14" s="260">
        <f t="shared" ref="CO14:CO60" si="15">CM14/CN14</f>
        <v>9.0950022512381809E-2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19346</v>
      </c>
      <c r="AY15" s="20" t="str">
        <f>IF(IFERROR(比較地域マスタ!$Z8,"")=0,"",IFERROR(比較地域マスタ!$Z8,""))</f>
        <v>市川三郷町</v>
      </c>
      <c r="BC15" s="960" t="str">
        <f t="shared" si="0"/>
        <v>19346</v>
      </c>
      <c r="BD15" s="123" t="str">
        <f t="shared" si="2"/>
        <v>市川三郷町</v>
      </c>
      <c r="BE15" s="40">
        <f>VLOOKUP($BC15&amp;"_"&amp;$AZ$7,データシート1!$A:$BS,MATCH("cb_"&amp;BE$12,データシート1!$A$1:$BS$1,0),0)</f>
        <v>2139.7000000000016</v>
      </c>
      <c r="BF15" s="40">
        <f>VLOOKUP($BC15&amp;"_"&amp;$AZ$7,データシート1!$A:$BS,MATCH("cb_"&amp;BF$12,データシート1!$A$1:$BS$1,0),0)</f>
        <v>9531.4000000000051</v>
      </c>
      <c r="BG15" s="40">
        <f>VLOOKUP($BC15&amp;"_"&amp;$AZ$7,データシート1!$A:$BS,MATCH("cb_"&amp;BG$12,データシート1!$A$1:$BS$1,0),0)</f>
        <v>0</v>
      </c>
      <c r="BH15" s="40">
        <f>VLOOKUP($BC15&amp;"_"&amp;$AZ$7,データシート1!$A:$BS,MATCH("cb_"&amp;BH$12,データシート1!$A$1:$BS$1,0),0)</f>
        <v>627</v>
      </c>
      <c r="BI15" s="40">
        <f>VLOOKUP($BC15&amp;"_"&amp;$AZ$7,データシート1!$A:$BS,MATCH("cb_"&amp;BI$12,データシート1!$A$1:$BS$1,0),0)</f>
        <v>0</v>
      </c>
      <c r="BJ15" s="40">
        <f>VLOOKUP($BC15&amp;"_"&amp;$AZ$7,データシート1!$A:$BS,MATCH("cb_"&amp;BJ$12,データシート1!$A$1:$BS$1,0),0)</f>
        <v>0</v>
      </c>
      <c r="BK15" s="40">
        <f t="shared" si="3"/>
        <v>12298.100000000006</v>
      </c>
      <c r="BL15" s="42"/>
      <c r="BM15" s="960" t="str">
        <f t="shared" si="4"/>
        <v>19346</v>
      </c>
      <c r="BN15" s="123" t="str">
        <f t="shared" si="5"/>
        <v>市川三郷町</v>
      </c>
      <c r="BO15" s="40">
        <f>BE15*VLOOKUP(BO$12,別紙!$B$4:$E$10,MATCH("設備利用率",別紙!$B$4:$E$4,0),0)/100*8760/10^3</f>
        <v>2567.8967640000019</v>
      </c>
      <c r="BP15" s="40">
        <f>BF15*VLOOKUP(BP$12,別紙!$B$4:$E$10,MATCH("設備利用率",別紙!$B$4:$E$4,0),0)/100*8760/10^3</f>
        <v>12607.754664000006</v>
      </c>
      <c r="BQ15" s="40">
        <f>BG15*VLOOKUP(BQ$12,別紙!$B$4:$E$10,MATCH("設備利用率",別紙!$B$4:$E$4,0),0)/100*8760/10^3</f>
        <v>0</v>
      </c>
      <c r="BR15" s="40">
        <f>BH15*VLOOKUP(BR$12,別紙!$B$4:$E$10,MATCH("設備利用率",別紙!$B$4:$E$4,0),0)/100*8760/10^3</f>
        <v>3295.5120000000002</v>
      </c>
      <c r="BS15" s="40">
        <f>BI15*VLOOKUP(BS$12,別紙!$B$4:$E$10,MATCH("設備利用率",別紙!$B$4:$E$4,0),0)/100*8760/10^3</f>
        <v>0</v>
      </c>
      <c r="BT15" s="40">
        <f>BJ15*VLOOKUP(BT$12,別紙!$B$4:$E$10,MATCH("設備利用率",別紙!$B$4:$E$4,0),0)/100*8760/10^3</f>
        <v>0</v>
      </c>
      <c r="BU15" s="40">
        <f t="shared" si="6"/>
        <v>18471.163428000007</v>
      </c>
      <c r="BV15" s="42"/>
      <c r="BW15" s="38" t="str">
        <f t="shared" si="7"/>
        <v>19346</v>
      </c>
      <c r="BX15" s="38" t="str">
        <f t="shared" si="8"/>
        <v>市川三郷町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67754.069475651966</v>
      </c>
      <c r="BZ15" s="42"/>
      <c r="CA15" s="38" t="str">
        <f t="shared" si="9"/>
        <v>19346</v>
      </c>
      <c r="CB15" s="38" t="str">
        <f t="shared" si="10"/>
        <v>市川三郷町</v>
      </c>
      <c r="CC15" s="260">
        <f t="shared" si="11"/>
        <v>3.7900258742728343E-2</v>
      </c>
      <c r="CD15" s="260">
        <f t="shared" si="1"/>
        <v>0.18608114260252243</v>
      </c>
      <c r="CE15" s="260">
        <f t="shared" si="1"/>
        <v>0</v>
      </c>
      <c r="CF15" s="260">
        <f t="shared" si="1"/>
        <v>4.8639321969941189E-2</v>
      </c>
      <c r="CG15" s="260">
        <f t="shared" si="1"/>
        <v>0</v>
      </c>
      <c r="CH15" s="260">
        <f t="shared" si="1"/>
        <v>0</v>
      </c>
      <c r="CI15" s="260">
        <f t="shared" si="12"/>
        <v>0.27262072331519194</v>
      </c>
      <c r="CK15" s="20" t="str">
        <f t="shared" si="13"/>
        <v>19346</v>
      </c>
      <c r="CL15" s="20" t="str">
        <f t="shared" si="14"/>
        <v>市川三郷町</v>
      </c>
      <c r="CM15" s="20">
        <f>VLOOKUP($CK15&amp;"_"&amp;$AZ$7,データシート1!$A:$BS,MATCH("ca_太陽光発電（10kW未満）",データシート1!$A$1:$BS$1,0),0)</f>
        <v>409</v>
      </c>
      <c r="CN15" s="20">
        <f>VLOOKUP($CK15&amp;"_"&amp;$AZ$5,データシート1!$A:$BS,MATCH("ab_家庭",データシート1!$A$1:$BS$1,0),0)</f>
        <v>6660</v>
      </c>
      <c r="CO15" s="260">
        <f t="shared" si="15"/>
        <v>6.1411411411411411E-2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10421</v>
      </c>
      <c r="AY16" s="20" t="str">
        <f>IF(IFERROR(比較地域マスタ!$Z9,"")=0,"",IFERROR(比較地域マスタ!$Z9,""))</f>
        <v>中之条町</v>
      </c>
      <c r="BC16" s="960" t="str">
        <f t="shared" si="0"/>
        <v>10421</v>
      </c>
      <c r="BD16" s="123" t="str">
        <f t="shared" si="2"/>
        <v>中之条町</v>
      </c>
      <c r="BE16" s="40">
        <f>VLOOKUP($BC16&amp;"_"&amp;$AZ$7,データシート1!$A:$BS,MATCH("cb_"&amp;BE$12,データシート1!$A$1:$BS$1,0),0)</f>
        <v>1685.4000000000019</v>
      </c>
      <c r="BF16" s="40">
        <f>VLOOKUP($BC16&amp;"_"&amp;$AZ$7,データシート1!$A:$BS,MATCH("cb_"&amp;BF$12,データシート1!$A$1:$BS$1,0),0)</f>
        <v>34011.10000000002</v>
      </c>
      <c r="BG16" s="40">
        <f>VLOOKUP($BC16&amp;"_"&amp;$AZ$7,データシート1!$A:$BS,MATCH("cb_"&amp;BG$12,データシート1!$A$1:$BS$1,0),0)</f>
        <v>0</v>
      </c>
      <c r="BH16" s="40">
        <f>VLOOKUP($BC16&amp;"_"&amp;$AZ$7,データシート1!$A:$BS,MATCH("cb_"&amp;BH$12,データシート1!$A$1:$BS$1,0),0)</f>
        <v>4086</v>
      </c>
      <c r="BI16" s="40">
        <f>VLOOKUP($BC16&amp;"_"&amp;$AZ$7,データシート1!$A:$BS,MATCH("cb_"&amp;BI$12,データシート1!$A$1:$BS$1,0),0)</f>
        <v>0</v>
      </c>
      <c r="BJ16" s="40">
        <f>VLOOKUP($BC16&amp;"_"&amp;$AZ$7,データシート1!$A:$BS,MATCH("cb_"&amp;BJ$12,データシート1!$A$1:$BS$1,0),0)</f>
        <v>0</v>
      </c>
      <c r="BK16" s="40">
        <f t="shared" si="3"/>
        <v>39782.500000000022</v>
      </c>
      <c r="BL16" s="42"/>
      <c r="BM16" s="960" t="str">
        <f t="shared" si="4"/>
        <v>10421</v>
      </c>
      <c r="BN16" s="123" t="str">
        <f t="shared" si="5"/>
        <v>中之条町</v>
      </c>
      <c r="BO16" s="40">
        <f>BE16*VLOOKUP(BO$12,別紙!$B$4:$E$10,MATCH("設備利用率",別紙!$B$4:$E$4,0),0)/100*8760/10^3</f>
        <v>2022.6822480000023</v>
      </c>
      <c r="BP16" s="40">
        <f>BF16*VLOOKUP(BP$12,別紙!$B$4:$E$10,MATCH("設備利用率",別紙!$B$4:$E$4,0),0)/100*8760/10^3</f>
        <v>44988.522636000023</v>
      </c>
      <c r="BQ16" s="40">
        <f>BG16*VLOOKUP(BQ$12,別紙!$B$4:$E$10,MATCH("設備利用率",別紙!$B$4:$E$4,0),0)/100*8760/10^3</f>
        <v>0</v>
      </c>
      <c r="BR16" s="40">
        <f>BH16*VLOOKUP(BR$12,別紙!$B$4:$E$10,MATCH("設備利用率",別紙!$B$4:$E$4,0),0)/100*8760/10^3</f>
        <v>21476.016</v>
      </c>
      <c r="BS16" s="40">
        <f>BI16*VLOOKUP(BS$12,別紙!$B$4:$E$10,MATCH("設備利用率",別紙!$B$4:$E$4,0),0)/100*8760/10^3</f>
        <v>0</v>
      </c>
      <c r="BT16" s="40">
        <f>BJ16*VLOOKUP(BT$12,別紙!$B$4:$E$10,MATCH("設備利用率",別紙!$B$4:$E$4,0),0)/100*8760/10^3</f>
        <v>0</v>
      </c>
      <c r="BU16" s="40">
        <f t="shared" si="6"/>
        <v>68487.220884000024</v>
      </c>
      <c r="BV16" s="42"/>
      <c r="BW16" s="38" t="str">
        <f t="shared" si="7"/>
        <v>10421</v>
      </c>
      <c r="BX16" s="38" t="str">
        <f t="shared" si="8"/>
        <v>中之条町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70017.670741428228</v>
      </c>
      <c r="BZ16" s="42"/>
      <c r="CA16" s="38" t="str">
        <f t="shared" si="9"/>
        <v>10421</v>
      </c>
      <c r="CB16" s="38" t="str">
        <f t="shared" si="10"/>
        <v>中之条町</v>
      </c>
      <c r="CC16" s="260">
        <f t="shared" si="11"/>
        <v>2.8888168180710654E-2</v>
      </c>
      <c r="CD16" s="260">
        <f t="shared" si="1"/>
        <v>0.64253098053119184</v>
      </c>
      <c r="CE16" s="260">
        <f t="shared" si="1"/>
        <v>0</v>
      </c>
      <c r="CF16" s="260">
        <f t="shared" si="1"/>
        <v>0.30672279972451322</v>
      </c>
      <c r="CG16" s="260">
        <f t="shared" si="1"/>
        <v>0</v>
      </c>
      <c r="CH16" s="260">
        <f t="shared" si="1"/>
        <v>0</v>
      </c>
      <c r="CI16" s="260">
        <f t="shared" si="12"/>
        <v>0.97814194843641578</v>
      </c>
      <c r="CK16" s="20" t="str">
        <f t="shared" si="13"/>
        <v>10421</v>
      </c>
      <c r="CL16" s="20" t="str">
        <f t="shared" si="14"/>
        <v>中之条町</v>
      </c>
      <c r="CM16" s="20">
        <f>VLOOKUP($CK16&amp;"_"&amp;$AZ$7,データシート1!$A:$BS,MATCH("ca_太陽光発電（10kW未満）",データシート1!$A$1:$BS$1,0),0)</f>
        <v>319</v>
      </c>
      <c r="CN16" s="20">
        <f>VLOOKUP($CK16&amp;"_"&amp;$AZ$5,データシート1!$A:$BS,MATCH("ab_家庭",データシート1!$A$1:$BS$1,0),0)</f>
        <v>6699</v>
      </c>
      <c r="CO16" s="260">
        <f t="shared" si="15"/>
        <v>4.7619047619047616E-2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04501</v>
      </c>
      <c r="AY17" s="20" t="str">
        <f>IF(IFERROR(比較地域マスタ!$Z10,"")=0,"",IFERROR(比較地域マスタ!$Z10,""))</f>
        <v>涌谷町</v>
      </c>
      <c r="BC17" s="960" t="str">
        <f t="shared" si="0"/>
        <v>04501</v>
      </c>
      <c r="BD17" s="123" t="str">
        <f t="shared" si="2"/>
        <v>涌谷町</v>
      </c>
      <c r="BE17" s="40">
        <f>VLOOKUP($BC17&amp;"_"&amp;$AZ$7,データシート1!$A:$BS,MATCH("cb_"&amp;BE$12,データシート1!$A$1:$BS$1,0),0)</f>
        <v>2033.0999999999995</v>
      </c>
      <c r="BF17" s="40">
        <f>VLOOKUP($BC17&amp;"_"&amp;$AZ$7,データシート1!$A:$BS,MATCH("cb_"&amp;BF$12,データシート1!$A$1:$BS$1,0),0)</f>
        <v>43897.599999999955</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45930.699999999953</v>
      </c>
      <c r="BL17" s="42"/>
      <c r="BM17" s="960" t="str">
        <f t="shared" si="4"/>
        <v>04501</v>
      </c>
      <c r="BN17" s="123" t="str">
        <f t="shared" si="5"/>
        <v>涌谷町</v>
      </c>
      <c r="BO17" s="40">
        <f>BE17*VLOOKUP(BO$12,別紙!$B$4:$E$10,MATCH("設備利用率",別紙!$B$4:$E$4,0),0)/100*8760/10^3</f>
        <v>2439.9639719999996</v>
      </c>
      <c r="BP17" s="40">
        <f>BF17*VLOOKUP(BP$12,別紙!$B$4:$E$10,MATCH("設備利用率",別紙!$B$4:$E$4,0),0)/100*8760/10^3</f>
        <v>58065.98937599994</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60505.953347999937</v>
      </c>
      <c r="BV17" s="42"/>
      <c r="BW17" s="38" t="str">
        <f t="shared" si="7"/>
        <v>04501</v>
      </c>
      <c r="BX17" s="38" t="str">
        <f t="shared" si="8"/>
        <v>涌谷町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92311.581515239654</v>
      </c>
      <c r="BZ17" s="42"/>
      <c r="CA17" s="38" t="str">
        <f t="shared" si="9"/>
        <v>04501</v>
      </c>
      <c r="CB17" s="38" t="str">
        <f t="shared" si="10"/>
        <v>涌谷町</v>
      </c>
      <c r="CC17" s="260">
        <f t="shared" si="11"/>
        <v>2.6431829375571772E-2</v>
      </c>
      <c r="CD17" s="260">
        <f t="shared" si="1"/>
        <v>0.62902171561662468</v>
      </c>
      <c r="CE17" s="260">
        <f t="shared" si="1"/>
        <v>0</v>
      </c>
      <c r="CF17" s="260">
        <f t="shared" si="1"/>
        <v>0</v>
      </c>
      <c r="CG17" s="260">
        <f t="shared" si="1"/>
        <v>0</v>
      </c>
      <c r="CH17" s="260">
        <f t="shared" si="1"/>
        <v>0</v>
      </c>
      <c r="CI17" s="260">
        <f t="shared" si="12"/>
        <v>0.65545354499219632</v>
      </c>
      <c r="CK17" s="20" t="str">
        <f t="shared" si="13"/>
        <v>04501</v>
      </c>
      <c r="CL17" s="20" t="str">
        <f t="shared" si="14"/>
        <v>涌谷町</v>
      </c>
      <c r="CM17" s="20">
        <f>VLOOKUP($CK17&amp;"_"&amp;$AZ$7,データシート1!$A:$BS,MATCH("ca_太陽光発電（10kW未満）",データシート1!$A$1:$BS$1,0),0)</f>
        <v>431</v>
      </c>
      <c r="CN17" s="20">
        <f>VLOOKUP($CK17&amp;"_"&amp;$AZ$5,データシート1!$A:$BS,MATCH("ab_家庭",データシート1!$A$1:$BS$1,0),0)</f>
        <v>5963</v>
      </c>
      <c r="CO17" s="260">
        <f t="shared" si="15"/>
        <v>7.2279054167365422E-2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09411</v>
      </c>
      <c r="AY18" s="20" t="str">
        <f>IF(IFERROR(比較地域マスタ!$Z11,"")=0,"",IFERROR(比較地域マスタ!$Z11,""))</f>
        <v>那珂川町</v>
      </c>
      <c r="BC18" s="960" t="str">
        <f t="shared" si="0"/>
        <v>09411</v>
      </c>
      <c r="BD18" s="123" t="str">
        <f t="shared" si="2"/>
        <v>那珂川町</v>
      </c>
      <c r="BE18" s="40">
        <f>VLOOKUP($BC18&amp;"_"&amp;$AZ$7,データシート1!$A:$BS,MATCH("cb_"&amp;BE$12,データシート1!$A$1:$BS$1,0),0)</f>
        <v>1831.300000000002</v>
      </c>
      <c r="BF18" s="40">
        <f>VLOOKUP($BC18&amp;"_"&amp;$AZ$7,データシート1!$A:$BS,MATCH("cb_"&amp;BF$12,データシート1!$A$1:$BS$1,0),0)</f>
        <v>75503.199999999735</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1995</v>
      </c>
      <c r="BK18" s="40">
        <f t="shared" si="3"/>
        <v>79329.499999999738</v>
      </c>
      <c r="BL18" s="42"/>
      <c r="BM18" s="960" t="str">
        <f t="shared" si="4"/>
        <v>09411</v>
      </c>
      <c r="BN18" s="123" t="str">
        <f t="shared" si="5"/>
        <v>那珂川町</v>
      </c>
      <c r="BO18" s="40">
        <f>BE18*VLOOKUP(BO$12,別紙!$B$4:$E$10,MATCH("設備利用率",別紙!$B$4:$E$4,0),0)/100*8760/10^3</f>
        <v>2197.7797560000022</v>
      </c>
      <c r="BP18" s="40">
        <f>BF18*VLOOKUP(BP$12,別紙!$B$4:$E$10,MATCH("設備利用率",別紙!$B$4:$E$4,0),0)/100*8760/10^3</f>
        <v>99872.61283199965</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13980.96</v>
      </c>
      <c r="BU18" s="40">
        <f t="shared" si="6"/>
        <v>116051.35258799966</v>
      </c>
      <c r="BV18" s="42"/>
      <c r="BW18" s="38" t="str">
        <f t="shared" si="7"/>
        <v>09411</v>
      </c>
      <c r="BX18" s="38" t="str">
        <f t="shared" si="8"/>
        <v>那珂川町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91480.561040192159</v>
      </c>
      <c r="BZ18" s="42"/>
      <c r="CA18" s="38" t="str">
        <f t="shared" si="9"/>
        <v>09411</v>
      </c>
      <c r="CB18" s="38" t="str">
        <f t="shared" si="10"/>
        <v>那珂川町</v>
      </c>
      <c r="CC18" s="260">
        <f t="shared" si="11"/>
        <v>2.402455484542124E-2</v>
      </c>
      <c r="CD18" s="260">
        <f t="shared" si="1"/>
        <v>1.0917359021018731</v>
      </c>
      <c r="CE18" s="260">
        <f t="shared" si="1"/>
        <v>0</v>
      </c>
      <c r="CF18" s="260">
        <f t="shared" si="1"/>
        <v>0</v>
      </c>
      <c r="CG18" s="260">
        <f t="shared" si="1"/>
        <v>0</v>
      </c>
      <c r="CH18" s="260">
        <f t="shared" si="1"/>
        <v>0.15282984539040417</v>
      </c>
      <c r="CI18" s="260">
        <f t="shared" si="12"/>
        <v>1.2685903023376985</v>
      </c>
      <c r="CK18" s="20" t="str">
        <f t="shared" si="13"/>
        <v>09411</v>
      </c>
      <c r="CL18" s="20" t="str">
        <f t="shared" si="14"/>
        <v>那珂川町</v>
      </c>
      <c r="CM18" s="20">
        <f>VLOOKUP($CK18&amp;"_"&amp;$AZ$7,データシート1!$A:$BS,MATCH("ca_太陽光発電（10kW未満）",データシート1!$A$1:$BS$1,0),0)</f>
        <v>339</v>
      </c>
      <c r="CN18" s="20">
        <f>VLOOKUP($CK18&amp;"_"&amp;$AZ$5,データシート1!$A:$BS,MATCH("ab_家庭",データシート1!$A$1:$BS$1,0),0)</f>
        <v>5990</v>
      </c>
      <c r="CO18" s="260">
        <f t="shared" si="15"/>
        <v>5.6594323873121868E-2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27366</v>
      </c>
      <c r="AY19" s="20" t="str">
        <f>IF(IFERROR(比較地域マスタ!$Z12,"")=0,"",IFERROR(比較地域マスタ!$Z12,""))</f>
        <v>岬町</v>
      </c>
      <c r="BC19" s="960" t="str">
        <f t="shared" si="0"/>
        <v>27366</v>
      </c>
      <c r="BD19" s="123" t="str">
        <f t="shared" si="2"/>
        <v>岬町</v>
      </c>
      <c r="BE19" s="40">
        <f>VLOOKUP($BC19&amp;"_"&amp;$AZ$7,データシート1!$A:$BS,MATCH("cb_"&amp;BE$12,データシート1!$A$1:$BS$1,0),0)</f>
        <v>1957.9999999999998</v>
      </c>
      <c r="BF19" s="40">
        <f>VLOOKUP($BC19&amp;"_"&amp;$AZ$7,データシート1!$A:$BS,MATCH("cb_"&amp;BF$12,データシート1!$A$1:$BS$1,0),0)</f>
        <v>31051.90000000002</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33009.900000000016</v>
      </c>
      <c r="BL19" s="42"/>
      <c r="BM19" s="960" t="str">
        <f t="shared" si="4"/>
        <v>27366</v>
      </c>
      <c r="BN19" s="123" t="str">
        <f t="shared" si="5"/>
        <v>岬町</v>
      </c>
      <c r="BO19" s="40">
        <f>BE19*VLOOKUP(BO$12,別紙!$B$4:$E$10,MATCH("設備利用率",別紙!$B$4:$E$4,0),0)/100*8760/10^3</f>
        <v>2349.8349599999997</v>
      </c>
      <c r="BP19" s="40">
        <f>BF19*VLOOKUP(BP$12,別紙!$B$4:$E$10,MATCH("設備利用率",別紙!$B$4:$E$4,0),0)/100*8760/10^3</f>
        <v>41074.211244000027</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43424.046204000028</v>
      </c>
      <c r="BV19" s="42"/>
      <c r="BW19" s="38" t="str">
        <f t="shared" si="7"/>
        <v>27366</v>
      </c>
      <c r="BX19" s="38" t="str">
        <f t="shared" si="8"/>
        <v>岬町</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53112.944070591693</v>
      </c>
      <c r="BZ19" s="42"/>
      <c r="CA19" s="38" t="str">
        <f t="shared" si="9"/>
        <v>27366</v>
      </c>
      <c r="CB19" s="38" t="str">
        <f t="shared" si="10"/>
        <v>岬町</v>
      </c>
      <c r="CC19" s="260">
        <f t="shared" si="11"/>
        <v>4.4242227598546707E-2</v>
      </c>
      <c r="CD19" s="260">
        <f t="shared" si="1"/>
        <v>0.77333712078563843</v>
      </c>
      <c r="CE19" s="260">
        <f t="shared" si="1"/>
        <v>0</v>
      </c>
      <c r="CF19" s="260">
        <f t="shared" si="1"/>
        <v>0</v>
      </c>
      <c r="CG19" s="260">
        <f t="shared" si="1"/>
        <v>0</v>
      </c>
      <c r="CH19" s="260">
        <f t="shared" si="1"/>
        <v>0</v>
      </c>
      <c r="CI19" s="260">
        <f t="shared" si="12"/>
        <v>0.81757934838418511</v>
      </c>
      <c r="CK19" s="20" t="str">
        <f t="shared" si="13"/>
        <v>27366</v>
      </c>
      <c r="CL19" s="20" t="str">
        <f t="shared" si="14"/>
        <v>岬町</v>
      </c>
      <c r="CM19" s="20">
        <f>VLOOKUP($CK19&amp;"_"&amp;$AZ$7,データシート1!$A:$BS,MATCH("ca_太陽光発電（10kW未満）",データシート1!$A$1:$BS$1,0),0)</f>
        <v>467</v>
      </c>
      <c r="CN19" s="20">
        <f>VLOOKUP($CK19&amp;"_"&amp;$AZ$5,データシート1!$A:$BS,MATCH("ab_家庭",データシート1!$A$1:$BS$1,0),0)</f>
        <v>7436</v>
      </c>
      <c r="CO19" s="260">
        <f t="shared" si="15"/>
        <v>6.2802582033351262E-2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07421</v>
      </c>
      <c r="AY20" s="20" t="str">
        <f>IF(IFERROR(比較地域マスタ!$Z13,"")=0,"",IFERROR(比較地域マスタ!$Z13,""))</f>
        <v>会津坂下町</v>
      </c>
      <c r="BC20" s="960" t="str">
        <f t="shared" si="0"/>
        <v>07421</v>
      </c>
      <c r="BD20" s="123" t="str">
        <f t="shared" si="2"/>
        <v>会津坂下町</v>
      </c>
      <c r="BE20" s="40">
        <f>VLOOKUP($BC20&amp;"_"&amp;$AZ$7,データシート1!$A:$BS,MATCH("cb_"&amp;BE$12,データシート1!$A$1:$BS$1,0),0)</f>
        <v>1414.9999999999995</v>
      </c>
      <c r="BF20" s="40">
        <f>VLOOKUP($BC20&amp;"_"&amp;$AZ$7,データシート1!$A:$BS,MATCH("cb_"&amp;BF$12,データシート1!$A$1:$BS$1,0),0)</f>
        <v>9281.3000000000047</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10696.300000000005</v>
      </c>
      <c r="BL20" s="42"/>
      <c r="BM20" s="960" t="str">
        <f t="shared" si="4"/>
        <v>07421</v>
      </c>
      <c r="BN20" s="123" t="str">
        <f t="shared" si="5"/>
        <v>会津坂下町</v>
      </c>
      <c r="BO20" s="40">
        <f>BE20*VLOOKUP(BO$12,別紙!$B$4:$E$10,MATCH("設備利用率",別紙!$B$4:$E$4,0),0)/100*8760/10^3</f>
        <v>1698.1697999999994</v>
      </c>
      <c r="BP20" s="40">
        <f>BF20*VLOOKUP(BP$12,別紙!$B$4:$E$10,MATCH("設備利用率",別紙!$B$4:$E$4,0),0)/100*8760/10^3</f>
        <v>12276.932388000007</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13975.102188000006</v>
      </c>
      <c r="BV20" s="42"/>
      <c r="BW20" s="38" t="str">
        <f t="shared" si="7"/>
        <v>07421</v>
      </c>
      <c r="BX20" s="38" t="str">
        <f t="shared" si="8"/>
        <v>会津坂下町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74401.787184978893</v>
      </c>
      <c r="BZ20" s="42"/>
      <c r="CA20" s="38" t="str">
        <f t="shared" si="9"/>
        <v>07421</v>
      </c>
      <c r="CB20" s="38" t="str">
        <f t="shared" si="10"/>
        <v>会津坂下町</v>
      </c>
      <c r="CC20" s="260">
        <f t="shared" si="11"/>
        <v>2.2824314633437273E-2</v>
      </c>
      <c r="CD20" s="260">
        <f t="shared" si="1"/>
        <v>0.16500856837587657</v>
      </c>
      <c r="CE20" s="260">
        <f t="shared" si="1"/>
        <v>0</v>
      </c>
      <c r="CF20" s="260">
        <f t="shared" si="1"/>
        <v>0</v>
      </c>
      <c r="CG20" s="260">
        <f t="shared" si="1"/>
        <v>0</v>
      </c>
      <c r="CH20" s="260">
        <f t="shared" si="1"/>
        <v>0</v>
      </c>
      <c r="CI20" s="260">
        <f t="shared" si="12"/>
        <v>0.18783288300931383</v>
      </c>
      <c r="CK20" s="20" t="str">
        <f t="shared" si="13"/>
        <v>07421</v>
      </c>
      <c r="CL20" s="20" t="str">
        <f t="shared" si="14"/>
        <v>会津坂下町</v>
      </c>
      <c r="CM20" s="20">
        <f>VLOOKUP($CK20&amp;"_"&amp;$AZ$7,データシート1!$A:$BS,MATCH("ca_太陽光発電（10kW未満）",データシート1!$A$1:$BS$1,0),0)</f>
        <v>299</v>
      </c>
      <c r="CN20" s="20">
        <f>VLOOKUP($CK20&amp;"_"&amp;$AZ$5,データシート1!$A:$BS,MATCH("ab_家庭",データシート1!$A$1:$BS$1,0),0)</f>
        <v>5875</v>
      </c>
      <c r="CO20" s="260">
        <f t="shared" si="15"/>
        <v>5.0893617021276594E-2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36401</v>
      </c>
      <c r="AY21" s="20" t="str">
        <f>IF(IFERROR(比較地域マスタ!$Z14,"")=0,"",IFERROR(比較地域マスタ!$Z14,""))</f>
        <v>松茂町</v>
      </c>
      <c r="BC21" s="960" t="str">
        <f t="shared" si="0"/>
        <v>36401</v>
      </c>
      <c r="BD21" s="123" t="str">
        <f t="shared" si="2"/>
        <v>松茂町</v>
      </c>
      <c r="BE21" s="40">
        <f>VLOOKUP($BC21&amp;"_"&amp;$AZ$7,データシート1!$A:$BS,MATCH("cb_"&amp;BE$12,データシート1!$A$1:$BS$1,0),0)</f>
        <v>3143.5410000000015</v>
      </c>
      <c r="BF21" s="40">
        <f>VLOOKUP($BC21&amp;"_"&amp;$AZ$7,データシート1!$A:$BS,MATCH("cb_"&amp;BF$12,データシート1!$A$1:$BS$1,0),0)</f>
        <v>9395.6959999999999</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12539.237000000001</v>
      </c>
      <c r="BL21" s="42"/>
      <c r="BM21" s="960" t="str">
        <f t="shared" si="4"/>
        <v>36401</v>
      </c>
      <c r="BN21" s="123" t="str">
        <f t="shared" si="5"/>
        <v>松茂町</v>
      </c>
      <c r="BO21" s="40">
        <f>BE21*VLOOKUP(BO$12,別紙!$B$4:$E$10,MATCH("設備利用率",別紙!$B$4:$E$4,0),0)/100*8760/10^3</f>
        <v>3772.6264249200017</v>
      </c>
      <c r="BP21" s="40">
        <f>BF21*VLOOKUP(BP$12,別紙!$B$4:$E$10,MATCH("設備利用率",別紙!$B$4:$E$4,0),0)/100*8760/10^3</f>
        <v>12428.25084096</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16200.877265880001</v>
      </c>
      <c r="BV21" s="42"/>
      <c r="BW21" s="38" t="str">
        <f t="shared" si="7"/>
        <v>36401</v>
      </c>
      <c r="BX21" s="38" t="str">
        <f t="shared" si="8"/>
        <v>松茂町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237508.55961929253</v>
      </c>
      <c r="BZ21" s="42"/>
      <c r="CA21" s="38" t="str">
        <f t="shared" si="9"/>
        <v>36401</v>
      </c>
      <c r="CB21" s="38" t="str">
        <f t="shared" si="10"/>
        <v>松茂町</v>
      </c>
      <c r="CC21" s="260">
        <f t="shared" si="11"/>
        <v>1.5884170368289985E-2</v>
      </c>
      <c r="CD21" s="260">
        <f t="shared" si="1"/>
        <v>5.2327591312420506E-2</v>
      </c>
      <c r="CE21" s="260">
        <f t="shared" si="1"/>
        <v>0</v>
      </c>
      <c r="CF21" s="260">
        <f t="shared" si="1"/>
        <v>0</v>
      </c>
      <c r="CG21" s="260">
        <f t="shared" si="1"/>
        <v>0</v>
      </c>
      <c r="CH21" s="260">
        <f t="shared" si="1"/>
        <v>0</v>
      </c>
      <c r="CI21" s="260">
        <f t="shared" si="12"/>
        <v>6.8211761680710484E-2</v>
      </c>
      <c r="CK21" s="20" t="str">
        <f t="shared" si="13"/>
        <v>36401</v>
      </c>
      <c r="CL21" s="20" t="str">
        <f t="shared" si="14"/>
        <v>松茂町</v>
      </c>
      <c r="CM21" s="20">
        <f>VLOOKUP($CK21&amp;"_"&amp;$AZ$7,データシート1!$A:$BS,MATCH("ca_太陽光発電（10kW未満）",データシート1!$A$1:$BS$1,0),0)</f>
        <v>625</v>
      </c>
      <c r="CN21" s="20">
        <f>VLOOKUP($CK21&amp;"_"&amp;$AZ$5,データシート1!$A:$BS,MATCH("ab_家庭",データシート1!$A$1:$BS$1,0),0)</f>
        <v>6792</v>
      </c>
      <c r="CO21" s="260">
        <f t="shared" si="15"/>
        <v>9.2020023557126032E-2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30428</v>
      </c>
      <c r="AY22" s="20" t="str">
        <f>IF(IFERROR(比較地域マスタ!$Z15,"")=0,"",IFERROR(比較地域マスタ!$Z15,""))</f>
        <v>串本町</v>
      </c>
      <c r="BC22" s="960" t="str">
        <f t="shared" si="0"/>
        <v>30428</v>
      </c>
      <c r="BD22" s="123" t="str">
        <f t="shared" si="2"/>
        <v>串本町</v>
      </c>
      <c r="BE22" s="40">
        <f>VLOOKUP($BC22&amp;"_"&amp;$AZ$7,データシート1!$A:$BS,MATCH("cb_"&amp;BE$12,データシート1!$A$1:$BS$1,0),0)</f>
        <v>1682.3000000000002</v>
      </c>
      <c r="BF22" s="40">
        <f>VLOOKUP($BC22&amp;"_"&amp;$AZ$7,データシート1!$A:$BS,MATCH("cb_"&amp;BF$12,データシート1!$A$1:$BS$1,0),0)</f>
        <v>12377.700000000006</v>
      </c>
      <c r="BG22" s="40">
        <f>VLOOKUP($BC22&amp;"_"&amp;$AZ$7,データシート1!$A:$BS,MATCH("cb_"&amp;BG$12,データシート1!$A$1:$BS$1,0),0)</f>
        <v>22.8</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14082.800000000007</v>
      </c>
      <c r="BL22" s="42"/>
      <c r="BM22" s="960" t="str">
        <f t="shared" si="4"/>
        <v>30428</v>
      </c>
      <c r="BN22" s="123" t="str">
        <f t="shared" si="5"/>
        <v>串本町</v>
      </c>
      <c r="BO22" s="40">
        <f>BE22*VLOOKUP(BO$12,別紙!$B$4:$E$10,MATCH("設備利用率",別紙!$B$4:$E$4,0),0)/100*8760/10^3</f>
        <v>2018.9618760000001</v>
      </c>
      <c r="BP22" s="40">
        <f>BF22*VLOOKUP(BP$12,別紙!$B$4:$E$10,MATCH("設備利用率",別紙!$B$4:$E$4,0),0)/100*8760/10^3</f>
        <v>16372.726452000004</v>
      </c>
      <c r="BQ22" s="40">
        <f>BG22*VLOOKUP(BQ$12,別紙!$B$4:$E$10,MATCH("設備利用率",別紙!$B$4:$E$4,0),0)/100*8760/10^3</f>
        <v>49.532544000000009</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18441.220872000005</v>
      </c>
      <c r="BV22" s="42"/>
      <c r="BW22" s="38" t="str">
        <f t="shared" si="7"/>
        <v>30428</v>
      </c>
      <c r="BX22" s="38" t="str">
        <f t="shared" si="8"/>
        <v>串本町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76226.862073161086</v>
      </c>
      <c r="BZ22" s="42"/>
      <c r="CA22" s="38" t="str">
        <f t="shared" si="9"/>
        <v>30428</v>
      </c>
      <c r="CB22" s="38" t="str">
        <f t="shared" si="10"/>
        <v>串本町</v>
      </c>
      <c r="CC22" s="260">
        <f t="shared" si="11"/>
        <v>2.648622573578116E-2</v>
      </c>
      <c r="CD22" s="260">
        <f t="shared" si="1"/>
        <v>0.21478945881683775</v>
      </c>
      <c r="CE22" s="260">
        <f t="shared" si="1"/>
        <v>6.498043163899311E-4</v>
      </c>
      <c r="CF22" s="260">
        <f t="shared" si="1"/>
        <v>0</v>
      </c>
      <c r="CG22" s="260">
        <f t="shared" si="1"/>
        <v>0</v>
      </c>
      <c r="CH22" s="260">
        <f t="shared" si="1"/>
        <v>0</v>
      </c>
      <c r="CI22" s="260">
        <f t="shared" si="12"/>
        <v>0.24192548886900886</v>
      </c>
      <c r="CK22" s="20" t="str">
        <f t="shared" si="13"/>
        <v>30428</v>
      </c>
      <c r="CL22" s="20" t="str">
        <f t="shared" si="14"/>
        <v>串本町</v>
      </c>
      <c r="CM22" s="20">
        <f>VLOOKUP($CK22&amp;"_"&amp;$AZ$7,データシート1!$A:$BS,MATCH("ca_太陽光発電（10kW未満）",データシート1!$A$1:$BS$1,0),0)</f>
        <v>373</v>
      </c>
      <c r="CN22" s="20">
        <f>VLOOKUP($CK22&amp;"_"&amp;$AZ$5,データシート1!$A:$BS,MATCH("ab_家庭",データシート1!$A$1:$BS$1,0),0)</f>
        <v>8339</v>
      </c>
      <c r="CO22" s="260">
        <f t="shared" si="15"/>
        <v>4.4729583882959591E-2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02402</v>
      </c>
      <c r="AY23" s="20" t="str">
        <f>IF(IFERROR(比較地域マスタ!$Z16,"")=0,"",IFERROR(比較地域マスタ!$Z16,""))</f>
        <v>七戸町</v>
      </c>
      <c r="BC23" s="960" t="str">
        <f t="shared" si="0"/>
        <v>02402</v>
      </c>
      <c r="BD23" s="123" t="str">
        <f t="shared" si="2"/>
        <v>七戸町</v>
      </c>
      <c r="BE23" s="40">
        <f>VLOOKUP($BC23&amp;"_"&amp;$AZ$7,データシート1!$A:$BS,MATCH("cb_"&amp;BE$12,データシート1!$A$1:$BS$1,0),0)</f>
        <v>1224.9999999999993</v>
      </c>
      <c r="BF23" s="40">
        <f>VLOOKUP($BC23&amp;"_"&amp;$AZ$7,データシート1!$A:$BS,MATCH("cb_"&amp;BF$12,データシート1!$A$1:$BS$1,0),0)</f>
        <v>153046.70000000004</v>
      </c>
      <c r="BG23" s="40">
        <f>VLOOKUP($BC23&amp;"_"&amp;$AZ$7,データシート1!$A:$BS,MATCH("cb_"&amp;BG$12,データシート1!$A$1:$BS$1,0),0)</f>
        <v>30500</v>
      </c>
      <c r="BH23" s="40">
        <f>VLOOKUP($BC23&amp;"_"&amp;$AZ$7,データシート1!$A:$BS,MATCH("cb_"&amp;BH$12,データシート1!$A$1:$BS$1,0),0)</f>
        <v>7</v>
      </c>
      <c r="BI23" s="40">
        <f>VLOOKUP($BC23&amp;"_"&amp;$AZ$7,データシート1!$A:$BS,MATCH("cb_"&amp;BI$12,データシート1!$A$1:$BS$1,0),0)</f>
        <v>0</v>
      </c>
      <c r="BJ23" s="40">
        <f>VLOOKUP($BC23&amp;"_"&amp;$AZ$7,データシート1!$A:$BS,MATCH("cb_"&amp;BJ$12,データシート1!$A$1:$BS$1,0),0)</f>
        <v>0</v>
      </c>
      <c r="BK23" s="40">
        <f t="shared" si="3"/>
        <v>184778.70000000004</v>
      </c>
      <c r="BL23" s="42"/>
      <c r="BM23" s="960" t="str">
        <f t="shared" si="4"/>
        <v>02402</v>
      </c>
      <c r="BN23" s="123" t="str">
        <f t="shared" si="5"/>
        <v>七戸町</v>
      </c>
      <c r="BO23" s="40">
        <f>BE23*VLOOKUP(BO$12,別紙!$B$4:$E$10,MATCH("設備利用率",別紙!$B$4:$E$4,0),0)/100*8760/10^3</f>
        <v>1470.146999999999</v>
      </c>
      <c r="BP23" s="40">
        <f>BF23*VLOOKUP(BP$12,別紙!$B$4:$E$10,MATCH("設備利用率",別紙!$B$4:$E$4,0),0)/100*8760/10^3</f>
        <v>202444.05289200001</v>
      </c>
      <c r="BQ23" s="40">
        <f>BG23*VLOOKUP(BQ$12,別紙!$B$4:$E$10,MATCH("設備利用率",別紙!$B$4:$E$4,0),0)/100*8760/10^3</f>
        <v>66260.639999999999</v>
      </c>
      <c r="BR23" s="40">
        <f>BH23*VLOOKUP(BR$12,別紙!$B$4:$E$10,MATCH("設備利用率",別紙!$B$4:$E$4,0),0)/100*8760/10^3</f>
        <v>36.792000000000002</v>
      </c>
      <c r="BS23" s="40">
        <f>BI23*VLOOKUP(BS$12,別紙!$B$4:$E$10,MATCH("設備利用率",別紙!$B$4:$E$4,0),0)/100*8760/10^3</f>
        <v>0</v>
      </c>
      <c r="BT23" s="40">
        <f>BJ23*VLOOKUP(BT$12,別紙!$B$4:$E$10,MATCH("設備利用率",別紙!$B$4:$E$4,0),0)/100*8760/10^3</f>
        <v>0</v>
      </c>
      <c r="BU23" s="40">
        <f t="shared" si="6"/>
        <v>270211.63189200003</v>
      </c>
      <c r="BV23" s="42"/>
      <c r="BW23" s="38" t="str">
        <f t="shared" si="7"/>
        <v>02402</v>
      </c>
      <c r="BX23" s="38" t="str">
        <f t="shared" si="8"/>
        <v>七戸町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74075.439367181505</v>
      </c>
      <c r="BZ23" s="42"/>
      <c r="CA23" s="38" t="str">
        <f t="shared" si="9"/>
        <v>02402</v>
      </c>
      <c r="CB23" s="38" t="str">
        <f t="shared" si="10"/>
        <v>七戸町</v>
      </c>
      <c r="CC23" s="260">
        <f t="shared" si="11"/>
        <v>1.9846618697901847E-2</v>
      </c>
      <c r="CD23" s="260">
        <f t="shared" si="1"/>
        <v>2.7329443418960149</v>
      </c>
      <c r="CE23" s="260">
        <f t="shared" si="1"/>
        <v>0.89450215302207459</v>
      </c>
      <c r="CF23" s="260">
        <f t="shared" si="1"/>
        <v>4.9668284541151686E-4</v>
      </c>
      <c r="CG23" s="260">
        <f t="shared" si="1"/>
        <v>0</v>
      </c>
      <c r="CH23" s="260">
        <f t="shared" si="1"/>
        <v>0</v>
      </c>
      <c r="CI23" s="260">
        <f t="shared" si="12"/>
        <v>3.647789796461403</v>
      </c>
      <c r="CK23" s="20" t="str">
        <f t="shared" si="13"/>
        <v>02402</v>
      </c>
      <c r="CL23" s="20" t="str">
        <f t="shared" si="14"/>
        <v>七戸町</v>
      </c>
      <c r="CM23" s="20">
        <f>VLOOKUP($CK23&amp;"_"&amp;$AZ$7,データシート1!$A:$BS,MATCH("ca_太陽光発電（10kW未満）",データシート1!$A$1:$BS$1,0),0)</f>
        <v>241</v>
      </c>
      <c r="CN23" s="20">
        <f>VLOOKUP($CK23&amp;"_"&amp;$AZ$5,データシート1!$A:$BS,MATCH("ab_家庭",データシート1!$A$1:$BS$1,0),0)</f>
        <v>6846</v>
      </c>
      <c r="CO23" s="260">
        <f t="shared" si="15"/>
        <v>3.5203038270522936E-2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12403</v>
      </c>
      <c r="AY24" s="20" t="str">
        <f>IF(IFERROR(比較地域マスタ!$Z17,"")=0,"",IFERROR(比較地域マスタ!$Z17,""))</f>
        <v>九十九里町</v>
      </c>
      <c r="BC24" s="960" t="str">
        <f t="shared" si="0"/>
        <v>12403</v>
      </c>
      <c r="BD24" s="123" t="str">
        <f t="shared" si="2"/>
        <v>九十九里町</v>
      </c>
      <c r="BE24" s="40">
        <f>VLOOKUP($BC24&amp;"_"&amp;$AZ$7,データシート1!$A:$BS,MATCH("cb_"&amp;BE$12,データシート1!$A$1:$BS$1,0),0)</f>
        <v>962.79999999999984</v>
      </c>
      <c r="BF24" s="40">
        <f>VLOOKUP($BC24&amp;"_"&amp;$AZ$7,データシート1!$A:$BS,MATCH("cb_"&amp;BF$12,データシート1!$A$1:$BS$1,0),0)</f>
        <v>15013.3</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15976.099999999999</v>
      </c>
      <c r="BL24" s="42"/>
      <c r="BM24" s="960" t="str">
        <f t="shared" si="4"/>
        <v>12403</v>
      </c>
      <c r="BN24" s="123" t="str">
        <f t="shared" si="5"/>
        <v>九十九里町</v>
      </c>
      <c r="BO24" s="40">
        <f>BE24*VLOOKUP(BO$12,別紙!$B$4:$E$10,MATCH("設備利用率",別紙!$B$4:$E$4,0),0)/100*8760/10^3</f>
        <v>1155.4755359999999</v>
      </c>
      <c r="BP24" s="40">
        <f>BF24*VLOOKUP(BP$12,別紙!$B$4:$E$10,MATCH("設備利用率",別紙!$B$4:$E$4,0),0)/100*8760/10^3</f>
        <v>19858.992708000002</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21014.468244000003</v>
      </c>
      <c r="BV24" s="42"/>
      <c r="BW24" s="38" t="str">
        <f t="shared" si="7"/>
        <v>12403</v>
      </c>
      <c r="BX24" s="38" t="str">
        <f t="shared" si="8"/>
        <v>九十九里町</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80367.755606612525</v>
      </c>
      <c r="BZ24" s="42"/>
      <c r="CA24" s="38" t="str">
        <f t="shared" si="9"/>
        <v>12403</v>
      </c>
      <c r="CB24" s="38" t="str">
        <f t="shared" si="10"/>
        <v>九十九里町</v>
      </c>
      <c r="CC24" s="260">
        <f t="shared" si="11"/>
        <v>1.4377352301038121E-2</v>
      </c>
      <c r="CD24" s="260">
        <f t="shared" si="1"/>
        <v>0.24710149683918803</v>
      </c>
      <c r="CE24" s="260">
        <f t="shared" si="1"/>
        <v>0</v>
      </c>
      <c r="CF24" s="260">
        <f t="shared" si="1"/>
        <v>0</v>
      </c>
      <c r="CG24" s="260">
        <f t="shared" si="1"/>
        <v>0</v>
      </c>
      <c r="CH24" s="260">
        <f t="shared" si="1"/>
        <v>0</v>
      </c>
      <c r="CI24" s="260">
        <f t="shared" si="12"/>
        <v>0.26147884914022618</v>
      </c>
      <c r="CK24" s="20" t="str">
        <f t="shared" si="13"/>
        <v>12403</v>
      </c>
      <c r="CL24" s="20" t="str">
        <f t="shared" si="14"/>
        <v>九十九里町</v>
      </c>
      <c r="CM24" s="20">
        <f>VLOOKUP($CK24&amp;"_"&amp;$AZ$7,データシート1!$A:$BS,MATCH("ca_太陽光発電（10kW未満）",データシート1!$A$1:$BS$1,0),0)</f>
        <v>193</v>
      </c>
      <c r="CN24" s="20">
        <f>VLOOKUP($CK24&amp;"_"&amp;$AZ$5,データシート1!$A:$BS,MATCH("ab_家庭",データシート1!$A$1:$BS$1,0),0)</f>
        <v>7029</v>
      </c>
      <c r="CO24" s="260">
        <f t="shared" si="15"/>
        <v>2.745767534499929E-2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10344</v>
      </c>
      <c r="AY25" s="20" t="str">
        <f>IF(IFERROR(比較地域マスタ!$Z18,"")=0,"",IFERROR(比較地域マスタ!$Z18,""))</f>
        <v>榛東村</v>
      </c>
      <c r="BC25" s="960" t="str">
        <f t="shared" si="0"/>
        <v>10344</v>
      </c>
      <c r="BD25" s="123" t="str">
        <f t="shared" si="2"/>
        <v>榛東村</v>
      </c>
      <c r="BE25" s="40">
        <f>VLOOKUP($BC25&amp;"_"&amp;$AZ$7,データシート1!$A:$BS,MATCH("cb_"&amp;BE$12,データシート1!$A$1:$BS$1,0),0)</f>
        <v>3071.2000000000044</v>
      </c>
      <c r="BF25" s="40">
        <f>VLOOKUP($BC25&amp;"_"&amp;$AZ$7,データシート1!$A:$BS,MATCH("cb_"&amp;BF$12,データシート1!$A$1:$BS$1,0),0)</f>
        <v>15783.000000000004</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18854.200000000008</v>
      </c>
      <c r="BL25" s="42"/>
      <c r="BM25" s="960" t="str">
        <f t="shared" si="4"/>
        <v>10344</v>
      </c>
      <c r="BN25" s="123" t="str">
        <f t="shared" si="5"/>
        <v>榛東村</v>
      </c>
      <c r="BO25" s="40">
        <f>BE25*VLOOKUP(BO$12,別紙!$B$4:$E$10,MATCH("設備利用率",別紙!$B$4:$E$4,0),0)/100*8760/10^3</f>
        <v>3685.8085440000054</v>
      </c>
      <c r="BP25" s="40">
        <f>BF25*VLOOKUP(BP$12,別紙!$B$4:$E$10,MATCH("設備利用率",別紙!$B$4:$E$4,0),0)/100*8760/10^3</f>
        <v>20877.121080000004</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24562.929624000011</v>
      </c>
      <c r="BV25" s="42"/>
      <c r="BW25" s="38" t="str">
        <f t="shared" si="7"/>
        <v>10344</v>
      </c>
      <c r="BX25" s="38" t="str">
        <f t="shared" si="8"/>
        <v>榛東村</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62345.132152745929</v>
      </c>
      <c r="BZ25" s="42"/>
      <c r="CA25" s="38" t="str">
        <f t="shared" si="9"/>
        <v>10344</v>
      </c>
      <c r="CB25" s="38" t="str">
        <f t="shared" si="10"/>
        <v>榛東村</v>
      </c>
      <c r="CC25" s="260">
        <f t="shared" si="11"/>
        <v>5.911942788042783E-2</v>
      </c>
      <c r="CD25" s="260">
        <f t="shared" si="1"/>
        <v>0.33486369118363463</v>
      </c>
      <c r="CE25" s="260">
        <f t="shared" si="1"/>
        <v>0</v>
      </c>
      <c r="CF25" s="260">
        <f t="shared" si="1"/>
        <v>0</v>
      </c>
      <c r="CG25" s="260">
        <f t="shared" si="1"/>
        <v>0</v>
      </c>
      <c r="CH25" s="260">
        <f t="shared" si="1"/>
        <v>0</v>
      </c>
      <c r="CI25" s="260">
        <f t="shared" si="12"/>
        <v>0.39398311906406253</v>
      </c>
      <c r="CK25" s="20" t="str">
        <f t="shared" si="13"/>
        <v>10344</v>
      </c>
      <c r="CL25" s="20" t="str">
        <f t="shared" si="14"/>
        <v>榛東村</v>
      </c>
      <c r="CM25" s="20">
        <f>VLOOKUP($CK25&amp;"_"&amp;$AZ$7,データシート1!$A:$BS,MATCH("ca_太陽光発電（10kW未満）",データシート1!$A$1:$BS$1,0),0)</f>
        <v>591</v>
      </c>
      <c r="CN25" s="20">
        <f>VLOOKUP($CK25&amp;"_"&amp;$AZ$5,データシート1!$A:$BS,MATCH("ab_家庭",データシート1!$A$1:$BS$1,0),0)</f>
        <v>6042</v>
      </c>
      <c r="CO25" s="260">
        <f t="shared" si="15"/>
        <v>9.7815292949354524E-2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08442</v>
      </c>
      <c r="AY26" s="20" t="str">
        <f>IF(IFERROR(比較地域マスタ!$Z19,"")=0,"",IFERROR(比較地域マスタ!$Z19,""))</f>
        <v>美浦村</v>
      </c>
      <c r="BC26" s="960" t="str">
        <f t="shared" si="0"/>
        <v>08442</v>
      </c>
      <c r="BD26" s="123" t="str">
        <f t="shared" si="2"/>
        <v>美浦村</v>
      </c>
      <c r="BE26" s="40">
        <f>VLOOKUP($BC26&amp;"_"&amp;$AZ$7,データシート1!$A:$BS,MATCH("cb_"&amp;BE$12,データシート1!$A$1:$BS$1,0),0)</f>
        <v>1557.300000000002</v>
      </c>
      <c r="BF26" s="40">
        <f>VLOOKUP($BC26&amp;"_"&amp;$AZ$7,データシート1!$A:$BS,MATCH("cb_"&amp;BF$12,データシート1!$A$1:$BS$1,0),0)</f>
        <v>35395.600000000028</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36952.900000000031</v>
      </c>
      <c r="BL26" s="42"/>
      <c r="BM26" s="960" t="str">
        <f t="shared" si="4"/>
        <v>08442</v>
      </c>
      <c r="BN26" s="123" t="str">
        <f t="shared" si="5"/>
        <v>美浦村</v>
      </c>
      <c r="BO26" s="40">
        <f>BE26*VLOOKUP(BO$12,別紙!$B$4:$E$10,MATCH("設備利用率",別紙!$B$4:$E$4,0),0)/100*8760/10^3</f>
        <v>1868.9468760000025</v>
      </c>
      <c r="BP26" s="40">
        <f>BF26*VLOOKUP(BP$12,別紙!$B$4:$E$10,MATCH("設備利用率",別紙!$B$4:$E$4,0),0)/100*8760/10^3</f>
        <v>46819.883856000029</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48688.830732000031</v>
      </c>
      <c r="BV26" s="42"/>
      <c r="BW26" s="38" t="str">
        <f t="shared" si="7"/>
        <v>08442</v>
      </c>
      <c r="BX26" s="38" t="str">
        <f t="shared" si="8"/>
        <v>美浦村</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129368.94243219045</v>
      </c>
      <c r="BZ26" s="42"/>
      <c r="CA26" s="38" t="str">
        <f t="shared" si="9"/>
        <v>08442</v>
      </c>
      <c r="CB26" s="38" t="str">
        <f t="shared" si="10"/>
        <v>美浦村</v>
      </c>
      <c r="CC26" s="260">
        <f t="shared" si="11"/>
        <v>1.4446642608828799E-2</v>
      </c>
      <c r="CD26" s="260">
        <f t="shared" si="1"/>
        <v>0.36190976733493024</v>
      </c>
      <c r="CE26" s="260">
        <f t="shared" si="1"/>
        <v>0</v>
      </c>
      <c r="CF26" s="260">
        <f t="shared" si="1"/>
        <v>0</v>
      </c>
      <c r="CG26" s="260">
        <f t="shared" si="1"/>
        <v>0</v>
      </c>
      <c r="CH26" s="260">
        <f t="shared" si="1"/>
        <v>0</v>
      </c>
      <c r="CI26" s="260">
        <f t="shared" si="12"/>
        <v>0.37635640994375902</v>
      </c>
      <c r="CK26" s="20" t="str">
        <f t="shared" si="13"/>
        <v>08442</v>
      </c>
      <c r="CL26" s="20" t="str">
        <f t="shared" si="14"/>
        <v>美浦村</v>
      </c>
      <c r="CM26" s="20">
        <f>VLOOKUP($CK26&amp;"_"&amp;$AZ$7,データシート1!$A:$BS,MATCH("ca_太陽光発電（10kW未満）",データシート1!$A$1:$BS$1,0),0)</f>
        <v>297</v>
      </c>
      <c r="CN26" s="20">
        <f>VLOOKUP($CK26&amp;"_"&amp;$AZ$5,データシート1!$A:$BS,MATCH("ab_家庭",データシート1!$A$1:$BS$1,0),0)</f>
        <v>6705</v>
      </c>
      <c r="CO26" s="260">
        <f t="shared" si="15"/>
        <v>4.429530201342282E-2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02361</v>
      </c>
      <c r="AY27" s="20" t="str">
        <f>IF(IFERROR(比較地域マスタ!$Z20,"")=0,"",IFERROR(比較地域マスタ!$Z20,""))</f>
        <v>藤崎町</v>
      </c>
      <c r="BC27" s="960" t="str">
        <f t="shared" si="0"/>
        <v>02361</v>
      </c>
      <c r="BD27" s="123" t="str">
        <f t="shared" si="2"/>
        <v>藤崎町</v>
      </c>
      <c r="BE27" s="40">
        <f>VLOOKUP($BC27&amp;"_"&amp;$AZ$7,データシート1!$A:$BS,MATCH("cb_"&amp;BE$12,データシート1!$A$1:$BS$1,0),0)</f>
        <v>696.69999999999982</v>
      </c>
      <c r="BF27" s="40">
        <f>VLOOKUP($BC27&amp;"_"&amp;$AZ$7,データシート1!$A:$BS,MATCH("cb_"&amp;BF$12,データシート1!$A$1:$BS$1,0),0)</f>
        <v>636.9</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1333.6</v>
      </c>
      <c r="BL27" s="42"/>
      <c r="BM27" s="960" t="str">
        <f t="shared" si="4"/>
        <v>02361</v>
      </c>
      <c r="BN27" s="123" t="str">
        <f t="shared" si="5"/>
        <v>藤崎町</v>
      </c>
      <c r="BO27" s="40">
        <f>BE27*VLOOKUP(BO$12,別紙!$B$4:$E$10,MATCH("設備利用率",別紙!$B$4:$E$4,0),0)/100*8760/10^3</f>
        <v>836.12360399999977</v>
      </c>
      <c r="BP27" s="40">
        <f>BF27*VLOOKUP(BP$12,別紙!$B$4:$E$10,MATCH("設備利用率",別紙!$B$4:$E$4,0),0)/100*8760/10^3</f>
        <v>842.46584399999995</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1678.5894479999997</v>
      </c>
      <c r="BV27" s="42"/>
      <c r="BW27" s="38" t="str">
        <f t="shared" si="7"/>
        <v>02361</v>
      </c>
      <c r="BX27" s="38" t="str">
        <f t="shared" si="8"/>
        <v>藤崎町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61920.816334835545</v>
      </c>
      <c r="BZ27" s="42"/>
      <c r="CA27" s="38" t="str">
        <f t="shared" si="9"/>
        <v>02361</v>
      </c>
      <c r="CB27" s="38" t="str">
        <f t="shared" si="10"/>
        <v>藤崎町</v>
      </c>
      <c r="CC27" s="260">
        <f t="shared" si="11"/>
        <v>1.3503110157312502E-2</v>
      </c>
      <c r="CD27" s="260">
        <f t="shared" si="1"/>
        <v>1.360553516356088E-2</v>
      </c>
      <c r="CE27" s="260">
        <f t="shared" si="1"/>
        <v>0</v>
      </c>
      <c r="CF27" s="260">
        <f t="shared" si="1"/>
        <v>0</v>
      </c>
      <c r="CG27" s="260">
        <f t="shared" si="1"/>
        <v>0</v>
      </c>
      <c r="CH27" s="260">
        <f t="shared" si="1"/>
        <v>0</v>
      </c>
      <c r="CI27" s="260">
        <f t="shared" si="12"/>
        <v>2.7108645320873384E-2</v>
      </c>
      <c r="CK27" s="20" t="str">
        <f t="shared" si="13"/>
        <v>02361</v>
      </c>
      <c r="CL27" s="20" t="str">
        <f t="shared" si="14"/>
        <v>藤崎町</v>
      </c>
      <c r="CM27" s="20">
        <f>VLOOKUP($CK27&amp;"_"&amp;$AZ$7,データシート1!$A:$BS,MATCH("ca_太陽光発電（10kW未満）",データシート1!$A$1:$BS$1,0),0)</f>
        <v>133</v>
      </c>
      <c r="CN27" s="20">
        <f>VLOOKUP($CK27&amp;"_"&amp;$AZ$5,データシート1!$A:$BS,MATCH("ab_家庭",データシート1!$A$1:$BS$1,0),0)</f>
        <v>6125</v>
      </c>
      <c r="CO27" s="260">
        <f t="shared" si="15"/>
        <v>2.1714285714285714E-2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43514</v>
      </c>
      <c r="AY28" s="20" t="str">
        <f>IF(IFERROR(比較地域マスタ!$Z21,"")=0,"",IFERROR(比較地域マスタ!$Z21,""))</f>
        <v>あさぎり町</v>
      </c>
      <c r="BC28" s="960" t="str">
        <f t="shared" si="0"/>
        <v>43514</v>
      </c>
      <c r="BD28" s="123" t="str">
        <f t="shared" si="2"/>
        <v>あさぎり町</v>
      </c>
      <c r="BE28" s="40">
        <f>VLOOKUP($BC28&amp;"_"&amp;$AZ$7,データシート1!$A:$BS,MATCH("cb_"&amp;BE$12,データシート1!$A$1:$BS$1,0),0)</f>
        <v>3936.3750000000023</v>
      </c>
      <c r="BF28" s="40">
        <f>VLOOKUP($BC28&amp;"_"&amp;$AZ$7,データシート1!$A:$BS,MATCH("cb_"&amp;BF$12,データシート1!$A$1:$BS$1,0),0)</f>
        <v>22132.100000000009</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26068.475000000013</v>
      </c>
      <c r="BL28" s="42"/>
      <c r="BM28" s="960" t="str">
        <f t="shared" si="4"/>
        <v>43514</v>
      </c>
      <c r="BN28" s="123" t="str">
        <f t="shared" si="5"/>
        <v>あさぎり町</v>
      </c>
      <c r="BO28" s="40">
        <f>BE28*VLOOKUP(BO$12,別紙!$B$4:$E$10,MATCH("設備利用率",別紙!$B$4:$E$4,0),0)/100*8760/10^3</f>
        <v>4724.1223650000029</v>
      </c>
      <c r="BP28" s="40">
        <f>BF28*VLOOKUP(BP$12,別紙!$B$4:$E$10,MATCH("設備利用率",別紙!$B$4:$E$4,0),0)/100*8760/10^3</f>
        <v>29275.456596000011</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33999.578961000014</v>
      </c>
      <c r="BV28" s="42"/>
      <c r="BW28" s="38" t="str">
        <f t="shared" si="7"/>
        <v>43514</v>
      </c>
      <c r="BX28" s="38" t="str">
        <f t="shared" si="8"/>
        <v>あさぎり町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67253.056248184512</v>
      </c>
      <c r="BZ28" s="42"/>
      <c r="CA28" s="38" t="str">
        <f t="shared" si="9"/>
        <v>43514</v>
      </c>
      <c r="CB28" s="38" t="str">
        <f t="shared" si="10"/>
        <v>あさぎり町</v>
      </c>
      <c r="CC28" s="260">
        <f t="shared" si="11"/>
        <v>7.0243980400928316E-2</v>
      </c>
      <c r="CD28" s="260">
        <f t="shared" si="1"/>
        <v>0.43530299185162008</v>
      </c>
      <c r="CE28" s="260">
        <f t="shared" si="1"/>
        <v>0</v>
      </c>
      <c r="CF28" s="260">
        <f t="shared" si="1"/>
        <v>0</v>
      </c>
      <c r="CG28" s="260">
        <f t="shared" si="1"/>
        <v>0</v>
      </c>
      <c r="CH28" s="260">
        <f t="shared" si="1"/>
        <v>0</v>
      </c>
      <c r="CI28" s="260">
        <f t="shared" si="12"/>
        <v>0.50554697225254841</v>
      </c>
      <c r="CK28" s="20" t="str">
        <f t="shared" si="13"/>
        <v>43514</v>
      </c>
      <c r="CL28" s="20" t="str">
        <f t="shared" si="14"/>
        <v>あさぎり町</v>
      </c>
      <c r="CM28" s="20">
        <f>VLOOKUP($CK28&amp;"_"&amp;$AZ$7,データシート1!$A:$BS,MATCH("ca_太陽光発電（10kW未満）",データシート1!$A$1:$BS$1,0),0)</f>
        <v>729</v>
      </c>
      <c r="CN28" s="20">
        <f>VLOOKUP($CK28&amp;"_"&amp;$AZ$5,データシート1!$A:$BS,MATCH("ab_家庭",データシート1!$A$1:$BS$1,0),0)</f>
        <v>5925</v>
      </c>
      <c r="CO28" s="260">
        <f t="shared" si="15"/>
        <v>0.1230379746835443</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35343</v>
      </c>
      <c r="AY29" s="20" t="str">
        <f>IF(IFERROR(比較地域マスタ!$Z22,"")=0,"",IFERROR(比較地域マスタ!$Z22,""))</f>
        <v>田布施町</v>
      </c>
      <c r="BC29" s="960" t="str">
        <f t="shared" si="0"/>
        <v>35343</v>
      </c>
      <c r="BD29" s="123" t="str">
        <f t="shared" si="2"/>
        <v>田布施町</v>
      </c>
      <c r="BE29" s="40">
        <f>VLOOKUP($BC29&amp;"_"&amp;$AZ$7,データシート1!$A:$BS,MATCH("cb_"&amp;BE$12,データシート1!$A$1:$BS$1,0),0)</f>
        <v>1840.4000000000015</v>
      </c>
      <c r="BF29" s="40">
        <f>VLOOKUP($BC29&amp;"_"&amp;$AZ$7,データシート1!$A:$BS,MATCH("cb_"&amp;BF$12,データシート1!$A$1:$BS$1,0),0)</f>
        <v>26061.900000000027</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27902.300000000028</v>
      </c>
      <c r="BL29" s="42"/>
      <c r="BM29" s="960" t="str">
        <f t="shared" si="4"/>
        <v>35343</v>
      </c>
      <c r="BN29" s="123" t="str">
        <f t="shared" si="5"/>
        <v>田布施町</v>
      </c>
      <c r="BO29" s="40">
        <f>BE29*VLOOKUP(BO$12,別紙!$B$4:$E$10,MATCH("設備利用率",別紙!$B$4:$E$4,0),0)/100*8760/10^3</f>
        <v>2208.7008480000018</v>
      </c>
      <c r="BP29" s="40">
        <f>BF29*VLOOKUP(BP$12,別紙!$B$4:$E$10,MATCH("設備利用率",別紙!$B$4:$E$4,0),0)/100*8760/10^3</f>
        <v>34473.638844000037</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36682.339692000038</v>
      </c>
      <c r="BV29" s="42"/>
      <c r="BW29" s="38" t="str">
        <f t="shared" si="7"/>
        <v>35343</v>
      </c>
      <c r="BX29" s="38" t="str">
        <f t="shared" si="8"/>
        <v>田布施町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98970.965795606491</v>
      </c>
      <c r="BZ29" s="42"/>
      <c r="CA29" s="38" t="str">
        <f t="shared" si="9"/>
        <v>35343</v>
      </c>
      <c r="CB29" s="38" t="str">
        <f t="shared" si="10"/>
        <v>田布施町</v>
      </c>
      <c r="CC29" s="260">
        <f t="shared" si="11"/>
        <v>2.2316654487957419E-2</v>
      </c>
      <c r="CD29" s="260">
        <f t="shared" ref="CD29:CD60" si="16">BP29/$BY29</f>
        <v>0.34832072787078316</v>
      </c>
      <c r="CE29" s="260">
        <f t="shared" ref="CE29:CE60" si="17">BQ29/$BY29</f>
        <v>0</v>
      </c>
      <c r="CF29" s="260">
        <f t="shared" ref="CF29:CF60" si="18">BR29/$BY29</f>
        <v>0</v>
      </c>
      <c r="CG29" s="260">
        <f t="shared" ref="CG29:CG60" si="19">BS29/$BY29</f>
        <v>0</v>
      </c>
      <c r="CH29" s="260">
        <f t="shared" ref="CH29:CH60" si="20">BT29/$BY29</f>
        <v>0</v>
      </c>
      <c r="CI29" s="260">
        <f t="shared" si="12"/>
        <v>0.37063738235874055</v>
      </c>
      <c r="CK29" s="20" t="str">
        <f t="shared" si="13"/>
        <v>35343</v>
      </c>
      <c r="CL29" s="20" t="str">
        <f t="shared" si="14"/>
        <v>田布施町</v>
      </c>
      <c r="CM29" s="20">
        <f>VLOOKUP($CK29&amp;"_"&amp;$AZ$7,データシート1!$A:$BS,MATCH("ca_太陽光発電（10kW未満）",データシート1!$A$1:$BS$1,0),0)</f>
        <v>374</v>
      </c>
      <c r="CN29" s="20">
        <f>VLOOKUP($CK29&amp;"_"&amp;$AZ$5,データシート1!$A:$BS,MATCH("ab_家庭",データシート1!$A$1:$BS$1,0),0)</f>
        <v>7000</v>
      </c>
      <c r="CO29" s="260">
        <f t="shared" si="15"/>
        <v>5.3428571428571429E-2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21383</v>
      </c>
      <c r="AY30" s="20" t="str">
        <f>IF(IFERROR(比較地域マスタ!$Z23,"")=0,"",IFERROR(比較地域マスタ!$Z23,""))</f>
        <v>安八町</v>
      </c>
      <c r="BC30" s="960" t="str">
        <f t="shared" si="0"/>
        <v>21383</v>
      </c>
      <c r="BD30" s="123" t="str">
        <f t="shared" si="2"/>
        <v>安八町</v>
      </c>
      <c r="BE30" s="40">
        <f>VLOOKUP($BC30&amp;"_"&amp;$AZ$7,データシート1!$A:$BS,MATCH("cb_"&amp;BE$12,データシート1!$A$1:$BS$1,0),0)</f>
        <v>3230.0000000000018</v>
      </c>
      <c r="BF30" s="40">
        <f>VLOOKUP($BC30&amp;"_"&amp;$AZ$7,データシート1!$A:$BS,MATCH("cb_"&amp;BF$12,データシート1!$A$1:$BS$1,0),0)</f>
        <v>11371.399999999998</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14601.4</v>
      </c>
      <c r="BL30" s="42"/>
      <c r="BM30" s="960" t="str">
        <f t="shared" si="4"/>
        <v>21383</v>
      </c>
      <c r="BN30" s="123" t="str">
        <f t="shared" si="5"/>
        <v>安八町</v>
      </c>
      <c r="BO30" s="40">
        <f>BE30*VLOOKUP(BO$12,別紙!$B$4:$E$10,MATCH("設備利用率",別紙!$B$4:$E$4,0),0)/100*8760/10^3</f>
        <v>3876.3876000000018</v>
      </c>
      <c r="BP30" s="40">
        <f>BF30*VLOOKUP(BP$12,別紙!$B$4:$E$10,MATCH("設備利用率",別紙!$B$4:$E$4,0),0)/100*8760/10^3</f>
        <v>15041.633063999996</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18918.020663999996</v>
      </c>
      <c r="BV30" s="42"/>
      <c r="BW30" s="38" t="str">
        <f t="shared" si="7"/>
        <v>21383</v>
      </c>
      <c r="BX30" s="38" t="str">
        <f t="shared" si="8"/>
        <v>安八町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98035.545615717405</v>
      </c>
      <c r="BZ30" s="42"/>
      <c r="CA30" s="38" t="str">
        <f t="shared" si="9"/>
        <v>21383</v>
      </c>
      <c r="CB30" s="38" t="str">
        <f t="shared" si="10"/>
        <v>安八町</v>
      </c>
      <c r="CC30" s="260">
        <f t="shared" si="11"/>
        <v>3.9540633712539117E-2</v>
      </c>
      <c r="CD30" s="260">
        <f t="shared" si="16"/>
        <v>0.15343040087684756</v>
      </c>
      <c r="CE30" s="260">
        <f t="shared" si="17"/>
        <v>0</v>
      </c>
      <c r="CF30" s="260">
        <f t="shared" si="18"/>
        <v>0</v>
      </c>
      <c r="CG30" s="260">
        <f t="shared" si="19"/>
        <v>0</v>
      </c>
      <c r="CH30" s="260">
        <f t="shared" si="20"/>
        <v>0</v>
      </c>
      <c r="CI30" s="260">
        <f t="shared" si="12"/>
        <v>0.19297103458938664</v>
      </c>
      <c r="CK30" s="20" t="str">
        <f t="shared" si="13"/>
        <v>21383</v>
      </c>
      <c r="CL30" s="20" t="str">
        <f t="shared" si="14"/>
        <v>安八町</v>
      </c>
      <c r="CM30" s="20">
        <f>VLOOKUP($CK30&amp;"_"&amp;$AZ$7,データシート1!$A:$BS,MATCH("ca_太陽光発電（10kW未満）",データシート1!$A$1:$BS$1,0),0)</f>
        <v>706</v>
      </c>
      <c r="CN30" s="20">
        <f>VLOOKUP($CK30&amp;"_"&amp;$AZ$5,データシート1!$A:$BS,MATCH("ab_家庭",データシート1!$A$1:$BS$1,0),0)</f>
        <v>5493</v>
      </c>
      <c r="CO30" s="260">
        <f t="shared" si="15"/>
        <v>0.1285272164573093</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31372</v>
      </c>
      <c r="AY31" s="20" t="str">
        <f>IF(IFERROR(比較地域マスタ!$Z24,"")=0,"",IFERROR(比較地域マスタ!$Z24,""))</f>
        <v>北栄町</v>
      </c>
      <c r="BC31" s="960" t="str">
        <f t="shared" si="0"/>
        <v>31372</v>
      </c>
      <c r="BD31" s="123" t="str">
        <f t="shared" si="2"/>
        <v>北栄町</v>
      </c>
      <c r="BE31" s="40">
        <f>VLOOKUP($BC31&amp;"_"&amp;$AZ$7,データシート1!$A:$BS,MATCH("cb_"&amp;BE$12,データシート1!$A$1:$BS$1,0),0)</f>
        <v>1664.8540000000003</v>
      </c>
      <c r="BF31" s="40">
        <f>VLOOKUP($BC31&amp;"_"&amp;$AZ$7,データシート1!$A:$BS,MATCH("cb_"&amp;BF$12,データシート1!$A$1:$BS$1,0),0)</f>
        <v>11547.199999999993</v>
      </c>
      <c r="BG31" s="40">
        <f>VLOOKUP($BC31&amp;"_"&amp;$AZ$7,データシート1!$A:$BS,MATCH("cb_"&amp;BG$12,データシート1!$A$1:$BS$1,0),0)</f>
        <v>13500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26712.053999999993</v>
      </c>
      <c r="BL31" s="42"/>
      <c r="BM31" s="960" t="str">
        <f t="shared" si="4"/>
        <v>31372</v>
      </c>
      <c r="BN31" s="123" t="str">
        <f t="shared" si="5"/>
        <v>北栄町</v>
      </c>
      <c r="BO31" s="40">
        <f>BE31*VLOOKUP(BO$12,別紙!$B$4:$E$10,MATCH("設備利用率",別紙!$B$4:$E$4,0),0)/100*8760/10^3</f>
        <v>1998.0245824800002</v>
      </c>
      <c r="BP31" s="40">
        <f>BF31*VLOOKUP(BP$12,別紙!$B$4:$E$10,MATCH("設備利用率",別紙!$B$4:$E$4,0),0)/100*8760/10^3</f>
        <v>15274.174271999989</v>
      </c>
      <c r="BQ31" s="40">
        <f>BG31*VLOOKUP(BQ$12,別紙!$B$4:$E$10,MATCH("設備利用率",別紙!$B$4:$E$4,0),0)/100*8760/10^3</f>
        <v>29328.48</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46600.678854479993</v>
      </c>
      <c r="BV31" s="42"/>
      <c r="BW31" s="38" t="str">
        <f t="shared" si="7"/>
        <v>31372</v>
      </c>
      <c r="BX31" s="38" t="str">
        <f t="shared" si="8"/>
        <v>北栄町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59966.370898228197</v>
      </c>
      <c r="BZ31" s="42"/>
      <c r="CA31" s="38" t="str">
        <f t="shared" si="9"/>
        <v>31372</v>
      </c>
      <c r="CB31" s="38" t="str">
        <f t="shared" si="10"/>
        <v>北栄町</v>
      </c>
      <c r="CC31" s="260">
        <f t="shared" si="11"/>
        <v>3.3319084556091338E-2</v>
      </c>
      <c r="CD31" s="260">
        <f t="shared" si="16"/>
        <v>0.25471233364984724</v>
      </c>
      <c r="CE31" s="260">
        <f t="shared" si="17"/>
        <v>0.48908212320826899</v>
      </c>
      <c r="CF31" s="260">
        <f t="shared" si="18"/>
        <v>0</v>
      </c>
      <c r="CG31" s="260">
        <f t="shared" si="19"/>
        <v>0</v>
      </c>
      <c r="CH31" s="260">
        <f t="shared" si="20"/>
        <v>0</v>
      </c>
      <c r="CI31" s="260">
        <f t="shared" si="12"/>
        <v>0.77711354141420763</v>
      </c>
      <c r="CK31" s="20" t="str">
        <f t="shared" si="13"/>
        <v>31372</v>
      </c>
      <c r="CL31" s="20" t="str">
        <f t="shared" si="14"/>
        <v>北栄町</v>
      </c>
      <c r="CM31" s="20">
        <f>VLOOKUP($CK31&amp;"_"&amp;$AZ$7,データシート1!$A:$BS,MATCH("ca_太陽光発電（10kW未満）",データシート1!$A$1:$BS$1,0),0)</f>
        <v>331</v>
      </c>
      <c r="CN31" s="20">
        <f>VLOOKUP($CK31&amp;"_"&amp;$AZ$5,データシート1!$A:$BS,MATCH("ab_家庭",データシート1!$A$1:$BS$1,0),0)</f>
        <v>5459</v>
      </c>
      <c r="CO31" s="260">
        <f t="shared" si="15"/>
        <v>6.0633815717164315E-2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03482</v>
      </c>
      <c r="AY32" s="20" t="str">
        <f>IF(IFERROR(比較地域マスタ!$Z25,"")=0,"",IFERROR(比較地域マスタ!$Z25,""))</f>
        <v>山田町</v>
      </c>
      <c r="AZ32" s="24"/>
      <c r="BA32" s="24"/>
      <c r="BB32" s="24"/>
      <c r="BC32" s="960" t="str">
        <f t="shared" si="0"/>
        <v>03482</v>
      </c>
      <c r="BD32" s="123" t="str">
        <f t="shared" si="2"/>
        <v>山田町</v>
      </c>
      <c r="BE32" s="40">
        <f>VLOOKUP($BC32&amp;"_"&amp;$AZ$7,データシート1!$A:$BS,MATCH("cb_"&amp;BE$12,データシート1!$A$1:$BS$1,0),0)</f>
        <v>2863.7000000000044</v>
      </c>
      <c r="BF32" s="40">
        <f>VLOOKUP($BC32&amp;"_"&amp;$AZ$7,データシート1!$A:$BS,MATCH("cb_"&amp;BF$12,データシート1!$A$1:$BS$1,0),0)</f>
        <v>21279.899999999998</v>
      </c>
      <c r="BG32" s="40">
        <f>VLOOKUP($BC32&amp;"_"&amp;$AZ$7,データシート1!$A:$BS,MATCH("cb_"&amp;BG$12,データシート1!$A$1:$BS$1,0),0)</f>
        <v>19.2</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24162.800000000003</v>
      </c>
      <c r="BL32" s="42"/>
      <c r="BM32" s="960" t="str">
        <f t="shared" si="4"/>
        <v>03482</v>
      </c>
      <c r="BN32" s="123" t="str">
        <f t="shared" si="5"/>
        <v>山田町</v>
      </c>
      <c r="BO32" s="40">
        <f>BE32*VLOOKUP(BO$12,別紙!$B$4:$E$10,MATCH("設備利用率",別紙!$B$4:$E$4,0),0)/100*8760/10^3</f>
        <v>3436.7836440000051</v>
      </c>
      <c r="BP32" s="40">
        <f>BF32*VLOOKUP(BP$12,別紙!$B$4:$E$10,MATCH("設備利用率",別紙!$B$4:$E$4,0),0)/100*8760/10^3</f>
        <v>28148.200523999993</v>
      </c>
      <c r="BQ32" s="40">
        <f>BG32*VLOOKUP(BQ$12,別紙!$B$4:$E$10,MATCH("設備利用率",別紙!$B$4:$E$4,0),0)/100*8760/10^3</f>
        <v>41.711615999999992</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31626.695784</v>
      </c>
      <c r="BV32" s="42"/>
      <c r="BW32" s="38" t="str">
        <f t="shared" si="7"/>
        <v>03482</v>
      </c>
      <c r="BX32" s="38" t="str">
        <f t="shared" si="8"/>
        <v>山田町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64722.710656842042</v>
      </c>
      <c r="BZ32" s="42"/>
      <c r="CA32" s="38" t="str">
        <f t="shared" si="9"/>
        <v>03482</v>
      </c>
      <c r="CB32" s="38" t="str">
        <f t="shared" si="10"/>
        <v>山田町</v>
      </c>
      <c r="CC32" s="260">
        <f t="shared" si="11"/>
        <v>5.31001190945437E-2</v>
      </c>
      <c r="CD32" s="260">
        <f t="shared" si="16"/>
        <v>0.4349045371916041</v>
      </c>
      <c r="CE32" s="260">
        <f t="shared" si="17"/>
        <v>6.4446645662221693E-4</v>
      </c>
      <c r="CF32" s="260">
        <f t="shared" si="18"/>
        <v>0</v>
      </c>
      <c r="CG32" s="260">
        <f t="shared" si="19"/>
        <v>0</v>
      </c>
      <c r="CH32" s="260">
        <f t="shared" si="20"/>
        <v>0</v>
      </c>
      <c r="CI32" s="260">
        <f t="shared" si="12"/>
        <v>0.48864912274277006</v>
      </c>
      <c r="CJ32" s="24"/>
      <c r="CK32" s="20" t="str">
        <f t="shared" si="13"/>
        <v>03482</v>
      </c>
      <c r="CL32" s="20" t="str">
        <f t="shared" si="14"/>
        <v>山田町</v>
      </c>
      <c r="CM32" s="20">
        <f>VLOOKUP($CK32&amp;"_"&amp;$AZ$7,データシート1!$A:$BS,MATCH("ca_太陽光発電（10kW未満）",データシート1!$A$1:$BS$1,0),0)</f>
        <v>623</v>
      </c>
      <c r="CN32" s="20">
        <f>VLOOKUP($CK32&amp;"_"&amp;$AZ$5,データシート1!$A:$BS,MATCH("ab_家庭",データシート1!$A$1:$BS$1,0),0)</f>
        <v>6495</v>
      </c>
      <c r="CO32" s="260">
        <f t="shared" si="15"/>
        <v>9.591993841416474E-2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24543</v>
      </c>
      <c r="AY33" s="20" t="str">
        <f>IF(IFERROR(比較地域マスタ!$Z26,"")=0,"",IFERROR(比較地域マスタ!$Z26,""))</f>
        <v>紀北町</v>
      </c>
      <c r="BC33" s="960" t="str">
        <f t="shared" si="0"/>
        <v>24543</v>
      </c>
      <c r="BD33" s="123" t="str">
        <f t="shared" si="2"/>
        <v>紀北町</v>
      </c>
      <c r="BE33" s="40">
        <f>VLOOKUP($BC33&amp;"_"&amp;$AZ$7,データシート1!$A:$BS,MATCH("cb_"&amp;BE$12,データシート1!$A$1:$BS$1,0),0)</f>
        <v>1328.2999999999995</v>
      </c>
      <c r="BF33" s="40">
        <f>VLOOKUP($BC33&amp;"_"&amp;$AZ$7,データシート1!$A:$BS,MATCH("cb_"&amp;BF$12,データシート1!$A$1:$BS$1,0),0)</f>
        <v>35795.200000000012</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37123.500000000015</v>
      </c>
      <c r="BL33" s="42"/>
      <c r="BM33" s="960" t="str">
        <f t="shared" si="4"/>
        <v>24543</v>
      </c>
      <c r="BN33" s="123" t="str">
        <f t="shared" si="5"/>
        <v>紀北町</v>
      </c>
      <c r="BO33" s="40">
        <f>BE33*VLOOKUP(BO$12,別紙!$B$4:$E$10,MATCH("設備利用率",別紙!$B$4:$E$4,0),0)/100*8760/10^3</f>
        <v>1594.1193959999991</v>
      </c>
      <c r="BP33" s="40">
        <f>BF33*VLOOKUP(BP$12,別紙!$B$4:$E$10,MATCH("設備利用率",別紙!$B$4:$E$4,0),0)/100*8760/10^3</f>
        <v>47348.458752000013</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48942.578148000015</v>
      </c>
      <c r="BV33" s="42"/>
      <c r="BW33" s="38" t="str">
        <f t="shared" si="7"/>
        <v>24543</v>
      </c>
      <c r="BX33" s="38" t="str">
        <f t="shared" si="8"/>
        <v>紀北町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86480.211684684909</v>
      </c>
      <c r="BZ33" s="42"/>
      <c r="CA33" s="38" t="str">
        <f t="shared" si="9"/>
        <v>24543</v>
      </c>
      <c r="CB33" s="38" t="str">
        <f t="shared" si="10"/>
        <v>紀北町</v>
      </c>
      <c r="CC33" s="260">
        <f t="shared" si="11"/>
        <v>1.8433342899440514E-2</v>
      </c>
      <c r="CD33" s="260">
        <f t="shared" si="16"/>
        <v>0.54750627721214429</v>
      </c>
      <c r="CE33" s="260">
        <f t="shared" si="17"/>
        <v>0</v>
      </c>
      <c r="CF33" s="260">
        <f t="shared" si="18"/>
        <v>0</v>
      </c>
      <c r="CG33" s="260">
        <f t="shared" si="19"/>
        <v>0</v>
      </c>
      <c r="CH33" s="260">
        <f t="shared" si="20"/>
        <v>0</v>
      </c>
      <c r="CI33" s="260">
        <f t="shared" si="12"/>
        <v>0.56593962011158483</v>
      </c>
      <c r="CK33" s="20" t="str">
        <f t="shared" si="13"/>
        <v>24543</v>
      </c>
      <c r="CL33" s="20" t="str">
        <f t="shared" si="14"/>
        <v>紀北町</v>
      </c>
      <c r="CM33" s="20">
        <f>VLOOKUP($CK33&amp;"_"&amp;$AZ$7,データシート1!$A:$BS,MATCH("ca_太陽光発電（10kW未満）",データシート1!$A$1:$BS$1,0),0)</f>
        <v>278</v>
      </c>
      <c r="CN33" s="20">
        <f>VLOOKUP($CK33&amp;"_"&amp;$AZ$5,データシート1!$A:$BS,MATCH("ab_家庭",データシート1!$A$1:$BS$1,0),0)</f>
        <v>7839</v>
      </c>
      <c r="CO33" s="260">
        <f t="shared" si="15"/>
        <v>3.5463707105498149E-2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06212</v>
      </c>
      <c r="AY34" s="20" t="str">
        <f>IF(IFERROR(比較地域マスタ!$Z27,"")=0,"",IFERROR(比較地域マスタ!$Z27,""))</f>
        <v>尾花沢市</v>
      </c>
      <c r="BC34" s="960" t="str">
        <f t="shared" si="0"/>
        <v>06212</v>
      </c>
      <c r="BD34" s="123" t="str">
        <f t="shared" si="2"/>
        <v>尾花沢市</v>
      </c>
      <c r="BE34" s="40">
        <f>VLOOKUP($BC34&amp;"_"&amp;$AZ$7,データシート1!$A:$BS,MATCH("cb_"&amp;BE$12,データシート1!$A$1:$BS$1,0),0)</f>
        <v>417.6</v>
      </c>
      <c r="BF34" s="40">
        <f>VLOOKUP($BC34&amp;"_"&amp;$AZ$7,データシート1!$A:$BS,MATCH("cb_"&amp;BF$12,データシート1!$A$1:$BS$1,0),0)</f>
        <v>394.4</v>
      </c>
      <c r="BG34" s="40">
        <f>VLOOKUP($BC34&amp;"_"&amp;$AZ$7,データシート1!$A:$BS,MATCH("cb_"&amp;BG$12,データシート1!$A$1:$BS$1,0),0)</f>
        <v>0</v>
      </c>
      <c r="BH34" s="40">
        <f>VLOOKUP($BC34&amp;"_"&amp;$AZ$7,データシート1!$A:$BS,MATCH("cb_"&amp;BH$12,データシート1!$A$1:$BS$1,0),0)</f>
        <v>3880</v>
      </c>
      <c r="BI34" s="40">
        <f>VLOOKUP($BC34&amp;"_"&amp;$AZ$7,データシート1!$A:$BS,MATCH("cb_"&amp;BI$12,データシート1!$A$1:$BS$1,0),0)</f>
        <v>0</v>
      </c>
      <c r="BJ34" s="40">
        <f>VLOOKUP($BC34&amp;"_"&amp;$AZ$7,データシート1!$A:$BS,MATCH("cb_"&amp;BJ$12,データシート1!$A$1:$BS$1,0),0)</f>
        <v>0</v>
      </c>
      <c r="BK34" s="40">
        <f t="shared" si="3"/>
        <v>4692</v>
      </c>
      <c r="BL34" s="42"/>
      <c r="BM34" s="960" t="str">
        <f t="shared" si="4"/>
        <v>06212</v>
      </c>
      <c r="BN34" s="123" t="str">
        <f t="shared" si="5"/>
        <v>尾花沢市</v>
      </c>
      <c r="BO34" s="40">
        <f>BE34*VLOOKUP(BO$12,別紙!$B$4:$E$10,MATCH("設備利用率",別紙!$B$4:$E$4,0),0)/100*8760/10^3</f>
        <v>501.17011199999996</v>
      </c>
      <c r="BP34" s="40">
        <f>BF34*VLOOKUP(BP$12,別紙!$B$4:$E$10,MATCH("設備利用率",別紙!$B$4:$E$4,0),0)/100*8760/10^3</f>
        <v>521.6965439999999</v>
      </c>
      <c r="BQ34" s="40">
        <f>BG34*VLOOKUP(BQ$12,別紙!$B$4:$E$10,MATCH("設備利用率",別紙!$B$4:$E$4,0),0)/100*8760/10^3</f>
        <v>0</v>
      </c>
      <c r="BR34" s="40">
        <f>BH34*VLOOKUP(BR$12,別紙!$B$4:$E$10,MATCH("設備利用率",別紙!$B$4:$E$4,0),0)/100*8760/10^3</f>
        <v>20393.28</v>
      </c>
      <c r="BS34" s="40">
        <f>BI34*VLOOKUP(BS$12,別紙!$B$4:$E$10,MATCH("設備利用率",別紙!$B$4:$E$4,0),0)/100*8760/10^3</f>
        <v>0</v>
      </c>
      <c r="BT34" s="40">
        <f>BJ34*VLOOKUP(BT$12,別紙!$B$4:$E$10,MATCH("設備利用率",別紙!$B$4:$E$4,0),0)/100*8760/10^3</f>
        <v>0</v>
      </c>
      <c r="BU34" s="40">
        <f t="shared" si="6"/>
        <v>21416.146655999997</v>
      </c>
      <c r="BV34" s="42"/>
      <c r="BW34" s="38" t="str">
        <f t="shared" si="7"/>
        <v>06212</v>
      </c>
      <c r="BX34" s="38" t="str">
        <f t="shared" si="8"/>
        <v>尾花沢市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79518.186330658515</v>
      </c>
      <c r="BZ34" s="42"/>
      <c r="CA34" s="38" t="str">
        <f t="shared" si="9"/>
        <v>06212</v>
      </c>
      <c r="CB34" s="38" t="str">
        <f t="shared" si="10"/>
        <v>尾花沢市</v>
      </c>
      <c r="CC34" s="260">
        <f t="shared" si="11"/>
        <v>6.3025847938230966E-3</v>
      </c>
      <c r="CD34" s="260">
        <f t="shared" si="16"/>
        <v>6.5607198563438305E-3</v>
      </c>
      <c r="CE34" s="260">
        <f t="shared" si="17"/>
        <v>0</v>
      </c>
      <c r="CF34" s="260">
        <f t="shared" si="18"/>
        <v>0.25646057764948416</v>
      </c>
      <c r="CG34" s="260">
        <f t="shared" si="19"/>
        <v>0</v>
      </c>
      <c r="CH34" s="260">
        <f t="shared" si="20"/>
        <v>0</v>
      </c>
      <c r="CI34" s="260">
        <f t="shared" si="12"/>
        <v>0.2693238822996511</v>
      </c>
      <c r="CK34" s="20" t="str">
        <f t="shared" si="13"/>
        <v>06212</v>
      </c>
      <c r="CL34" s="20" t="str">
        <f t="shared" si="14"/>
        <v>尾花沢市</v>
      </c>
      <c r="CM34" s="20">
        <f>VLOOKUP($CK34&amp;"_"&amp;$AZ$7,データシート1!$A:$BS,MATCH("ca_太陽光発電（10kW未満）",データシート1!$A$1:$BS$1,0),0)</f>
        <v>89</v>
      </c>
      <c r="CN34" s="20">
        <f>VLOOKUP($CK34&amp;"_"&amp;$AZ$5,データシート1!$A:$BS,MATCH("ab_家庭",データシート1!$A$1:$BS$1,0),0)</f>
        <v>5320</v>
      </c>
      <c r="CO34" s="260">
        <f t="shared" si="15"/>
        <v>1.6729323308270677E-2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46213</v>
      </c>
      <c r="AY35" s="20" t="str">
        <f>IF(IFERROR(比較地域マスタ!$Z28,"")=0,"",IFERROR(比較地域マスタ!$Z28,""))</f>
        <v>西之表市</v>
      </c>
      <c r="BC35" s="960" t="str">
        <f t="shared" si="0"/>
        <v>46213</v>
      </c>
      <c r="BD35" s="123" t="str">
        <f t="shared" si="2"/>
        <v>西之表市</v>
      </c>
      <c r="BE35" s="40">
        <f>VLOOKUP($BC35&amp;"_"&amp;$AZ$7,データシート1!$A:$BS,MATCH("cb_"&amp;BE$12,データシート1!$A$1:$BS$1,0),0)</f>
        <v>1120.979</v>
      </c>
      <c r="BF35" s="40">
        <f>VLOOKUP($BC35&amp;"_"&amp;$AZ$7,データシート1!$A:$BS,MATCH("cb_"&amp;BF$12,データシート1!$A$1:$BS$1,0),0)</f>
        <v>5442.3999999999987</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6563.378999999999</v>
      </c>
      <c r="BL35" s="42"/>
      <c r="BM35" s="960" t="str">
        <f t="shared" si="4"/>
        <v>46213</v>
      </c>
      <c r="BN35" s="123" t="str">
        <f t="shared" si="5"/>
        <v>西之表市</v>
      </c>
      <c r="BO35" s="40">
        <f>BE35*VLOOKUP(BO$12,別紙!$B$4:$E$10,MATCH("設備利用率",別紙!$B$4:$E$4,0),0)/100*8760/10^3</f>
        <v>1345.3093174799999</v>
      </c>
      <c r="BP35" s="40">
        <f>BF35*VLOOKUP(BP$12,別紙!$B$4:$E$10,MATCH("設備利用率",別紙!$B$4:$E$4,0),0)/100*8760/10^3</f>
        <v>7198.9890239999986</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8544.2983414799983</v>
      </c>
      <c r="BV35" s="42"/>
      <c r="BW35" s="38" t="str">
        <f t="shared" si="7"/>
        <v>46213</v>
      </c>
      <c r="BX35" s="38" t="str">
        <f t="shared" si="8"/>
        <v>西之表市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71141.531259294396</v>
      </c>
      <c r="BZ35" s="42"/>
      <c r="CA35" s="38" t="str">
        <f t="shared" si="9"/>
        <v>46213</v>
      </c>
      <c r="CB35" s="38" t="str">
        <f t="shared" si="10"/>
        <v>西之表市</v>
      </c>
      <c r="CC35" s="260">
        <f t="shared" si="11"/>
        <v>1.8910322756150118E-2</v>
      </c>
      <c r="CD35" s="260">
        <f t="shared" si="16"/>
        <v>0.10119249468726435</v>
      </c>
      <c r="CE35" s="260">
        <f t="shared" si="17"/>
        <v>0</v>
      </c>
      <c r="CF35" s="260">
        <f t="shared" si="18"/>
        <v>0</v>
      </c>
      <c r="CG35" s="260">
        <f t="shared" si="19"/>
        <v>0</v>
      </c>
      <c r="CH35" s="260">
        <f t="shared" si="20"/>
        <v>0</v>
      </c>
      <c r="CI35" s="260">
        <f t="shared" si="12"/>
        <v>0.12010281744341446</v>
      </c>
      <c r="CK35" s="20" t="str">
        <f t="shared" si="13"/>
        <v>46213</v>
      </c>
      <c r="CL35" s="20" t="str">
        <f t="shared" si="14"/>
        <v>西之表市</v>
      </c>
      <c r="CM35" s="20">
        <f>VLOOKUP($CK35&amp;"_"&amp;$AZ$7,データシート1!$A:$BS,MATCH("ca_太陽光発電（10kW未満）",データシート1!$A$1:$BS$1,0),0)</f>
        <v>232</v>
      </c>
      <c r="CN35" s="20">
        <f>VLOOKUP($CK35&amp;"_"&amp;$AZ$5,データシート1!$A:$BS,MATCH("ab_家庭",データシート1!$A$1:$BS$1,0),0)</f>
        <v>7883</v>
      </c>
      <c r="CO35" s="260">
        <f t="shared" si="15"/>
        <v>2.9430419890904478E-2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44462</v>
      </c>
      <c r="AY36" s="20" t="str">
        <f>IF(IFERROR(比較地域マスタ!$Z29,"")=0,"",IFERROR(比較地域マスタ!$Z29,""))</f>
        <v>玖珠町</v>
      </c>
      <c r="BC36" s="960" t="str">
        <f t="shared" si="0"/>
        <v>44462</v>
      </c>
      <c r="BD36" s="123" t="str">
        <f t="shared" si="2"/>
        <v>玖珠町</v>
      </c>
      <c r="BE36" s="40">
        <f>VLOOKUP($BC36&amp;"_"&amp;$AZ$7,データシート1!$A:$BS,MATCH("cb_"&amp;BE$12,データシート1!$A$1:$BS$1,0),0)</f>
        <v>2943.0800000000017</v>
      </c>
      <c r="BF36" s="40">
        <f>VLOOKUP($BC36&amp;"_"&amp;$AZ$7,データシート1!$A:$BS,MATCH("cb_"&amp;BF$12,データシート1!$A$1:$BS$1,0),0)</f>
        <v>39642.179999999978</v>
      </c>
      <c r="BG36" s="40">
        <f>VLOOKUP($BC36&amp;"_"&amp;$AZ$7,データシート1!$A:$BS,MATCH("cb_"&amp;BG$12,データシート1!$A$1:$BS$1,0),0)</f>
        <v>11000</v>
      </c>
      <c r="BH36" s="40">
        <f>VLOOKUP($BC36&amp;"_"&amp;$AZ$7,データシート1!$A:$BS,MATCH("cb_"&amp;BH$12,データシート1!$A$1:$BS$1,0),0)</f>
        <v>49.9</v>
      </c>
      <c r="BI36" s="40">
        <f>VLOOKUP($BC36&amp;"_"&amp;$AZ$7,データシート1!$A:$BS,MATCH("cb_"&amp;BI$12,データシート1!$A$1:$BS$1,0),0)</f>
        <v>0</v>
      </c>
      <c r="BJ36" s="40">
        <f>VLOOKUP($BC36&amp;"_"&amp;$AZ$7,データシート1!$A:$BS,MATCH("cb_"&amp;BJ$12,データシート1!$A$1:$BS$1,0),0)</f>
        <v>0</v>
      </c>
      <c r="BK36" s="40">
        <f t="shared" si="3"/>
        <v>53635.159999999982</v>
      </c>
      <c r="BL36" s="42"/>
      <c r="BM36" s="960" t="str">
        <f t="shared" si="4"/>
        <v>44462</v>
      </c>
      <c r="BN36" s="123" t="str">
        <f t="shared" si="5"/>
        <v>玖珠町</v>
      </c>
      <c r="BO36" s="40">
        <f>BE36*VLOOKUP(BO$12,別紙!$B$4:$E$10,MATCH("設備利用率",別紙!$B$4:$E$4,0),0)/100*8760/10^3</f>
        <v>3532.0491696000026</v>
      </c>
      <c r="BP36" s="40">
        <f>BF36*VLOOKUP(BP$12,別紙!$B$4:$E$10,MATCH("設備利用率",別紙!$B$4:$E$4,0),0)/100*8760/10^3</f>
        <v>52437.090016799979</v>
      </c>
      <c r="BQ36" s="40">
        <f>BG36*VLOOKUP(BQ$12,別紙!$B$4:$E$10,MATCH("設備利用率",別紙!$B$4:$E$4,0),0)/100*8760/10^3</f>
        <v>23897.279999999999</v>
      </c>
      <c r="BR36" s="40">
        <f>BH36*VLOOKUP(BR$12,別紙!$B$4:$E$10,MATCH("設備利用率",別紙!$B$4:$E$4,0),0)/100*8760/10^3</f>
        <v>262.27440000000001</v>
      </c>
      <c r="BS36" s="40">
        <f>BI36*VLOOKUP(BS$12,別紙!$B$4:$E$10,MATCH("設備利用率",別紙!$B$4:$E$4,0),0)/100*8760/10^3</f>
        <v>0</v>
      </c>
      <c r="BT36" s="40">
        <f>BJ36*VLOOKUP(BT$12,別紙!$B$4:$E$10,MATCH("設備利用率",別紙!$B$4:$E$4,0),0)/100*8760/10^3</f>
        <v>0</v>
      </c>
      <c r="BU36" s="40">
        <f t="shared" si="6"/>
        <v>80128.693586399982</v>
      </c>
      <c r="BV36" s="42"/>
      <c r="BW36" s="38" t="str">
        <f t="shared" si="7"/>
        <v>44462</v>
      </c>
      <c r="BX36" s="38" t="str">
        <f t="shared" si="8"/>
        <v>玖珠町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83782.237457816955</v>
      </c>
      <c r="BZ36" s="42"/>
      <c r="CA36" s="38" t="str">
        <f t="shared" si="9"/>
        <v>44462</v>
      </c>
      <c r="CB36" s="38" t="str">
        <f t="shared" si="10"/>
        <v>玖珠町</v>
      </c>
      <c r="CC36" s="260">
        <f t="shared" si="11"/>
        <v>4.2157493960200507E-2</v>
      </c>
      <c r="CD36" s="260">
        <f t="shared" si="16"/>
        <v>0.62587359335206627</v>
      </c>
      <c r="CE36" s="260">
        <f t="shared" si="17"/>
        <v>0.28523086426322652</v>
      </c>
      <c r="CF36" s="260">
        <f t="shared" si="18"/>
        <v>3.1304296466425964E-3</v>
      </c>
      <c r="CG36" s="260">
        <f t="shared" si="19"/>
        <v>0</v>
      </c>
      <c r="CH36" s="260">
        <f t="shared" si="20"/>
        <v>0</v>
      </c>
      <c r="CI36" s="260">
        <f t="shared" si="12"/>
        <v>0.95639238122213588</v>
      </c>
      <c r="CK36" s="20" t="str">
        <f t="shared" si="13"/>
        <v>44462</v>
      </c>
      <c r="CL36" s="20" t="str">
        <f t="shared" si="14"/>
        <v>玖珠町</v>
      </c>
      <c r="CM36" s="20">
        <f>VLOOKUP($CK36&amp;"_"&amp;$AZ$7,データシート1!$A:$BS,MATCH("ca_太陽光発電（10kW未満）",データシート1!$A$1:$BS$1,0),0)</f>
        <v>603</v>
      </c>
      <c r="CN36" s="20">
        <f>VLOOKUP($CK36&amp;"_"&amp;$AZ$5,データシート1!$A:$BS,MATCH("ab_家庭",データシート1!$A$1:$BS$1,0),0)</f>
        <v>6644</v>
      </c>
      <c r="CO36" s="260">
        <f t="shared" si="15"/>
        <v>9.0758579169175194E-2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01691</v>
      </c>
      <c r="AY37" s="20" t="str">
        <f>IF(IFERROR(比較地域マスタ!$Z30,"")=0,"",IFERROR(比較地域マスタ!$Z30,""))</f>
        <v>別海町</v>
      </c>
      <c r="BC37" s="960" t="str">
        <f t="shared" si="0"/>
        <v>01691</v>
      </c>
      <c r="BD37" s="123" t="str">
        <f t="shared" si="2"/>
        <v>別海町</v>
      </c>
      <c r="BE37" s="40">
        <f>VLOOKUP($BC37&amp;"_"&amp;$AZ$7,データシート1!$A:$BS,MATCH("cb_"&amp;BE$12,データシート1!$A$1:$BS$1,0),0)</f>
        <v>4293.7650000000103</v>
      </c>
      <c r="BF37" s="40">
        <f>VLOOKUP($BC37&amp;"_"&amp;$AZ$7,データシート1!$A:$BS,MATCH("cb_"&amp;BF$12,データシート1!$A$1:$BS$1,0),0)</f>
        <v>15534.399999999998</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3120</v>
      </c>
      <c r="BK37" s="40">
        <f t="shared" si="3"/>
        <v>22948.165000000008</v>
      </c>
      <c r="BL37" s="42"/>
      <c r="BM37" s="960" t="str">
        <f t="shared" si="4"/>
        <v>01691</v>
      </c>
      <c r="BN37" s="123" t="str">
        <f t="shared" si="5"/>
        <v>別海町</v>
      </c>
      <c r="BO37" s="40">
        <f>BE37*VLOOKUP(BO$12,別紙!$B$4:$E$10,MATCH("設備利用率",別紙!$B$4:$E$4,0),0)/100*8760/10^3</f>
        <v>5153.0332518000123</v>
      </c>
      <c r="BP37" s="40">
        <f>BF37*VLOOKUP(BP$12,別紙!$B$4:$E$10,MATCH("設備利用率",別紙!$B$4:$E$4,0),0)/100*8760/10^3</f>
        <v>20548.282943999999</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21864.959999999999</v>
      </c>
      <c r="BU37" s="40">
        <f t="shared" si="6"/>
        <v>47566.276195800012</v>
      </c>
      <c r="BV37" s="42"/>
      <c r="BW37" s="38" t="str">
        <f t="shared" si="7"/>
        <v>01691</v>
      </c>
      <c r="BX37" s="38" t="str">
        <f t="shared" si="8"/>
        <v>別海町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127544.01157850232</v>
      </c>
      <c r="BZ37" s="42"/>
      <c r="CA37" s="38" t="str">
        <f t="shared" si="9"/>
        <v>01691</v>
      </c>
      <c r="CB37" s="38" t="str">
        <f t="shared" si="10"/>
        <v>別海町</v>
      </c>
      <c r="CC37" s="260">
        <f t="shared" si="11"/>
        <v>4.0402000752723398E-2</v>
      </c>
      <c r="CD37" s="260">
        <f t="shared" si="16"/>
        <v>0.16110739100716379</v>
      </c>
      <c r="CE37" s="260">
        <f t="shared" si="17"/>
        <v>0</v>
      </c>
      <c r="CF37" s="260">
        <f t="shared" si="18"/>
        <v>0</v>
      </c>
      <c r="CG37" s="260">
        <f t="shared" si="19"/>
        <v>0</v>
      </c>
      <c r="CH37" s="260">
        <f t="shared" si="20"/>
        <v>0.17143070638437846</v>
      </c>
      <c r="CI37" s="260">
        <f t="shared" si="12"/>
        <v>0.37294009814426565</v>
      </c>
      <c r="CK37" s="20" t="str">
        <f t="shared" si="13"/>
        <v>01691</v>
      </c>
      <c r="CL37" s="20" t="str">
        <f t="shared" si="14"/>
        <v>別海町</v>
      </c>
      <c r="CM37" s="20">
        <f>VLOOKUP($CK37&amp;"_"&amp;$AZ$7,データシート1!$A:$BS,MATCH("ca_太陽光発電（10kW未満）",データシート1!$A$1:$BS$1,0),0)</f>
        <v>521</v>
      </c>
      <c r="CN37" s="20">
        <f>VLOOKUP($CK37&amp;"_"&amp;$AZ$5,データシート1!$A:$BS,MATCH("ab_家庭",データシート1!$A$1:$BS$1,0),0)</f>
        <v>6768</v>
      </c>
      <c r="CO37" s="260">
        <f t="shared" si="15"/>
        <v>7.6979905437352239E-2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35305</v>
      </c>
      <c r="AY38" s="20" t="str">
        <f>IF(IFERROR(比較地域マスタ!$Z31,"")=0,"",IFERROR(比較地域マスタ!$Z31,""))</f>
        <v>周防大島町</v>
      </c>
      <c r="BC38" s="960" t="str">
        <f t="shared" si="0"/>
        <v>35305</v>
      </c>
      <c r="BD38" s="123" t="str">
        <f t="shared" si="2"/>
        <v>周防大島町</v>
      </c>
      <c r="BE38" s="40">
        <f>VLOOKUP($BC38&amp;"_"&amp;$AZ$7,データシート1!$A:$BS,MATCH("cb_"&amp;BE$12,データシート1!$A$1:$BS$1,0),0)</f>
        <v>1342.0000000000002</v>
      </c>
      <c r="BF38" s="40">
        <f>VLOOKUP($BC38&amp;"_"&amp;$AZ$7,データシート1!$A:$BS,MATCH("cb_"&amp;BF$12,データシート1!$A$1:$BS$1,0),0)</f>
        <v>17052.600000000009</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18394.600000000009</v>
      </c>
      <c r="BL38" s="42"/>
      <c r="BM38" s="960" t="str">
        <f t="shared" si="4"/>
        <v>35305</v>
      </c>
      <c r="BN38" s="123" t="str">
        <f t="shared" si="5"/>
        <v>周防大島町</v>
      </c>
      <c r="BO38" s="40">
        <f>BE38*VLOOKUP(BO$12,別紙!$B$4:$E$10,MATCH("設備利用率",別紙!$B$4:$E$4,0),0)/100*8760/10^3</f>
        <v>1610.56104</v>
      </c>
      <c r="BP38" s="40">
        <f>BF38*VLOOKUP(BP$12,別紙!$B$4:$E$10,MATCH("設備利用率",別紙!$B$4:$E$4,0),0)/100*8760/10^3</f>
        <v>22556.497176000012</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24167.058216000012</v>
      </c>
      <c r="BV38" s="42"/>
      <c r="BW38" s="38" t="str">
        <f t="shared" si="7"/>
        <v>35305</v>
      </c>
      <c r="BX38" s="38" t="str">
        <f t="shared" si="8"/>
        <v>周防大島町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74271.445864425099</v>
      </c>
      <c r="BZ38" s="42"/>
      <c r="CA38" s="38" t="str">
        <f t="shared" si="9"/>
        <v>35305</v>
      </c>
      <c r="CB38" s="38" t="str">
        <f t="shared" si="10"/>
        <v>周防大島町</v>
      </c>
      <c r="CC38" s="260">
        <f t="shared" si="11"/>
        <v>2.168479448939117E-2</v>
      </c>
      <c r="CD38" s="260">
        <f t="shared" si="16"/>
        <v>0.30370348811001446</v>
      </c>
      <c r="CE38" s="260">
        <f t="shared" si="17"/>
        <v>0</v>
      </c>
      <c r="CF38" s="260">
        <f t="shared" si="18"/>
        <v>0</v>
      </c>
      <c r="CG38" s="260">
        <f t="shared" si="19"/>
        <v>0</v>
      </c>
      <c r="CH38" s="260">
        <f t="shared" si="20"/>
        <v>0</v>
      </c>
      <c r="CI38" s="260">
        <f t="shared" si="12"/>
        <v>0.32538828259940566</v>
      </c>
      <c r="CK38" s="20" t="str">
        <f t="shared" si="13"/>
        <v>35305</v>
      </c>
      <c r="CL38" s="20" t="str">
        <f t="shared" si="14"/>
        <v>周防大島町</v>
      </c>
      <c r="CM38" s="20">
        <f>VLOOKUP($CK38&amp;"_"&amp;$AZ$7,データシート1!$A:$BS,MATCH("ca_太陽光発電（10kW未満）",データシート1!$A$1:$BS$1,0),0)</f>
        <v>261</v>
      </c>
      <c r="CN38" s="20">
        <f>VLOOKUP($CK38&amp;"_"&amp;$AZ$5,データシート1!$A:$BS,MATCH("ab_家庭",データシート1!$A$1:$BS$1,0),0)</f>
        <v>8565</v>
      </c>
      <c r="CO38" s="260">
        <f t="shared" si="15"/>
        <v>3.0472854640980734E-2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19368</v>
      </c>
      <c r="AY39" s="20" t="str">
        <f>IF(IFERROR(比較地域マスタ!$Z32,"")=0,"",IFERROR(比較地域マスタ!$Z32,""))</f>
        <v>富士川町</v>
      </c>
      <c r="BC39" s="960" t="str">
        <f t="shared" si="0"/>
        <v>19368</v>
      </c>
      <c r="BD39" s="123" t="str">
        <f t="shared" si="2"/>
        <v>富士川町</v>
      </c>
      <c r="BE39" s="40">
        <f>VLOOKUP($BC39&amp;"_"&amp;$AZ$7,データシート1!$A:$BS,MATCH("cb_"&amp;BE$12,データシート1!$A$1:$BS$1,0),0)</f>
        <v>2239.8000000000015</v>
      </c>
      <c r="BF39" s="40">
        <f>VLOOKUP($BC39&amp;"_"&amp;$AZ$7,データシート1!$A:$BS,MATCH("cb_"&amp;BF$12,データシート1!$A$1:$BS$1,0),0)</f>
        <v>5483.9999999999991</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7723.8000000000011</v>
      </c>
      <c r="BL39" s="42"/>
      <c r="BM39" s="960" t="str">
        <f t="shared" si="4"/>
        <v>19368</v>
      </c>
      <c r="BN39" s="123" t="str">
        <f t="shared" si="5"/>
        <v>富士川町</v>
      </c>
      <c r="BO39" s="40">
        <f>BE39*VLOOKUP(BO$12,別紙!$B$4:$E$10,MATCH("設備利用率",別紙!$B$4:$E$4,0),0)/100*8760/10^3</f>
        <v>2688.0287760000019</v>
      </c>
      <c r="BP39" s="40">
        <f>BF39*VLOOKUP(BP$12,別紙!$B$4:$E$10,MATCH("設備利用率",別紙!$B$4:$E$4,0),0)/100*8760/10^3</f>
        <v>7254.0158399999991</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9942.044616000001</v>
      </c>
      <c r="BV39" s="42"/>
      <c r="BW39" s="38" t="str">
        <f t="shared" si="7"/>
        <v>19368</v>
      </c>
      <c r="BX39" s="38" t="str">
        <f t="shared" si="8"/>
        <v>富士川町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70821.543616170035</v>
      </c>
      <c r="BZ39" s="42"/>
      <c r="CA39" s="38" t="str">
        <f t="shared" si="9"/>
        <v>19368</v>
      </c>
      <c r="CB39" s="38" t="str">
        <f t="shared" si="10"/>
        <v>富士川町</v>
      </c>
      <c r="CC39" s="260">
        <f t="shared" si="11"/>
        <v>3.7954958883249602E-2</v>
      </c>
      <c r="CD39" s="260">
        <f t="shared" si="16"/>
        <v>0.10242668359947688</v>
      </c>
      <c r="CE39" s="260">
        <f t="shared" si="17"/>
        <v>0</v>
      </c>
      <c r="CF39" s="260">
        <f t="shared" si="18"/>
        <v>0</v>
      </c>
      <c r="CG39" s="260">
        <f t="shared" si="19"/>
        <v>0</v>
      </c>
      <c r="CH39" s="260">
        <f t="shared" si="20"/>
        <v>0</v>
      </c>
      <c r="CI39" s="260">
        <f t="shared" si="12"/>
        <v>0.14038164248272647</v>
      </c>
      <c r="CK39" s="20" t="str">
        <f t="shared" si="13"/>
        <v>19368</v>
      </c>
      <c r="CL39" s="20" t="str">
        <f t="shared" si="14"/>
        <v>富士川町</v>
      </c>
      <c r="CM39" s="20">
        <f>VLOOKUP($CK39&amp;"_"&amp;$AZ$7,データシート1!$A:$BS,MATCH("ca_太陽光発電（10kW未満）",データシート1!$A$1:$BS$1,0),0)</f>
        <v>428</v>
      </c>
      <c r="CN39" s="20">
        <f>VLOOKUP($CK39&amp;"_"&amp;$AZ$5,データシート1!$A:$BS,MATCH("ab_家庭",データシート1!$A$1:$BS$1,0),0)</f>
        <v>6277</v>
      </c>
      <c r="CO39" s="260">
        <f t="shared" si="15"/>
        <v>6.8185438903934997E-2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42323</v>
      </c>
      <c r="AY40" s="20" t="str">
        <f>IF(IFERROR(比較地域マスタ!$Z33,"")=0,"",IFERROR(比較地域マスタ!$Z33,""))</f>
        <v>波佐見町</v>
      </c>
      <c r="BC40" s="960" t="str">
        <f t="shared" si="0"/>
        <v>42323</v>
      </c>
      <c r="BD40" s="123" t="str">
        <f t="shared" si="2"/>
        <v>波佐見町</v>
      </c>
      <c r="BE40" s="40">
        <f>VLOOKUP($BC40&amp;"_"&amp;$AZ$7,データシート1!$A:$BS,MATCH("cb_"&amp;BE$12,データシート1!$A$1:$BS$1,0),0)</f>
        <v>3540.0000000000036</v>
      </c>
      <c r="BF40" s="40">
        <f>VLOOKUP($BC40&amp;"_"&amp;$AZ$7,データシート1!$A:$BS,MATCH("cb_"&amp;BF$12,データシート1!$A$1:$BS$1,0),0)</f>
        <v>9418.9999999999964</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12959</v>
      </c>
      <c r="BL40" s="42"/>
      <c r="BM40" s="960" t="str">
        <f t="shared" si="4"/>
        <v>42323</v>
      </c>
      <c r="BN40" s="123" t="str">
        <f t="shared" si="5"/>
        <v>波佐見町</v>
      </c>
      <c r="BO40" s="40">
        <f>BE40*VLOOKUP(BO$12,別紙!$B$4:$E$10,MATCH("設備利用率",別紙!$B$4:$E$4,0),0)/100*8760/10^3</f>
        <v>4248.4248000000043</v>
      </c>
      <c r="BP40" s="40">
        <f>BF40*VLOOKUP(BP$12,別紙!$B$4:$E$10,MATCH("設備利用率",別紙!$B$4:$E$4,0),0)/100*8760/10^3</f>
        <v>12459.076439999993</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16707.501239999998</v>
      </c>
      <c r="BV40" s="42"/>
      <c r="BW40" s="38" t="str">
        <f t="shared" si="7"/>
        <v>42323</v>
      </c>
      <c r="BX40" s="38" t="str">
        <f t="shared" si="8"/>
        <v>波佐見町</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94410.669407309048</v>
      </c>
      <c r="BZ40" s="42"/>
      <c r="CA40" s="38" t="str">
        <f t="shared" si="9"/>
        <v>42323</v>
      </c>
      <c r="CB40" s="38" t="str">
        <f t="shared" si="10"/>
        <v>波佐見町</v>
      </c>
      <c r="CC40" s="260">
        <f t="shared" si="11"/>
        <v>4.4999414014017164E-2</v>
      </c>
      <c r="CD40" s="260">
        <f t="shared" si="16"/>
        <v>0.13196682661202952</v>
      </c>
      <c r="CE40" s="260">
        <f t="shared" si="17"/>
        <v>0</v>
      </c>
      <c r="CF40" s="260">
        <f t="shared" si="18"/>
        <v>0</v>
      </c>
      <c r="CG40" s="260">
        <f t="shared" si="19"/>
        <v>0</v>
      </c>
      <c r="CH40" s="260">
        <f t="shared" si="20"/>
        <v>0</v>
      </c>
      <c r="CI40" s="260">
        <f t="shared" si="12"/>
        <v>0.17696624062604668</v>
      </c>
      <c r="CK40" s="20" t="str">
        <f t="shared" si="13"/>
        <v>42323</v>
      </c>
      <c r="CL40" s="20" t="str">
        <f t="shared" si="14"/>
        <v>波佐見町</v>
      </c>
      <c r="CM40" s="20">
        <f>VLOOKUP($CK40&amp;"_"&amp;$AZ$7,データシート1!$A:$BS,MATCH("ca_太陽光発電（10kW未満）",データシート1!$A$1:$BS$1,0),0)</f>
        <v>676</v>
      </c>
      <c r="CN40" s="20">
        <f>VLOOKUP($CK40&amp;"_"&amp;$AZ$5,データシート1!$A:$BS,MATCH("ab_家庭",データシート1!$A$1:$BS$1,0),0)</f>
        <v>5306</v>
      </c>
      <c r="CO40" s="260">
        <f t="shared" si="15"/>
        <v>0.12740294006784772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20521</v>
      </c>
      <c r="AY41" s="20" t="str">
        <f>IF(IFERROR(比較地域マスタ!$Z34,"")=0,"",IFERROR(比較地域マスタ!$Z34,""))</f>
        <v>坂城町</v>
      </c>
      <c r="BC41" s="960" t="str">
        <f t="shared" si="0"/>
        <v>20521</v>
      </c>
      <c r="BD41" s="123" t="str">
        <f t="shared" si="2"/>
        <v>坂城町</v>
      </c>
      <c r="BE41" s="40">
        <f>VLOOKUP($BC41&amp;"_"&amp;$AZ$7,データシート1!$A:$BS,MATCH("cb_"&amp;BE$12,データシート1!$A$1:$BS$1,0),0)</f>
        <v>3538.7000000000021</v>
      </c>
      <c r="BF41" s="40">
        <f>VLOOKUP($BC41&amp;"_"&amp;$AZ$7,データシート1!$A:$BS,MATCH("cb_"&amp;BF$12,データシート1!$A$1:$BS$1,0),0)</f>
        <v>8536.1999999999971</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12074.9</v>
      </c>
      <c r="BL41" s="42"/>
      <c r="BM41" s="960" t="str">
        <f t="shared" si="4"/>
        <v>20521</v>
      </c>
      <c r="BN41" s="123" t="str">
        <f t="shared" si="5"/>
        <v>坂城町</v>
      </c>
      <c r="BO41" s="40">
        <f>BE41*VLOOKUP(BO$12,別紙!$B$4:$E$10,MATCH("設備利用率",別紙!$B$4:$E$4,0),0)/100*8760/10^3</f>
        <v>4246.864644000002</v>
      </c>
      <c r="BP41" s="40">
        <f>BF41*VLOOKUP(BP$12,別紙!$B$4:$E$10,MATCH("設備利用率",別紙!$B$4:$E$4,0),0)/100*8760/10^3</f>
        <v>11291.343911999997</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15538.208555999998</v>
      </c>
      <c r="BV41" s="42"/>
      <c r="BW41" s="38" t="str">
        <f t="shared" si="7"/>
        <v>20521</v>
      </c>
      <c r="BX41" s="38" t="str">
        <f t="shared" si="8"/>
        <v>坂城町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197924.54326689491</v>
      </c>
      <c r="BZ41" s="42"/>
      <c r="CA41" s="38" t="str">
        <f t="shared" si="9"/>
        <v>20521</v>
      </c>
      <c r="CB41" s="38" t="str">
        <f t="shared" si="10"/>
        <v>坂城町</v>
      </c>
      <c r="CC41" s="260">
        <f t="shared" si="11"/>
        <v>2.145698847602362E-2</v>
      </c>
      <c r="CD41" s="260">
        <f t="shared" si="16"/>
        <v>5.7048730418308866E-2</v>
      </c>
      <c r="CE41" s="260">
        <f t="shared" si="17"/>
        <v>0</v>
      </c>
      <c r="CF41" s="260">
        <f t="shared" si="18"/>
        <v>0</v>
      </c>
      <c r="CG41" s="260">
        <f t="shared" si="19"/>
        <v>0</v>
      </c>
      <c r="CH41" s="260">
        <f t="shared" si="20"/>
        <v>0</v>
      </c>
      <c r="CI41" s="260">
        <f t="shared" si="12"/>
        <v>7.8505718894332485E-2</v>
      </c>
      <c r="CK41" s="20" t="str">
        <f t="shared" si="13"/>
        <v>20521</v>
      </c>
      <c r="CL41" s="20" t="str">
        <f t="shared" si="14"/>
        <v>坂城町</v>
      </c>
      <c r="CM41" s="20">
        <f>VLOOKUP($CK41&amp;"_"&amp;$AZ$7,データシート1!$A:$BS,MATCH("ca_太陽光発電（10kW未満）",データシート1!$A$1:$BS$1,0),0)</f>
        <v>739</v>
      </c>
      <c r="CN41" s="20">
        <f>VLOOKUP($CK41&amp;"_"&amp;$AZ$5,データシート1!$A:$BS,MATCH("ab_家庭",データシート1!$A$1:$BS$1,0),0)</f>
        <v>6140</v>
      </c>
      <c r="CO41" s="260">
        <f t="shared" si="15"/>
        <v>0.12035830618892508</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35502</v>
      </c>
      <c r="AY72" s="20" t="str">
        <f>IF(IFERROR(比較地域マスタ!$AE7,"")=0,"",IFERROR(比較地域マスタ!$AE7,""))</f>
        <v>阿武町</v>
      </c>
      <c r="AZ72" s="18"/>
      <c r="BA72" s="24">
        <v>1</v>
      </c>
      <c r="BB72" s="24">
        <v>1</v>
      </c>
      <c r="BC72" s="20" t="str">
        <f>AX72</f>
        <v>35502</v>
      </c>
      <c r="BD72" s="20" t="str">
        <f>AY72</f>
        <v>阿武町</v>
      </c>
      <c r="BE72" s="953">
        <f>VLOOKUP(BC72&amp;"_令和4年度",データシート3!A:AB,MATCH("ea_"&amp;"太陽光（建物系）"&amp;"_年間発電",データシート3!$A$1:$AB$1,0),0)/10^3+VLOOKUP(BC72&amp;"_令和4年度",データシート3!A:AB,MATCH("ea_"&amp;"太陽光（土地系）"&amp;"_年間発電",データシート3!$A$1:$AB$1,0),0)/10^3</f>
        <v>324435.48200000002</v>
      </c>
      <c r="BF72" s="953">
        <f>VLOOKUP(BC72&amp;"_令和4年度",データシート3!A:AB,MATCH("ea_"&amp;"風力（陸上）"&amp;"_年間発電",データシート3!$A$1:$AB$1,0),0)/10^3</f>
        <v>327591.51899999991</v>
      </c>
      <c r="BG72" s="953">
        <f>VLOOKUP(BC72&amp;"_令和4年度",データシート3!A:AB,MATCH("ea_"&amp;"中小水（河川）"&amp;"_年間発電",データシート3!$A$1:$AB$1,0),0)/10^3+VLOOKUP(BC72&amp;"_令和4年度",データシート3!A:AB,MATCH("ea_"&amp;"中小水（農業用水路）"&amp;"_年間発電",データシート3!$A$1:$AB$1,0),0)/10^3</f>
        <v>488.60000000000008</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652515.60099999991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16633.469483501191</v>
      </c>
      <c r="BK72" s="953">
        <f t="shared" ref="BK72:BK103" si="21">BI72-BJ72</f>
        <v>635882.13151649875</v>
      </c>
      <c r="BL72" s="953">
        <f t="shared" ref="BL72:BL103" si="22">IF(BK72&gt;0,0,BK72)</f>
        <v>0</v>
      </c>
      <c r="BM72" s="953">
        <f t="shared" ref="BM72:BM103" si="23">IF(BK72&gt;0,BK72,0)</f>
        <v>635882.13151649875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35208</v>
      </c>
      <c r="AY73" s="20" t="str">
        <f>IF(IFERROR(比較地域マスタ!$AE8,"")=0,"",IFERROR(比較地域マスタ!$AE8,""))</f>
        <v>岩国市</v>
      </c>
      <c r="AZ73" s="18"/>
      <c r="BA73" s="24">
        <v>2</v>
      </c>
      <c r="BB73" s="24">
        <v>1</v>
      </c>
      <c r="BC73" s="20" t="str">
        <f t="shared" ref="BC73:BC136" si="24">AX73</f>
        <v>35208</v>
      </c>
      <c r="BD73" s="20" t="str">
        <f t="shared" ref="BD73:BD136" si="25">AY73</f>
        <v>岩国市</v>
      </c>
      <c r="BE73" s="953">
        <f>VLOOKUP(BC73&amp;"_令和4年度",データシート3!A:AB,MATCH("ea_"&amp;"太陽光（建物系）"&amp;"_年間発電",データシート3!$A$1:$AB$1,0),0)/10^3+VLOOKUP(BC73&amp;"_令和4年度",データシート3!A:AB,MATCH("ea_"&amp;"太陽光（土地系）"&amp;"_年間発電",データシート3!$A$1:$AB$1,0),0)/10^3</f>
        <v>1904836.095</v>
      </c>
      <c r="BF73" s="953">
        <f>VLOOKUP(BC73&amp;"_令和4年度",データシート3!A:AB,MATCH("ea_"&amp;"風力（陸上）"&amp;"_年間発電",データシート3!$A$1:$AB$1,0),0)/10^3</f>
        <v>1328279.3359999997</v>
      </c>
      <c r="BG73" s="953">
        <f>VLOOKUP(BC73&amp;"_令和4年度",データシート3!A:AB,MATCH("ea_"&amp;"中小水（河川）"&amp;"_年間発電",データシート3!$A$1:$AB$1,0),0)/10^3+VLOOKUP(BC73&amp;"_令和4年度",データシート3!A:AB,MATCH("ea_"&amp;"中小水（農業用水路）"&amp;"_年間発電",データシート3!$A$1:$AB$1,0),0)/10^3</f>
        <v>45274.826000000008</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3278390.2569999998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945779.31744400307</v>
      </c>
      <c r="BK73" s="953">
        <f t="shared" si="21"/>
        <v>2332610.9395559966</v>
      </c>
      <c r="BL73" s="953">
        <f t="shared" si="22"/>
        <v>0</v>
      </c>
      <c r="BM73" s="953">
        <f t="shared" si="23"/>
        <v>2332610.9395559966</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35202</v>
      </c>
      <c r="AY74" s="20" t="str">
        <f>IF(IFERROR(比較地域マスタ!$AE9,"")=0,"",IFERROR(比較地域マスタ!$AE9,""))</f>
        <v>宇部市</v>
      </c>
      <c r="AZ74" s="18"/>
      <c r="BA74" s="24">
        <v>3</v>
      </c>
      <c r="BB74" s="24">
        <v>1</v>
      </c>
      <c r="BC74" s="20" t="str">
        <f t="shared" si="24"/>
        <v>35202</v>
      </c>
      <c r="BD74" s="20" t="str">
        <f t="shared" si="25"/>
        <v>宇部市</v>
      </c>
      <c r="BE74" s="953">
        <f>VLOOKUP(BC74&amp;"_令和4年度",データシート3!A:AB,MATCH("ea_"&amp;"太陽光（建物系）"&amp;"_年間発電",データシート3!$A$1:$AB$1,0),0)/10^3+VLOOKUP(BC74&amp;"_令和4年度",データシート3!A:AB,MATCH("ea_"&amp;"太陽光（土地系）"&amp;"_年間発電",データシート3!$A$1:$AB$1,0),0)/10^3</f>
        <v>2079893.8020000001</v>
      </c>
      <c r="BF74" s="953">
        <f>VLOOKUP(BC74&amp;"_令和4年度",データシート3!A:AB,MATCH("ea_"&amp;"風力（陸上）"&amp;"_年間発電",データシート3!$A$1:$AB$1,0),0)/10^3</f>
        <v>197265.24799999999</v>
      </c>
      <c r="BG74" s="953">
        <f>VLOOKUP(BC74&amp;"_令和4年度",データシート3!A:AB,MATCH("ea_"&amp;"中小水（河川）"&amp;"_年間発電",データシート3!$A$1:$AB$1,0),0)/10^3+VLOOKUP(BC74&amp;"_令和4年度",データシート3!A:AB,MATCH("ea_"&amp;"中小水（農業用水路）"&amp;"_年間発電",データシート3!$A$1:$AB$1,0),0)/10^3</f>
        <v>761.71199999999999</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2277920.7620000001</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1192912.9956736632</v>
      </c>
      <c r="BK74" s="953">
        <f t="shared" si="21"/>
        <v>1085007.7663263369</v>
      </c>
      <c r="BL74" s="953">
        <f t="shared" si="22"/>
        <v>0</v>
      </c>
      <c r="BM74" s="953">
        <f t="shared" si="23"/>
        <v>1085007.7663263369</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35341</v>
      </c>
      <c r="AY75" s="20" t="str">
        <f>IF(IFERROR(比較地域マスタ!$AE10,"")=0,"",IFERROR(比較地域マスタ!$AE10,""))</f>
        <v>上関町</v>
      </c>
      <c r="AZ75" s="18"/>
      <c r="BA75" s="24">
        <v>4</v>
      </c>
      <c r="BB75" s="24">
        <v>1</v>
      </c>
      <c r="BC75" s="20" t="str">
        <f t="shared" si="24"/>
        <v>35341</v>
      </c>
      <c r="BD75" s="20" t="str">
        <f t="shared" si="25"/>
        <v>上関町</v>
      </c>
      <c r="BE75" s="953">
        <f>VLOOKUP(BC75&amp;"_令和4年度",データシート3!A:AB,MATCH("ea_"&amp;"太陽光（建物系）"&amp;"_年間発電",データシート3!$A$1:$AB$1,0),0)/10^3+VLOOKUP(BC75&amp;"_令和4年度",データシート3!A:AB,MATCH("ea_"&amp;"太陽光（土地系）"&amp;"_年間発電",データシート3!$A$1:$AB$1,0),0)/10^3</f>
        <v>57658.056000000004</v>
      </c>
      <c r="BF75" s="953">
        <f>VLOOKUP(BC75&amp;"_令和4年度",データシート3!A:AB,MATCH("ea_"&amp;"風力（陸上）"&amp;"_年間発電",データシート3!$A$1:$AB$1,0),0)/10^3</f>
        <v>159937.87899999996</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217595.93499999997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13121.084413419194</v>
      </c>
      <c r="BK75" s="953">
        <f t="shared" si="21"/>
        <v>204474.85058658078</v>
      </c>
      <c r="BL75" s="953">
        <f t="shared" si="22"/>
        <v>0</v>
      </c>
      <c r="BM75" s="953">
        <f t="shared" si="23"/>
        <v>204474.85058658078</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35207</v>
      </c>
      <c r="AY76" s="20" t="str">
        <f>IF(IFERROR(比較地域マスタ!$AE11,"")=0,"",IFERROR(比較地域マスタ!$AE11,""))</f>
        <v>下松市</v>
      </c>
      <c r="AZ76" s="18"/>
      <c r="BA76" s="24">
        <v>5</v>
      </c>
      <c r="BB76" s="24">
        <v>1</v>
      </c>
      <c r="BC76" s="20" t="str">
        <f t="shared" si="24"/>
        <v>35207</v>
      </c>
      <c r="BD76" s="20" t="str">
        <f t="shared" si="25"/>
        <v>下松市</v>
      </c>
      <c r="BE76" s="953">
        <f>VLOOKUP(BC76&amp;"_令和4年度",データシート3!A:AB,MATCH("ea_"&amp;"太陽光（建物系）"&amp;"_年間発電",データシート3!$A$1:$AB$1,0),0)/10^3+VLOOKUP(BC76&amp;"_令和4年度",データシート3!A:AB,MATCH("ea_"&amp;"太陽光（土地系）"&amp;"_年間発電",データシート3!$A$1:$AB$1,0),0)/10^3</f>
        <v>456175.83499999996</v>
      </c>
      <c r="BF76" s="953">
        <f>VLOOKUP(BC76&amp;"_令和4年度",データシート3!A:AB,MATCH("ea_"&amp;"風力（陸上）"&amp;"_年間発電",データシート3!$A$1:$AB$1,0),0)/10^3</f>
        <v>60499.32</v>
      </c>
      <c r="BG76" s="953">
        <f>VLOOKUP(BC76&amp;"_令和4年度",データシート3!A:AB,MATCH("ea_"&amp;"中小水（河川）"&amp;"_年間発電",データシート3!$A$1:$AB$1,0),0)/10^3+VLOOKUP(BC76&amp;"_令和4年度",データシート3!A:AB,MATCH("ea_"&amp;"中小水（農業用水路）"&amp;"_年間発電",データシート3!$A$1:$AB$1,0),0)/10^3</f>
        <v>4779.4040000000005</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521454.55899999995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586502.32848534838</v>
      </c>
      <c r="BK76" s="953">
        <f t="shared" si="21"/>
        <v>-65047.769485348428</v>
      </c>
      <c r="BL76" s="953">
        <f t="shared" si="22"/>
        <v>-65047.769485348428</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35216</v>
      </c>
      <c r="AY77" s="20" t="str">
        <f>IF(IFERROR(比較地域マスタ!$AE12,"")=0,"",IFERROR(比較地域マスタ!$AE12,""))</f>
        <v>山陽小野田市</v>
      </c>
      <c r="AZ77" s="18"/>
      <c r="BA77" s="24">
        <v>6</v>
      </c>
      <c r="BB77" s="24">
        <v>1</v>
      </c>
      <c r="BC77" s="20" t="str">
        <f t="shared" si="24"/>
        <v>35216</v>
      </c>
      <c r="BD77" s="20" t="str">
        <f t="shared" si="25"/>
        <v>山陽小野田市</v>
      </c>
      <c r="BE77" s="953">
        <f>VLOOKUP(BC77&amp;"_令和4年度",データシート3!A:AB,MATCH("ea_"&amp;"太陽光（建物系）"&amp;"_年間発電",データシート3!$A$1:$AB$1,0),0)/10^3+VLOOKUP(BC77&amp;"_令和4年度",データシート3!A:AB,MATCH("ea_"&amp;"太陽光（土地系）"&amp;"_年間発電",データシート3!$A$1:$AB$1,0),0)/10^3</f>
        <v>1075313.9099999999</v>
      </c>
      <c r="BF77" s="953">
        <f>VLOOKUP(BC77&amp;"_令和4年度",データシート3!A:AB,MATCH("ea_"&amp;"風力（陸上）"&amp;"_年間発電",データシート3!$A$1:$AB$1,0),0)/10^3</f>
        <v>44386.311000000002</v>
      </c>
      <c r="BG77" s="953">
        <f>VLOOKUP(BC77&amp;"_令和4年度",データシート3!A:AB,MATCH("ea_"&amp;"中小水（河川）"&amp;"_年間発電",データシート3!$A$1:$AB$1,0),0)/10^3+VLOOKUP(BC77&amp;"_令和4年度",データシート3!A:AB,MATCH("ea_"&amp;"中小水（農業用水路）"&amp;"_年間発電",データシート3!$A$1:$AB$1,0),0)/10^3</f>
        <v>184.29300000000001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1119884.514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1032280.4094281285</v>
      </c>
      <c r="BK77" s="953">
        <f t="shared" si="21"/>
        <v>87604.104571871459</v>
      </c>
      <c r="BL77" s="953">
        <f t="shared" si="22"/>
        <v>0</v>
      </c>
      <c r="BM77" s="953">
        <f t="shared" si="23"/>
        <v>87604.104571871459</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35201</v>
      </c>
      <c r="AY78" s="20" t="str">
        <f>IF(IFERROR(比較地域マスタ!$AE13,"")=0,"",IFERROR(比較地域マスタ!$AE13,""))</f>
        <v>下関市</v>
      </c>
      <c r="AZ78" s="18"/>
      <c r="BA78" s="24">
        <v>7</v>
      </c>
      <c r="BB78" s="24">
        <v>1</v>
      </c>
      <c r="BC78" s="20" t="str">
        <f t="shared" si="24"/>
        <v>35201</v>
      </c>
      <c r="BD78" s="20" t="str">
        <f t="shared" si="25"/>
        <v>下関市</v>
      </c>
      <c r="BE78" s="953">
        <f>VLOOKUP(BC78&amp;"_令和4年度",データシート3!A:AB,MATCH("ea_"&amp;"太陽光（建物系）"&amp;"_年間発電",データシート3!$A$1:$AB$1,0),0)/10^3+VLOOKUP(BC78&amp;"_令和4年度",データシート3!A:AB,MATCH("ea_"&amp;"太陽光（土地系）"&amp;"_年間発電",データシート3!$A$1:$AB$1,0),0)/10^3</f>
        <v>4494574.608</v>
      </c>
      <c r="BF78" s="953">
        <f>VLOOKUP(BC78&amp;"_令和4年度",データシート3!A:AB,MATCH("ea_"&amp;"風力（陸上）"&amp;"_年間発電",データシート3!$A$1:$AB$1,0),0)/10^3</f>
        <v>1027696.05</v>
      </c>
      <c r="BG78" s="953">
        <f>VLOOKUP(BC78&amp;"_令和4年度",データシート3!A:AB,MATCH("ea_"&amp;"中小水（河川）"&amp;"_年間発電",データシート3!$A$1:$AB$1,0),0)/10^3+VLOOKUP(BC78&amp;"_令和4年度",データシート3!A:AB,MATCH("ea_"&amp;"中小水（農業用水路）"&amp;"_年間発電",データシート3!$A$1:$AB$1,0),0)/10^3</f>
        <v>4278.8739999999998</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5526549.5319999997</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1891857.0780361027</v>
      </c>
      <c r="BK78" s="953">
        <f t="shared" si="21"/>
        <v>3634692.4539638972</v>
      </c>
      <c r="BL78" s="953">
        <f t="shared" si="22"/>
        <v>0</v>
      </c>
      <c r="BM78" s="953">
        <f t="shared" si="23"/>
        <v>3634692.4539638972</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35215</v>
      </c>
      <c r="AY79" s="20" t="str">
        <f>IF(IFERROR(比較地域マスタ!$AE14,"")=0,"",IFERROR(比較地域マスタ!$AE14,""))</f>
        <v>周南市</v>
      </c>
      <c r="AZ79" s="18"/>
      <c r="BA79" s="24">
        <v>8</v>
      </c>
      <c r="BB79" s="24">
        <v>1</v>
      </c>
      <c r="BC79" s="20" t="str">
        <f t="shared" si="24"/>
        <v>35215</v>
      </c>
      <c r="BD79" s="20" t="str">
        <f t="shared" si="25"/>
        <v>周南市</v>
      </c>
      <c r="BE79" s="953">
        <f>VLOOKUP(BC79&amp;"_令和4年度",データシート3!A:AB,MATCH("ea_"&amp;"太陽光（建物系）"&amp;"_年間発電",データシート3!$A$1:$AB$1,0),0)/10^3+VLOOKUP(BC79&amp;"_令和4年度",データシート3!A:AB,MATCH("ea_"&amp;"太陽光（土地系）"&amp;"_年間発電",データシート3!$A$1:$AB$1,0),0)/10^3</f>
        <v>1829368.969</v>
      </c>
      <c r="BF79" s="953">
        <f>VLOOKUP(BC79&amp;"_令和4年度",データシート3!A:AB,MATCH("ea_"&amp;"風力（陸上）"&amp;"_年間発電",データシート3!$A$1:$AB$1,0),0)/10^3</f>
        <v>1408508.274</v>
      </c>
      <c r="BG79" s="953">
        <f>VLOOKUP(BC79&amp;"_令和4年度",データシート3!A:AB,MATCH("ea_"&amp;"中小水（河川）"&amp;"_年間発電",データシート3!$A$1:$AB$1,0),0)/10^3+VLOOKUP(BC79&amp;"_令和4年度",データシート3!A:AB,MATCH("ea_"&amp;"中小水（農業用水路）"&amp;"_年間発電",データシート3!$A$1:$AB$1,0),0)/10^3</f>
        <v>30450.960999999999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3268328.2039999999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2030923.6443384932</v>
      </c>
      <c r="BK79" s="953">
        <f t="shared" si="21"/>
        <v>1237404.5596615067</v>
      </c>
      <c r="BL79" s="953">
        <f>IF(BK79&gt;0,0,BK79)</f>
        <v>0</v>
      </c>
      <c r="BM79" s="953">
        <f>IF(BK79&gt;0,BK79,0)</f>
        <v>1237404.5596615067</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35305</v>
      </c>
      <c r="AY80" s="20" t="str">
        <f>IF(IFERROR(比較地域マスタ!$AE15,"")=0,"",IFERROR(比較地域マスタ!$AE15,""))</f>
        <v>周防大島町</v>
      </c>
      <c r="AZ80" s="18"/>
      <c r="BA80" s="24">
        <v>9</v>
      </c>
      <c r="BB80" s="24">
        <v>1</v>
      </c>
      <c r="BC80" s="20" t="str">
        <f t="shared" si="24"/>
        <v>35305</v>
      </c>
      <c r="BD80" s="20" t="str">
        <f t="shared" si="25"/>
        <v>周防大島町</v>
      </c>
      <c r="BE80" s="953">
        <f>VLOOKUP(BC80&amp;"_令和4年度",データシート3!A:AB,MATCH("ea_"&amp;"太陽光（建物系）"&amp;"_年間発電",データシート3!$A$1:$AB$1,0),0)/10^3+VLOOKUP(BC80&amp;"_令和4年度",データシート3!A:AB,MATCH("ea_"&amp;"太陽光（土地系）"&amp;"_年間発電",データシート3!$A$1:$AB$1,0),0)/10^3</f>
        <v>783991.24899999995</v>
      </c>
      <c r="BF80" s="953">
        <f>VLOOKUP(BC80&amp;"_令和4年度",データシート3!A:AB,MATCH("ea_"&amp;"風力（陸上）"&amp;"_年間発電",データシート3!$A$1:$AB$1,0),0)/10^3</f>
        <v>153968.921</v>
      </c>
      <c r="BG80" s="953">
        <f>VLOOKUP(BC80&amp;"_令和4年度",データシート3!A:AB,MATCH("ea_"&amp;"中小水（河川）"&amp;"_年間発電",データシート3!$A$1:$AB$1,0),0)/10^3+VLOOKUP(BC80&amp;"_令和4年度",データシート3!A:AB,MATCH("ea_"&amp;"中小水（農業用水路）"&amp;"_年間発電",データシート3!$A$1:$AB$1,0),0)/10^3</f>
        <v>203.56399999999999</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938163.73399999994</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74271.445864425099</v>
      </c>
      <c r="BK80" s="953">
        <f t="shared" si="21"/>
        <v>863892.2881355749</v>
      </c>
      <c r="BL80" s="953">
        <f t="shared" si="22"/>
        <v>0</v>
      </c>
      <c r="BM80" s="953">
        <f t="shared" si="23"/>
        <v>863892.2881355749</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35343</v>
      </c>
      <c r="AY81" s="20" t="str">
        <f>IF(IFERROR(比較地域マスタ!$AE16,"")=0,"",IFERROR(比較地域マスタ!$AE16,""))</f>
        <v>田布施町</v>
      </c>
      <c r="AZ81" s="18"/>
      <c r="BA81" s="24">
        <v>10</v>
      </c>
      <c r="BB81" s="24">
        <v>1</v>
      </c>
      <c r="BC81" s="20" t="str">
        <f t="shared" si="24"/>
        <v>35343</v>
      </c>
      <c r="BD81" s="20" t="str">
        <f t="shared" si="25"/>
        <v>田布施町</v>
      </c>
      <c r="BE81" s="953">
        <f>VLOOKUP(BC81&amp;"_令和4年度",データシート3!A:AB,MATCH("ea_"&amp;"太陽光（建物系）"&amp;"_年間発電",データシート3!$A$1:$AB$1,0),0)/10^3+VLOOKUP(BC81&amp;"_令和4年度",データシート3!A:AB,MATCH("ea_"&amp;"太陽光（土地系）"&amp;"_年間発電",データシート3!$A$1:$AB$1,0),0)/10^3</f>
        <v>440147.44</v>
      </c>
      <c r="BF81" s="953">
        <f>VLOOKUP(BC81&amp;"_令和4年度",データシート3!A:AB,MATCH("ea_"&amp;"風力（陸上）"&amp;"_年間発電",データシート3!$A$1:$AB$1,0),0)/10^3</f>
        <v>10606.28</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450753.72000000003</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98970.965795606491</v>
      </c>
      <c r="BK81" s="953">
        <f t="shared" si="21"/>
        <v>351782.75420439354</v>
      </c>
      <c r="BL81" s="953">
        <f t="shared" si="22"/>
        <v>0</v>
      </c>
      <c r="BM81" s="953">
        <f t="shared" si="23"/>
        <v>351782.75420439354</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35211</v>
      </c>
      <c r="AY82" s="20" t="str">
        <f>IF(IFERROR(比較地域マスタ!$AE17,"")=0,"",IFERROR(比較地域マスタ!$AE17,""))</f>
        <v>長門市</v>
      </c>
      <c r="AZ82" s="18"/>
      <c r="BA82" s="24">
        <v>11</v>
      </c>
      <c r="BB82" s="24">
        <v>1</v>
      </c>
      <c r="BC82" s="20" t="str">
        <f t="shared" si="24"/>
        <v>35211</v>
      </c>
      <c r="BD82" s="20" t="str">
        <f t="shared" si="25"/>
        <v>長門市</v>
      </c>
      <c r="BE82" s="953">
        <f>VLOOKUP(BC82&amp;"_令和4年度",データシート3!A:AB,MATCH("ea_"&amp;"太陽光（建物系）"&amp;"_年間発電",データシート3!$A$1:$AB$1,0),0)/10^3+VLOOKUP(BC82&amp;"_令和4年度",データシート3!A:AB,MATCH("ea_"&amp;"太陽光（土地系）"&amp;"_年間発電",データシート3!$A$1:$AB$1,0),0)/10^3</f>
        <v>1435887.6629999999</v>
      </c>
      <c r="BF82" s="953">
        <f>VLOOKUP(BC82&amp;"_令和4年度",データシート3!A:AB,MATCH("ea_"&amp;"風力（陸上）"&amp;"_年間発電",データシート3!$A$1:$AB$1,0),0)/10^3</f>
        <v>1106751.216</v>
      </c>
      <c r="BG82" s="953">
        <f>VLOOKUP(BC82&amp;"_令和4年度",データシート3!A:AB,MATCH("ea_"&amp;"中小水（河川）"&amp;"_年間発電",データシート3!$A$1:$AB$1,0),0)/10^3+VLOOKUP(BC82&amp;"_令和4年度",データシート3!A:AB,MATCH("ea_"&amp;"中小水（農業用水路）"&amp;"_年間発電",データシート3!$A$1:$AB$1,0),0)/10^3</f>
        <v>3153.7319999999995</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17.170000000000002</v>
      </c>
      <c r="BI82" s="953">
        <f t="shared" si="26"/>
        <v>2545809.7809999995</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204124.13172822868</v>
      </c>
      <c r="BK82" s="953">
        <f t="shared" si="21"/>
        <v>2341685.6492717708</v>
      </c>
      <c r="BL82" s="953">
        <f t="shared" si="22"/>
        <v>0</v>
      </c>
      <c r="BM82" s="953">
        <f t="shared" si="23"/>
        <v>2341685.6492717708</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35204</v>
      </c>
      <c r="AY83" s="20" t="str">
        <f>IF(IFERROR(比較地域マスタ!$AE18,"")=0,"",IFERROR(比較地域マスタ!$AE18,""))</f>
        <v>萩市</v>
      </c>
      <c r="AZ83" s="18"/>
      <c r="BA83" s="24">
        <v>12</v>
      </c>
      <c r="BB83" s="24">
        <v>1</v>
      </c>
      <c r="BC83" s="20" t="str">
        <f t="shared" si="24"/>
        <v>35204</v>
      </c>
      <c r="BD83" s="20" t="str">
        <f t="shared" si="25"/>
        <v>萩市</v>
      </c>
      <c r="BE83" s="953">
        <f>VLOOKUP(BC83&amp;"_令和4年度",データシート3!A:AB,MATCH("ea_"&amp;"太陽光（建物系）"&amp;"_年間発電",データシート3!$A$1:$AB$1,0),0)/10^3+VLOOKUP(BC83&amp;"_令和4年度",データシート3!A:AB,MATCH("ea_"&amp;"太陽光（土地系）"&amp;"_年間発電",データシート3!$A$1:$AB$1,0),0)/10^3</f>
        <v>2209985.0950000002</v>
      </c>
      <c r="BF83" s="953">
        <f>VLOOKUP(BC83&amp;"_令和4年度",データシート3!A:AB,MATCH("ea_"&amp;"風力（陸上）"&amp;"_年間発電",データシート3!$A$1:$AB$1,0),0)/10^3</f>
        <v>1758870.368</v>
      </c>
      <c r="BG83" s="953">
        <f>VLOOKUP(BC83&amp;"_令和4年度",データシート3!A:AB,MATCH("ea_"&amp;"中小水（河川）"&amp;"_年間発電",データシート3!$A$1:$AB$1,0),0)/10^3+VLOOKUP(BC83&amp;"_令和4年度",データシート3!A:AB,MATCH("ea_"&amp;"中小水（農業用水路）"&amp;"_年間発電",データシート3!$A$1:$AB$1,0),0)/10^3</f>
        <v>4105.9030000000002</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4.9059999999999997</v>
      </c>
      <c r="BI83" s="953">
        <f t="shared" si="26"/>
        <v>3972966.2720000003</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246058.61448724184</v>
      </c>
      <c r="BK83" s="953">
        <f t="shared" si="21"/>
        <v>3726907.6575127584</v>
      </c>
      <c r="BL83" s="953">
        <f t="shared" si="22"/>
        <v>0</v>
      </c>
      <c r="BM83" s="953">
        <f t="shared" si="23"/>
        <v>3726907.6575127584</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35210</v>
      </c>
      <c r="AY84" s="20" t="str">
        <f>IF(IFERROR(比較地域マスタ!$AE19,"")=0,"",IFERROR(比較地域マスタ!$AE19,""))</f>
        <v>光市</v>
      </c>
      <c r="AZ84" s="18"/>
      <c r="BA84" s="24">
        <v>13</v>
      </c>
      <c r="BB84" s="24">
        <v>1</v>
      </c>
      <c r="BC84" s="20" t="str">
        <f t="shared" si="24"/>
        <v>35210</v>
      </c>
      <c r="BD84" s="20" t="str">
        <f t="shared" si="25"/>
        <v>光市</v>
      </c>
      <c r="BE84" s="953">
        <f>VLOOKUP(BC84&amp;"_令和4年度",データシート3!A:AB,MATCH("ea_"&amp;"太陽光（建物系）"&amp;"_年間発電",データシート3!$A$1:$AB$1,0),0)/10^3+VLOOKUP(BC84&amp;"_令和4年度",データシート3!A:AB,MATCH("ea_"&amp;"太陽光（土地系）"&amp;"_年間発電",データシート3!$A$1:$AB$1,0),0)/10^3</f>
        <v>658037.96899999992</v>
      </c>
      <c r="BF84" s="953">
        <f>VLOOKUP(BC84&amp;"_令和4年度",データシート3!A:AB,MATCH("ea_"&amp;"風力（陸上）"&amp;"_年間発電",データシート3!$A$1:$AB$1,0),0)/10^3</f>
        <v>17564.75</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675602.71899999992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861799.00702070689</v>
      </c>
      <c r="BK84" s="953">
        <f t="shared" si="21"/>
        <v>-186196.28802070697</v>
      </c>
      <c r="BL84" s="953">
        <f t="shared" si="22"/>
        <v>-186196.28802070697</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35344</v>
      </c>
      <c r="AY85" s="20" t="str">
        <f>IF(IFERROR(比較地域マスタ!$AE20,"")=0,"",IFERROR(比較地域マスタ!$AE20,""))</f>
        <v>平生町</v>
      </c>
      <c r="AZ85" s="18"/>
      <c r="BA85" s="24">
        <v>14</v>
      </c>
      <c r="BB85" s="24">
        <v>1</v>
      </c>
      <c r="BC85" s="20" t="str">
        <f t="shared" si="24"/>
        <v>35344</v>
      </c>
      <c r="BD85" s="20" t="str">
        <f t="shared" si="25"/>
        <v>平生町</v>
      </c>
      <c r="BE85" s="953">
        <f>VLOOKUP(BC85&amp;"_令和4年度",データシート3!A:AB,MATCH("ea_"&amp;"太陽光（建物系）"&amp;"_年間発電",データシート3!$A$1:$AB$1,0),0)/10^3+VLOOKUP(BC85&amp;"_令和4年度",データシート3!A:AB,MATCH("ea_"&amp;"太陽光（土地系）"&amp;"_年間発電",データシート3!$A$1:$AB$1,0),0)/10^3</f>
        <v>269769.27399999998</v>
      </c>
      <c r="BF85" s="953">
        <f>VLOOKUP(BC85&amp;"_令和4年度",データシート3!A:AB,MATCH("ea_"&amp;"風力（陸上）"&amp;"_年間発電",データシート3!$A$1:$AB$1,0),0)/10^3</f>
        <v>13006.289000000001</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282775.56299999997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77913.840081123111</v>
      </c>
      <c r="BK85" s="953">
        <f t="shared" si="21"/>
        <v>204861.72291887685</v>
      </c>
      <c r="BL85" s="953">
        <f t="shared" si="22"/>
        <v>0</v>
      </c>
      <c r="BM85" s="953">
        <f t="shared" si="23"/>
        <v>204861.72291887685</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35206</v>
      </c>
      <c r="AY86" s="20" t="str">
        <f>IF(IFERROR(比較地域マスタ!$AE21,"")=0,"",IFERROR(比較地域マスタ!$AE21,""))</f>
        <v>防府市</v>
      </c>
      <c r="AZ86" s="18"/>
      <c r="BA86" s="24">
        <v>15</v>
      </c>
      <c r="BB86" s="24">
        <v>1</v>
      </c>
      <c r="BC86" s="20" t="str">
        <f t="shared" si="24"/>
        <v>35206</v>
      </c>
      <c r="BD86" s="20" t="str">
        <f t="shared" si="25"/>
        <v>防府市</v>
      </c>
      <c r="BE86" s="953">
        <f>VLOOKUP(BC86&amp;"_令和4年度",データシート3!A:AB,MATCH("ea_"&amp;"太陽光（建物系）"&amp;"_年間発電",データシート3!$A$1:$AB$1,0),0)/10^3+VLOOKUP(BC86&amp;"_令和4年度",データシート3!A:AB,MATCH("ea_"&amp;"太陽光（土地系）"&amp;"_年間発電",データシート3!$A$1:$AB$1,0),0)/10^3</f>
        <v>1469676.2820000001</v>
      </c>
      <c r="BF86" s="953">
        <f>VLOOKUP(BC86&amp;"_令和4年度",データシート3!A:AB,MATCH("ea_"&amp;"風力（陸上）"&amp;"_年間発電",データシート3!$A$1:$AB$1,0),0)/10^3</f>
        <v>276615.913</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1746292.1950000001</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1293547.4988663755</v>
      </c>
      <c r="BK86" s="953">
        <f t="shared" si="21"/>
        <v>452744.69613362453</v>
      </c>
      <c r="BL86" s="953">
        <f t="shared" si="22"/>
        <v>0</v>
      </c>
      <c r="BM86" s="953">
        <f t="shared" si="23"/>
        <v>452744.69613362453</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35213</v>
      </c>
      <c r="AY87" s="20" t="str">
        <f>IF(IFERROR(比較地域マスタ!$AE22,"")=0,"",IFERROR(比較地域マスタ!$AE22,""))</f>
        <v>美祢市</v>
      </c>
      <c r="AZ87" s="18"/>
      <c r="BA87" s="24">
        <v>16</v>
      </c>
      <c r="BB87" s="24">
        <v>1</v>
      </c>
      <c r="BC87" s="20" t="str">
        <f t="shared" si="24"/>
        <v>35213</v>
      </c>
      <c r="BD87" s="20" t="str">
        <f t="shared" si="25"/>
        <v>美祢市</v>
      </c>
      <c r="BE87" s="953">
        <f>VLOOKUP(BC87&amp;"_令和4年度",データシート3!A:AB,MATCH("ea_"&amp;"太陽光（建物系）"&amp;"_年間発電",データシート3!$A$1:$AB$1,0),0)/10^3+VLOOKUP(BC87&amp;"_令和4年度",データシート3!A:AB,MATCH("ea_"&amp;"太陽光（土地系）"&amp;"_年間発電",データシート3!$A$1:$AB$1,0),0)/10^3</f>
        <v>1880109.2989999999</v>
      </c>
      <c r="BF87" s="953">
        <f>VLOOKUP(BC87&amp;"_令和4年度",データシート3!A:AB,MATCH("ea_"&amp;"風力（陸上）"&amp;"_年間発電",データシート3!$A$1:$AB$1,0),0)/10^3</f>
        <v>951863.14899999998</v>
      </c>
      <c r="BG87" s="953">
        <f>VLOOKUP(BC87&amp;"_令和4年度",データシート3!A:AB,MATCH("ea_"&amp;"中小水（河川）"&amp;"_年間発電",データシート3!$A$1:$AB$1,0),0)/10^3+VLOOKUP(BC87&amp;"_令和4年度",データシート3!A:AB,MATCH("ea_"&amp;"中小水（農業用水路）"&amp;"_年間発電",データシート3!$A$1:$AB$1,0),0)/10^3</f>
        <v>2708.471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2834680.9189999998</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180361.73948904741</v>
      </c>
      <c r="BK87" s="953">
        <f t="shared" si="21"/>
        <v>2654319.1795109524</v>
      </c>
      <c r="BL87" s="953">
        <f t="shared" si="22"/>
        <v>0</v>
      </c>
      <c r="BM87" s="953">
        <f t="shared" si="23"/>
        <v>2654319.1795109524</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35212</v>
      </c>
      <c r="AY88" s="20" t="str">
        <f>IF(IFERROR(比較地域マスタ!$AE23,"")=0,"",IFERROR(比較地域マスタ!$AE23,""))</f>
        <v>柳井市</v>
      </c>
      <c r="AZ88" s="18"/>
      <c r="BA88" s="24">
        <v>17</v>
      </c>
      <c r="BB88" s="24">
        <v>1</v>
      </c>
      <c r="BC88" s="20" t="str">
        <f t="shared" si="24"/>
        <v>35212</v>
      </c>
      <c r="BD88" s="20" t="str">
        <f t="shared" si="25"/>
        <v>柳井市</v>
      </c>
      <c r="BE88" s="953">
        <f>VLOOKUP(BC88&amp;"_令和4年度",データシート3!A:AB,MATCH("ea_"&amp;"太陽光（建物系）"&amp;"_年間発電",データシート3!$A$1:$AB$1,0),0)/10^3+VLOOKUP(BC88&amp;"_令和4年度",データシート3!A:AB,MATCH("ea_"&amp;"太陽光（土地系）"&amp;"_年間発電",データシート3!$A$1:$AB$1,0),0)/10^3</f>
        <v>947753.02599999995</v>
      </c>
      <c r="BF88" s="953">
        <f>VLOOKUP(BC88&amp;"_令和4年度",データシート3!A:AB,MATCH("ea_"&amp;"風力（陸上）"&amp;"_年間発電",データシート3!$A$1:$AB$1,0),0)/10^3</f>
        <v>157676.299</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1105429.325</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183534.2676335412</v>
      </c>
      <c r="BK88" s="953">
        <f t="shared" si="21"/>
        <v>921895.0573664587</v>
      </c>
      <c r="BL88" s="953">
        <f t="shared" si="22"/>
        <v>0</v>
      </c>
      <c r="BM88" s="953">
        <f t="shared" si="23"/>
        <v>921895.0573664587</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35203</v>
      </c>
      <c r="AY89" s="20" t="str">
        <f>IF(IFERROR(比較地域マスタ!$AE24,"")=0,"",IFERROR(比較地域マスタ!$AE24,""))</f>
        <v>山口市</v>
      </c>
      <c r="AZ89" s="18"/>
      <c r="BA89" s="24">
        <v>18</v>
      </c>
      <c r="BB89" s="24">
        <v>1</v>
      </c>
      <c r="BC89" s="20" t="str">
        <f t="shared" si="24"/>
        <v>35203</v>
      </c>
      <c r="BD89" s="20" t="str">
        <f t="shared" si="25"/>
        <v>山口市</v>
      </c>
      <c r="BE89" s="953">
        <f>VLOOKUP(BC89&amp;"_令和4年度",データシート3!A:AB,MATCH("ea_"&amp;"太陽光（建物系）"&amp;"_年間発電",データシート3!$A$1:$AB$1,0),0)/10^3+VLOOKUP(BC89&amp;"_令和4年度",データシート3!A:AB,MATCH("ea_"&amp;"太陽光（土地系）"&amp;"_年間発電",データシート3!$A$1:$AB$1,0),0)/10^3</f>
        <v>5057957.1040000003</v>
      </c>
      <c r="BF89" s="953">
        <f>VLOOKUP(BC89&amp;"_令和4年度",データシート3!A:AB,MATCH("ea_"&amp;"風力（陸上）"&amp;"_年間発電",データシート3!$A$1:$AB$1,0),0)/10^3</f>
        <v>2733418.7859999994</v>
      </c>
      <c r="BG89" s="953">
        <f>VLOOKUP(BC89&amp;"_令和4年度",データシート3!A:AB,MATCH("ea_"&amp;"中小水（河川）"&amp;"_年間発電",データシート3!$A$1:$AB$1,0),0)/10^3+VLOOKUP(BC89&amp;"_令和4年度",データシート3!A:AB,MATCH("ea_"&amp;"中小水（農業用水路）"&amp;"_年間発電",データシート3!$A$1:$AB$1,0),0)/10^3</f>
        <v>25814.609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7817190.4989999998</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1335960.9728437392</v>
      </c>
      <c r="BK89" s="953">
        <f t="shared" si="21"/>
        <v>6481229.5261562606</v>
      </c>
      <c r="BL89" s="953">
        <f t="shared" si="22"/>
        <v>0</v>
      </c>
      <c r="BM89" s="953">
        <f t="shared" si="23"/>
        <v>6481229.5261562606</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35321</v>
      </c>
      <c r="AY90" s="20" t="str">
        <f>IF(IFERROR(比較地域マスタ!$AE25,"")=0,"",IFERROR(比較地域マスタ!$AE25,""))</f>
        <v>和木町</v>
      </c>
      <c r="AZ90" s="18"/>
      <c r="BA90" s="24">
        <v>19</v>
      </c>
      <c r="BB90" s="24">
        <v>1</v>
      </c>
      <c r="BC90" s="20" t="str">
        <f t="shared" si="24"/>
        <v>35321</v>
      </c>
      <c r="BD90" s="20" t="str">
        <f t="shared" si="25"/>
        <v>和木町</v>
      </c>
      <c r="BE90" s="953">
        <f>VLOOKUP(BC90&amp;"_令和4年度",データシート3!A:AB,MATCH("ea_"&amp;"太陽光（建物系）"&amp;"_年間発電",データシート3!$A$1:$AB$1,0),0)/10^3+VLOOKUP(BC90&amp;"_令和4年度",データシート3!A:AB,MATCH("ea_"&amp;"太陽光（土地系）"&amp;"_年間発電",データシート3!$A$1:$AB$1,0),0)/10^3</f>
        <v>41970.286</v>
      </c>
      <c r="BF90" s="953">
        <f>VLOOKUP(BC90&amp;"_令和4年度",データシート3!A:AB,MATCH("ea_"&amp;"風力（陸上）"&amp;"_年間発電",データシート3!$A$1:$AB$1,0),0)/10^3</f>
        <v>647.18299999999999</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42617.468999999997</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516776.57725787396</v>
      </c>
      <c r="BK90" s="953">
        <f t="shared" si="21"/>
        <v>-474159.10825787397</v>
      </c>
      <c r="BL90" s="953">
        <f t="shared" si="22"/>
        <v>-474159.10825787397</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f>比較地域マスタ!AD26</f>
        <v>0</v>
      </c>
      <c r="AY91" s="20" t="str">
        <f>IF(IFERROR(比較地域マスタ!$AE26,"")=0,"",IFERROR(比較地域マスタ!$AE26,""))</f>
        <v/>
      </c>
      <c r="BA91" s="24">
        <v>20</v>
      </c>
      <c r="BB91" s="24">
        <v>1</v>
      </c>
      <c r="BC91" s="20">
        <f t="shared" si="24"/>
        <v>0</v>
      </c>
      <c r="BD91" s="20" t="str">
        <f t="shared" si="25"/>
        <v/>
      </c>
      <c r="BE91" s="953" t="e">
        <f>VLOOKUP(BC91&amp;"_令和4年度",データシート3!A:AB,MATCH("ea_"&amp;"太陽光（建物系）"&amp;"_年間発電",データシート3!$A$1:$AB$1,0),0)/10^3+VLOOKUP(BC91&amp;"_令和4年度",データシート3!A:AB,MATCH("ea_"&amp;"太陽光（土地系）"&amp;"_年間発電",データシート3!$A$1:$AB$1,0),0)/10^3</f>
        <v>#N/A</v>
      </c>
      <c r="BF91" s="953" t="e">
        <f>VLOOKUP(BC91&amp;"_令和4年度",データシート3!A:AB,MATCH("ea_"&amp;"風力（陸上）"&amp;"_年間発電",データシート3!$A$1:$AB$1,0),0)/10^3</f>
        <v>#N/A</v>
      </c>
      <c r="BG91" s="953" t="e">
        <f>VLOOKUP(BC91&amp;"_令和4年度",データシート3!A:AB,MATCH("ea_"&amp;"中小水（河川）"&amp;"_年間発電",データシート3!$A$1:$AB$1,0),0)/10^3+VLOOKUP(BC91&amp;"_令和4年度",データシート3!A:AB,MATCH("ea_"&amp;"中小水（農業用水路）"&amp;"_年間発電",データシート3!$A$1:$AB$1,0),0)/10^3</f>
        <v>#N/A</v>
      </c>
      <c r="BH91" s="953" t="e">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#N/A</v>
      </c>
      <c r="BI91" s="953" t="e">
        <f t="shared" si="26"/>
        <v>#N/A</v>
      </c>
      <c r="BJ91" s="953" t="e">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#N/A</v>
      </c>
      <c r="BK91" s="953" t="e">
        <f t="shared" si="21"/>
        <v>#N/A</v>
      </c>
      <c r="BL91" s="953" t="e">
        <f t="shared" si="22"/>
        <v>#N/A</v>
      </c>
      <c r="BM91" s="953" t="e">
        <f t="shared" si="23"/>
        <v>#N/A</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f>比較地域マスタ!AD27</f>
        <v>0</v>
      </c>
      <c r="AY92" s="20" t="str">
        <f>IF(IFERROR(比較地域マスタ!$AE27,"")=0,"",IFERROR(比較地域マスタ!$AE27,""))</f>
        <v/>
      </c>
      <c r="AZ92" s="18"/>
      <c r="BA92" s="24">
        <v>21</v>
      </c>
      <c r="BB92" s="24">
        <v>1</v>
      </c>
      <c r="BC92" s="20">
        <f t="shared" si="24"/>
        <v>0</v>
      </c>
      <c r="BD92" s="20" t="str">
        <f t="shared" si="25"/>
        <v/>
      </c>
      <c r="BE92" s="953" t="e">
        <f>VLOOKUP(BC92&amp;"_令和4年度",データシート3!A:AB,MATCH("ea_"&amp;"太陽光（建物系）"&amp;"_年間発電",データシート3!$A$1:$AB$1,0),0)/10^3+VLOOKUP(BC92&amp;"_令和4年度",データシート3!A:AB,MATCH("ea_"&amp;"太陽光（土地系）"&amp;"_年間発電",データシート3!$A$1:$AB$1,0),0)/10^3</f>
        <v>#N/A</v>
      </c>
      <c r="BF92" s="953" t="e">
        <f>VLOOKUP(BC92&amp;"_令和4年度",データシート3!A:AB,MATCH("ea_"&amp;"風力（陸上）"&amp;"_年間発電",データシート3!$A$1:$AB$1,0),0)/10^3</f>
        <v>#N/A</v>
      </c>
      <c r="BG92" s="953" t="e">
        <f>VLOOKUP(BC92&amp;"_令和4年度",データシート3!A:AB,MATCH("ea_"&amp;"中小水（河川）"&amp;"_年間発電",データシート3!$A$1:$AB$1,0),0)/10^3+VLOOKUP(BC92&amp;"_令和4年度",データシート3!A:AB,MATCH("ea_"&amp;"中小水（農業用水路）"&amp;"_年間発電",データシート3!$A$1:$AB$1,0),0)/10^3</f>
        <v>#N/A</v>
      </c>
      <c r="BH92" s="953" t="e">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#N/A</v>
      </c>
      <c r="BI92" s="953" t="e">
        <f t="shared" si="26"/>
        <v>#N/A</v>
      </c>
      <c r="BJ92" s="953" t="e">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#N/A</v>
      </c>
      <c r="BK92" s="953" t="e">
        <f>BI92-BJ92</f>
        <v>#N/A</v>
      </c>
      <c r="BL92" s="953" t="e">
        <f t="shared" si="22"/>
        <v>#N/A</v>
      </c>
      <c r="BM92" s="953" t="e">
        <f t="shared" si="23"/>
        <v>#N/A</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周防大島町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35305</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0</v>
      </c>
      <c r="H7" s="786">
        <f t="shared" si="2"/>
        <v>0</v>
      </c>
      <c r="I7" s="786">
        <f t="shared" si="2"/>
        <v>0</v>
      </c>
      <c r="J7" s="786">
        <f t="shared" si="2"/>
        <v>0</v>
      </c>
      <c r="K7" s="787">
        <f t="shared" si="2"/>
        <v>0</v>
      </c>
      <c r="L7" s="787">
        <f t="shared" si="2"/>
        <v>0</v>
      </c>
      <c r="M7" s="787">
        <f t="shared" si="2"/>
        <v>0</v>
      </c>
      <c r="N7" s="787">
        <f t="shared" si="2"/>
        <v>0</v>
      </c>
      <c r="O7" s="787">
        <f>SUM(O8:O13)</f>
        <v>0</v>
      </c>
      <c r="P7" s="787">
        <f t="shared" si="2"/>
        <v>0</v>
      </c>
      <c r="Q7" s="788">
        <f>SUM(Q8:Q13)</f>
        <v>0</v>
      </c>
      <c r="R7" s="1028">
        <f t="shared" si="2"/>
        <v>0</v>
      </c>
      <c r="S7" s="1029">
        <f t="shared" si="2"/>
        <v>0</v>
      </c>
      <c r="T7" s="1029">
        <f t="shared" si="2"/>
        <v>0</v>
      </c>
      <c r="U7" s="1029">
        <f t="shared" si="2"/>
        <v>0</v>
      </c>
      <c r="V7" s="1029">
        <f t="shared" si="2"/>
        <v>0</v>
      </c>
      <c r="W7" s="1029">
        <f t="shared" si="2"/>
        <v>0</v>
      </c>
      <c r="X7" s="1029">
        <f t="shared" si="2"/>
        <v>0</v>
      </c>
      <c r="Y7" s="1029">
        <f t="shared" si="2"/>
        <v>0</v>
      </c>
      <c r="Z7" s="1029">
        <f>SUM(Z8:Z13)</f>
        <v>0</v>
      </c>
      <c r="AA7" s="1029">
        <f>SUM(AA8:AA13)</f>
        <v>0</v>
      </c>
      <c r="AB7" s="1030">
        <f t="shared" si="2"/>
        <v>0</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2024-03-14T13:51:57Z</dcterms:created>
  <dcterms:modified xsi:type="dcterms:W3CDTF">2024-03-14T13:51:57Z</dcterms:modified>
  <cp:category/>
  <cp:contentStatus/>
</cp:coreProperties>
</file>