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1DA9B907-E38B-4D95-A250-8A986972E4A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<sst xmlns="http://schemas.openxmlformats.org/spreadsheetml/2006/main" count="16758" uniqueCount="2492">
  <si>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</si>
  <si>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</si>
  <si>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</si>
  <si>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</si>
  <si>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</si>
  <si>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</si>
  <si>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</si>
  <si>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</si>
  <si>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</si>
  <si>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</si>
  <si>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</si>
  <si>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</si>
  <si>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</si>
  <si>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</si>
  <si>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</si>
  <si>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</si>
  <si>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</si>
  <si>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</si>
  <si>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</si>
  <si>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</si>
  <si>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</si>
  <si>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</si>
  <si>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</si>
  <si>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</si>
  <si>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</si>
  <si>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</si>
  <si>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</si>
  <si>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</si>
  <si>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</si>
  <si>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</si>
  <si>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</si>
  <si>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</si>
  <si>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</si>
  <si>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</si>
  <si>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</si>
  <si>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</si>
  <si>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</si>
  <si>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</si>
  <si>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</si>
  <si>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</si>
  <si>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</si>
  <si>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</si>
  <si>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</si>
  <si>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</si>
  <si>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</si>
  <si>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</si>
  <si>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</si>
  <si>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</si>
  <si>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</si>
  <si>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</si>
  <si>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</si>
  <si>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</si>
  <si>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</si>
  <si>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</si>
  <si>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</si>
  <si>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</si>
  <si>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</si>
  <si>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</si>
  <si>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</si>
  <si>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</si>
  <si>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</si>
  <si>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</si>
  <si>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</si>
  <si>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</si>
  <si>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</si>
  <si>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</si>
  <si>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</si>
  <si>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</si>
  <si>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</si>
  <si>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</si>
  <si>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</si>
  <si>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</si>
  <si>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</si>
  <si>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</si>
  <si>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</si>
  <si>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</si>
  <si>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</si>
  <si>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</si>
  <si>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</si>
  <si>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</si>
  <si>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</si>
  <si>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</si>
  <si>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</si>
  <si>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</si>
  <si>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</si>
  <si>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</si>
  <si>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</si>
  <si>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</si>
  <si>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</si>
  <si>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</si>
  <si>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</si>
  <si>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</si>
  <si>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</si>
  <si>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</si>
  <si>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</si>
  <si>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</si>
  <si>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</si>
  <si>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</si>
  <si>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</si>
  <si>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</si>
  <si>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</si>
  <si>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</si>
  <si>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</si>
  <si>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</si>
  <si>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</si>
  <si>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</si>
  <si>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</si>
  <si>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</si>
  <si>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</si>
  <si>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</si>
  <si>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</si>
  <si>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</si>
  <si>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</si>
  <si>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</si>
  <si>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</si>
  <si>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</si>
  <si>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</si>
  <si>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</si>
  <si>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</si>
  <si>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</si>
  <si>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</si>
  <si>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</si>
  <si>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</si>
  <si>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</si>
  <si>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</si>
  <si>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</si>
  <si>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</si>
  <si>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</si>
  <si>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</si>
  <si>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</si>
  <si>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</si>
  <si>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</si>
  <si>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</si>
  <si>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</si>
  <si>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</si>
  <si>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</si>
  <si>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</si>
  <si>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</si>
  <si>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</si>
  <si>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</si>
  <si>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</si>
  <si>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</si>
  <si>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</si>
  <si>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</si>
  <si>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</si>
  <si>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</si>
  <si>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</si>
  <si>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</si>
  <si>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</si>
  <si>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</si>
  <si>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</si>
  <si>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</si>
  <si>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</si>
  <si>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</si>
  <si>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</si>
  <si>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</si>
  <si>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</si>
  <si>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</si>
  <si>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</si>
  <si>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</si>
  <si>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</si>
  <si>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</si>
  <si>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</si>
  <si>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</si>
  <si>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</si>
  <si>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</si>
  <si>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</si>
  <si>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</si>
  <si>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</si>
  <si>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</si>
  <si>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</si>
  <si>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</si>
  <si>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</si>
  <si>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</si>
  <si>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</si>
  <si>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</si>
  <si>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</si>
  <si>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</si>
  <si>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</si>
  <si>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</si>
  <si>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</si>
  <si>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</si>
  <si>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</si>
  <si>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</si>
  <si>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</si>
  <si>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</si>
  <si>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</si>
  <si>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</si>
  <si>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</si>
  <si>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</si>
  <si>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</si>
  <si>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</si>
  <si>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</si>
  <si>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</si>
  <si>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</si>
  <si>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</si>
  <si>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</si>
  <si>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</si>
  <si>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</si>
  <si>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</si>
  <si>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</si>
  <si>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</si>
  <si>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</si>
  <si>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</si>
  <si>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</si>
  <si>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</si>
  <si>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</si>
  <si>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</si>
  <si>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</si>
  <si>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</si>
  <si>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</si>
  <si>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</si>
  <si>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</si>
  <si>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</si>
  <si>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</si>
  <si>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</si>
  <si>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</si>
  <si>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</si>
  <si>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</si>
  <si>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</si>
  <si>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</si>
  <si>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</si>
  <si>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</si>
  <si>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</si>
  <si>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</si>
  <si>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</si>
  <si>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</si>
  <si>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</si>
  <si>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</si>
  <si>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</si>
  <si>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</si>
  <si>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</si>
  <si>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</si>
  <si>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</si>
  <si>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</si>
  <si>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</si>
  <si>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</si>
  <si>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</si>
  <si>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</si>
  <si>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</si>
  <si>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</si>
  <si>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</si>
  <si>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</si>
  <si>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</si>
  <si>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</si>
  <si>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</si>
  <si>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</si>
  <si>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</si>
  <si>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</si>
  <si>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</si>
  <si>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</si>
  <si>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</si>
  <si>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</si>
  <si>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</si>
  <si>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</si>
  <si>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</si>
  <si>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</si>
  <si>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</si>
  <si>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</si>
  <si>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</si>
  <si>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</si>
  <si>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</si>
  <si>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</si>
  <si>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</si>
  <si>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</si>
  <si>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</si>
  <si>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</si>
  <si>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</si>
  <si>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</si>
  <si>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</si>
  <si>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</si>
  <si>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</si>
  <si>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</si>
  <si>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</si>
  <si>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</si>
  <si>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</si>
  <si>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</si>
  <si>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</si>
  <si>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</si>
  <si>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</si>
  <si>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</si>
  <si>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</si>
  <si>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</si>
  <si>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</si>
  <si>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</si>
  <si>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</si>
  <si>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</si>
  <si>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</si>
  <si>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</si>
  <si>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</si>
  <si>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</si>
  <si>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</si>
  <si>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</si>
  <si>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</si>
  <si>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</si>
  <si>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</si>
  <si>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</si>
  <si>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</si>
  <si>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</si>
  <si>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</si>
  <si>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</si>
  <si>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</si>
  <si>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</si>
  <si>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</si>
  <si>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</si>
  <si>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</si>
  <si>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</si>
  <si>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</si>
  <si>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</si>
  <si>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</si>
  <si>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</si>
  <si>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</si>
  <si>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</si>
  <si>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</si>
  <si>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</si>
  <si>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</si>
  <si>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</si>
  <si>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</si>
  <si>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</si>
  <si>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</si>
  <si>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</si>
  <si>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</si>
  <si>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</si>
  <si>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</si>
  <si>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</si>
  <si>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</si>
  <si>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</si>
  <si>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</si>
  <si>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</si>
  <si>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</si>
  <si>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</si>
  <si>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</si>
  <si>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</si>
  <si>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</si>
  <si>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</si>
  <si>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</si>
  <si>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</si>
  <si>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</si>
  <si>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</si>
  <si>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</si>
  <si>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</si>
  <si>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</si>
  <si>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</si>
  <si>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</si>
  <si>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</si>
  <si>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</si>
  <si>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</si>
  <si>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</si>
  <si>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</si>
  <si>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</si>
  <si>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</si>
  <si>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</si>
  <si>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</si>
  <si>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</si>
  <si>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</si>
  <si>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</si>
  <si>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</si>
  <si>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</si>
  <si>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</si>
  <si>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</si>
  <si>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</si>
  <si>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</si>
  <si>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</si>
  <si>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</si>
  <si>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</si>
  <si>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</si>
  <si>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</si>
  <si>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</si>
  <si>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</si>
  <si>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</si>
  <si>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</si>
  <si>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</si>
  <si>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</si>
  <si>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</si>
  <si>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</si>
  <si>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</si>
  <si>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</si>
  <si>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</si>
  <si>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</si>
  <si>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</si>
  <si>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</si>
  <si>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</si>
  <si>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</si>
  <si>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</si>
  <si>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</si>
  <si>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</si>
  <si>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</si>
  <si>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</si>
  <si>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</si>
  <si>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</si>
  <si>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</si>
  <si>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</si>
  <si>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</si>
  <si>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</si>
  <si>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</si>
  <si>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</si>
  <si>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</si>
  <si>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</si>
  <si>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</si>
  <si>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</si>
  <si>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</si>
  <si>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</si>
  <si>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</si>
  <si>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</si>
  <si>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</si>
  <si>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</si>
  <si>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</si>
  <si>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</si>
  <si>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</si>
  <si>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</si>
  <si>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</si>
  <si>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</si>
  <si>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</si>
  <si>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</si>
  <si>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</si>
  <si>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</si>
  <si>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</si>
  <si>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</si>
  <si>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</si>
  <si>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</si>
  <si>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</si>
  <si>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</si>
  <si>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</si>
  <si>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</si>
  <si>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</si>
  <si>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</si>
  <si>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</si>
  <si>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</si>
  <si>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</si>
  <si>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</si>
  <si>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</si>
  <si>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</si>
  <si>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</si>
  <si>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</si>
  <si>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</si>
  <si>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</si>
  <si>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</si>
  <si>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</si>
  <si>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</si>
  <si>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</si>
  <si>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</si>
  <si>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</si>
  <si>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</si>
  <si>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</si>
  <si>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</si>
  <si>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</si>
  <si>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</si>
  <si>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</si>
  <si>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</si>
  <si>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</si>
  <si>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</si>
  <si>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</si>
  <si>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</si>
  <si>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</si>
  <si>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</si>
  <si>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</si>
  <si>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</si>
  <si>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</si>
  <si>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</si>
  <si>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</si>
  <si>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</si>
  <si>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</si>
  <si>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</si>
  <si>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</si>
  <si>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</si>
  <si>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</si>
  <si>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</si>
  <si>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</si>
  <si>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</si>
  <si>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</si>
  <si>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</si>
  <si>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</si>
  <si>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</si>
  <si>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</si>
  <si>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</si>
  <si>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</si>
  <si>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</si>
  <si>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</si>
  <si>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</si>
  <si>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</si>
  <si>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</si>
  <si>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</si>
  <si>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</si>
  <si>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</si>
  <si>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</si>
  <si>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</si>
  <si>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</si>
  <si>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</si>
  <si>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</si>
  <si>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</si>
  <si>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</si>
  <si>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</si>
  <si>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</si>
  <si>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</si>
  <si>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</si>
  <si>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</si>
  <si>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</si>
  <si>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</si>
  <si>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</si>
  <si>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</si>
  <si>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</si>
  <si>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</si>
  <si>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</si>
  <si>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</si>
  <si>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</si>
  <si>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</si>
  <si>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</si>
  <si>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</si>
  <si>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</si>
  <si>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</si>
  <si>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</si>
  <si>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</si>
  <si>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</si>
  <si>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</si>
  <si>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</si>
  <si>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</si>
  <si>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</si>
  <si>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</si>
  <si>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</si>
  <si>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</si>
  <si>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</si>
  <si>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</si>
  <si>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</si>
  <si>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</si>
  <si>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</si>
  <si>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</si>
  <si>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</si>
  <si>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</si>
  <si>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</si>
  <si>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</si>
  <si>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</si>
  <si>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</si>
  <si>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</si>
  <si>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</si>
  <si>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</si>
  <si>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</si>
  <si>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</si>
  <si>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</si>
  <si>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</si>
  <si>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</si>
  <si>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</si>
  <si>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</si>
  <si>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</si>
  <si>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</si>
  <si>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</si>
  <si>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</si>
  <si>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</si>
  <si>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</si>
  <si>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</si>
  <si>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</si>
  <si>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</si>
  <si>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</si>
  <si>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</si>
  <si>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</si>
  <si>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</si>
  <si>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</si>
  <si>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</si>
  <si>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</si>
  <si>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</si>
  <si>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</si>
  <si>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</si>
  <si>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</si>
  <si>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</si>
  <si>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</si>
  <si>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</si>
  <si>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</si>
  <si>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</si>
  <si>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</si>
  <si>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</si>
  <si>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</si>
  <si>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</si>
  <si>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</si>
  <si>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</si>
  <si>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</si>
  <si>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</si>
  <si>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</si>
  <si>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</si>
  <si>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</si>
  <si>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</si>
  <si>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</si>
  <si>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</si>
  <si>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</si>
  <si>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</si>
  <si>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</si>
  <si>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</si>
  <si>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</si>
  <si>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</si>
  <si>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</si>
  <si>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</si>
  <si>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</si>
  <si>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</si>
  <si>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</si>
  <si>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</si>
  <si>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</si>
  <si>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</si>
  <si>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</si>
  <si>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</si>
  <si>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</si>
  <si>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</si>
  <si>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</si>
  <si>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</si>
  <si>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</si>
  <si>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</si>
  <si>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</si>
  <si>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</si>
  <si>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</si>
  <si>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</si>
  <si>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</si>
  <si>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</si>
  <si>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</si>
  <si>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</si>
  <si>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</si>
  <si>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</si>
  <si>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</si>
  <si>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</si>
  <si>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</si>
  <si>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</si>
  <si>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</si>
  <si>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</si>
  <si>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</si>
  <si>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</si>
  <si>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</si>
  <si>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</si>
  <si>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</si>
  <si>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</si>
  <si>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</si>
  <si>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</si>
  <si>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</si>
  <si>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</si>
  <si>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</si>
  <si>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</si>
  <si>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</si>
  <si>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</si>
  <si>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</si>
  <si>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</si>
  <si>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</si>
  <si>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</si>
  <si>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</si>
  <si>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</si>
  <si>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</si>
  <si>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</si>
  <si>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</si>
  <si>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</si>
  <si>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</si>
  <si>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</si>
  <si>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</si>
  <si>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</si>
  <si>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</si>
  <si>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</si>
  <si>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</si>
  <si>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</si>
  <si>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</si>
  <si>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</si>
  <si>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</si>
  <si>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</si>
  <si>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</si>
  <si>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</si>
  <si>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</si>
  <si>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</si>
  <si>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</si>
  <si>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</si>
  <si>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</si>
  <si>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</si>
  <si>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</si>
  <si>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</si>
  <si>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</si>
  <si>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</si>
  <si>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</si>
  <si>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</si>
  <si>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</si>
  <si>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</si>
  <si>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</si>
  <si>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</si>
  <si>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</si>
  <si>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</si>
  <si>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</si>
  <si>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</si>
  <si>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</si>
  <si>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</si>
  <si>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</si>
  <si>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</si>
  <si>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</si>
  <si>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</si>
  <si>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</si>
  <si>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</si>
  <si>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</si>
  <si>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</si>
  <si>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</si>
  <si>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</si>
  <si>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</si>
  <si>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</si>
  <si>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</si>
  <si>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</si>
  <si>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</si>
  <si>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</si>
  <si>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</si>
  <si>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</si>
  <si>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</si>
  <si>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</si>
  <si>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</si>
  <si>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</si>
  <si>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</si>
  <si>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</si>
  <si>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</si>
  <si>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</si>
  <si>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</si>
  <si>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</si>
  <si>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</si>
  <si>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</si>
  <si>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</si>
  <si>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</si>
  <si>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</si>
  <si>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</si>
  <si>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</si>
  <si>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</si>
  <si>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</si>
  <si>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</si>
  <si>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</si>
  <si>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</si>
  <si>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</si>
  <si>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</si>
  <si>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</si>
  <si>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</si>
  <si>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</si>
  <si>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</si>
  <si>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</si>
  <si>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</si>
  <si>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</si>
  <si>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</si>
  <si>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</si>
  <si>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</si>
  <si>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</si>
  <si>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</si>
  <si>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</si>
  <si>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</si>
  <si>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</si>
  <si>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</si>
  <si>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</si>
  <si>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</si>
  <si>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</si>
  <si>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</si>
  <si>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</si>
  <si>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</si>
  <si>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</si>
  <si>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</si>
  <si>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</si>
  <si>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</si>
  <si>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</si>
  <si>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</si>
  <si>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</si>
  <si>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</si>
  <si>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</si>
  <si>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</si>
  <si>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</si>
  <si>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</si>
  <si>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</si>
  <si>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</si>
  <si>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</si>
  <si>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</si>
  <si>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</si>
  <si>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</si>
  <si>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</si>
  <si>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</si>
  <si>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</si>
  <si>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</si>
  <si>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</si>
  <si>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</si>
  <si>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</si>
  <si>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</si>
  <si>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</si>
  <si>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</si>
  <si>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</si>
  <si>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</si>
  <si>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</si>
  <si>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</si>
  <si>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</si>
  <si>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</si>
  <si>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</si>
  <si>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</si>
  <si>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</si>
  <si>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</si>
  <si>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</si>
  <si>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</si>
  <si>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</si>
  <si>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</si>
  <si>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</si>
  <si>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</si>
  <si>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</si>
  <si>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</si>
  <si>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</si>
  <si>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</si>
  <si>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</si>
  <si>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</si>
  <si>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</si>
  <si>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</si>
  <si>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</si>
  <si>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</si>
  <si>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</si>
  <si>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</si>
  <si>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</si>
  <si>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</si>
  <si>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</si>
  <si>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</si>
  <si>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</si>
  <si>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</si>
  <si>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</si>
  <si>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</si>
  <si>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</si>
  <si>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</si>
  <si>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</si>
  <si>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</si>
  <si>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</si>
  <si>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</si>
  <si>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</si>
  <si>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</si>
  <si>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</si>
  <si>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</si>
  <si>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</si>
  <si>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</si>
  <si>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</si>
  <si>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</si>
  <si>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</si>
  <si>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</si>
  <si>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</si>
  <si>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</si>
  <si>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</si>
  <si>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</si>
  <si>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</si>
  <si>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</si>
  <si>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</si>
  <si>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</si>
  <si>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</si>
  <si>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</si>
  <si>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</si>
  <si>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</si>
  <si>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</si>
  <si>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</si>
  <si>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</si>
  <si>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</si>
  <si>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</si>
  <si>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</si>
  <si>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</si>
  <si>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</si>
  <si>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</si>
  <si>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</si>
  <si>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</si>
  <si>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</si>
  <si>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</si>
  <si>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</si>
  <si>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</si>
  <si>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</si>
  <si>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</si>
  <si>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</si>
  <si>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</si>
  <si>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</si>
  <si>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</si>
  <si>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</si>
  <si>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</si>
  <si>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</si>
  <si>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</si>
  <si>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</si>
  <si>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</si>
  <si>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</si>
  <si>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</si>
  <si>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</si>
  <si>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</si>
  <si>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</si>
  <si>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</si>
  <si>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</si>
  <si>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</si>
  <si>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</si>
  <si>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</si>
  <si>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</si>
  <si>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</si>
  <si>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</si>
  <si>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</si>
  <si>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</si>
  <si>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</si>
  <si>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</si>
  <si>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</si>
  <si>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</si>
  <si>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</si>
  <si>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</si>
  <si>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</si>
  <si>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</si>
  <si>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</si>
  <si>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</si>
  <si>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</si>
  <si>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</si>
  <si>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</si>
  <si>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</si>
  <si>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</si>
  <si>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</si>
  <si>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</si>
  <si>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</si>
  <si>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</si>
  <si>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</si>
  <si>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</si>
  <si>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</si>
  <si>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</si>
  <si>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</si>
  <si>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</si>
  <si>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</si>
  <si>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</si>
  <si>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</si>
  <si>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</si>
  <si>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</si>
  <si>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</si>
  <si>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</si>
  <si>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</si>
  <si>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</si>
  <si>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</si>
  <si>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</si>
  <si>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</si>
  <si>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</si>
  <si>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</si>
  <si>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</si>
  <si>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</si>
  <si>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</si>
  <si>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</si>
  <si>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</si>
  <si>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</si>
  <si>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</si>
  <si>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</si>
  <si>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</si>
  <si>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</si>
  <si>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</si>
  <si>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</si>
  <si>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</si>
  <si>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</si>
  <si>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</si>
  <si>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</si>
  <si>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</si>
  <si>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</si>
  <si>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</si>
  <si>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</si>
  <si>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</si>
  <si>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</si>
  <si>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</si>
  <si>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</si>
  <si>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</si>
  <si>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</si>
  <si>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</si>
  <si>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</si>
  <si>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</si>
  <si>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</si>
  <si>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</si>
  <si>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</si>
  <si>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</si>
  <si>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</si>
  <si>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</si>
  <si>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</si>
  <si>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</si>
  <si>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</si>
  <si>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</si>
  <si>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</si>
  <si>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</si>
  <si>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</si>
  <si>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</si>
  <si>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</si>
  <si>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</si>
  <si>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</si>
  <si>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</si>
  <si>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</si>
  <si>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</si>
  <si>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</si>
  <si>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</si>
  <si>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</si>
  <si>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</si>
  <si>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</si>
  <si>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</si>
  <si>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</si>
  <si>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</si>
  <si>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</si>
  <si>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</si>
  <si>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</si>
  <si>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</si>
  <si>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</si>
  <si>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</si>
  <si>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</si>
  <si>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</si>
  <si>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</si>
  <si>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</si>
  <si>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</si>
  <si>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</si>
  <si>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</si>
  <si>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</si>
  <si>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</si>
  <si>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</si>
  <si>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</si>
  <si>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</si>
  <si>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</si>
  <si>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</si>
  <si>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</si>
  <si>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</si>
  <si>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</si>
  <si>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</si>
  <si>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</si>
  <si>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</si>
  <si>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</si>
  <si>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</si>
  <si>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</si>
  <si>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</si>
  <si>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</si>
  <si>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</si>
  <si>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</si>
  <si>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</si>
  <si>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</si>
  <si>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</si>
  <si>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</si>
  <si>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</si>
  <si>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</si>
  <si>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</si>
  <si>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</si>
  <si>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</si>
  <si>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</si>
  <si>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</si>
  <si>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</si>
  <si>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</si>
  <si>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</si>
  <si>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</si>
  <si>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</si>
  <si>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</si>
  <si>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</si>
  <si>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</si>
  <si>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</si>
  <si>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</si>
  <si>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</si>
  <si>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</si>
  <si>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</si>
  <si>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</si>
  <si>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</si>
  <si>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</si>
  <si>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</si>
  <si>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</si>
  <si>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</si>
  <si>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</si>
  <si>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</si>
  <si>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</si>
  <si>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</si>
  <si>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</si>
  <si>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</si>
  <si>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</si>
  <si>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</si>
  <si>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</si>
  <si>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</si>
  <si>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</si>
  <si>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</si>
  <si>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</si>
  <si>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</si>
  <si>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</si>
  <si>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</si>
  <si>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</si>
  <si>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</si>
  <si>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</si>
  <si>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</si>
  <si>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</si>
  <si>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</si>
  <si>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</si>
  <si>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</si>
  <si>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</si>
  <si>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</si>
  <si>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</si>
  <si>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</si>
  <si>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</si>
  <si>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</si>
  <si>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</si>
  <si>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</si>
  <si>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</si>
  <si>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</si>
  <si>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</si>
  <si>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</si>
  <si>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</si>
  <si>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</si>
  <si>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</si>
  <si>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</si>
  <si>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</si>
  <si>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</si>
  <si>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</si>
  <si>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</si>
  <si>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</si>
  <si>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</si>
  <si>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</si>
  <si>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</si>
  <si>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</si>
  <si>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</si>
  <si>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</si>
  <si>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</si>
  <si>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</si>
  <si>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</si>
  <si>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</si>
  <si>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</si>
  <si>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</si>
  <si>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</si>
  <si>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</si>
  <si>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</si>
  <si>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</si>
  <si>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</si>
  <si>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</si>
  <si>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</si>
  <si>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</si>
  <si>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</si>
  <si>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</si>
  <si>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</si>
  <si>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</si>
  <si>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</si>
  <si>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</si>
  <si>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</si>
  <si>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</si>
  <si>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</si>
  <si>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</si>
  <si>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</si>
  <si>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</si>
  <si>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</si>
  <si>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</si>
  <si>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</si>
  <si>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</si>
  <si>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</si>
  <si>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</si>
  <si>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</si>
  <si>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</si>
  <si>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</si>
  <si>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</si>
  <si>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</si>
  <si>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</si>
  <si>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</si>
  <si>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</si>
  <si>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</si>
  <si>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</si>
  <si>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</si>
  <si>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</si>
  <si>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</si>
  <si>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</si>
  <si>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</si>
  <si>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</si>
  <si>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</si>
  <si>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</si>
  <si>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</si>
  <si>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</si>
  <si>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</si>
  <si>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</si>
  <si>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</si>
  <si>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</si>
  <si>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</si>
  <si>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</si>
  <si>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</si>
  <si>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</si>
  <si>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</si>
  <si>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</si>
  <si>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</si>
  <si>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</si>
  <si>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</si>
  <si>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</si>
  <si>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</si>
  <si>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</si>
  <si>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</si>
  <si>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</si>
  <si>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</si>
  <si>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</si>
  <si>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</si>
  <si>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</si>
  <si>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</si>
  <si>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</si>
  <si>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</si>
  <si>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</si>
  <si>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</si>
  <si>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</si>
  <si>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</si>
  <si>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</si>
  <si>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</si>
  <si>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</si>
  <si>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</si>
  <si>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</si>
  <si>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</si>
  <si>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</si>
  <si>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</si>
  <si>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</si>
  <si>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</si>
  <si>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</si>
  <si>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</si>
  <si>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</si>
  <si>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</si>
  <si>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</si>
  <si>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</si>
  <si>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</si>
  <si>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</si>
  <si>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</si>
  <si>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</si>
  <si>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</si>
  <si>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</si>
  <si>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</si>
  <si>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</si>
  <si>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</si>
  <si>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</si>
  <si>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</si>
  <si>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</si>
  <si>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</si>
  <si>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</si>
  <si>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</si>
  <si>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</si>
  <si>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</si>
  <si>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</si>
  <si>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</si>
  <si>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</si>
  <si>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</si>
  <si>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</si>
  <si>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</si>
  <si>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</si>
  <si>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</si>
  <si>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</si>
  <si>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</si>
  <si>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</si>
  <si>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</si>
  <si>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</si>
  <si>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</si>
  <si>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</si>
  <si>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</si>
  <si>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</si>
  <si>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</si>
  <si>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</si>
  <si>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</si>
  <si>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</si>
  <si>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</si>
  <si>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</si>
  <si>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</si>
  <si>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</si>
  <si>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</si>
  <si>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</si>
  <si>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</si>
  <si>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</si>
  <si>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</si>
  <si>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</si>
  <si>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</si>
  <si>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</si>
  <si>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</si>
  <si>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</si>
  <si>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</si>
  <si>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</si>
  <si>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</si>
  <si>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</si>
  <si>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</si>
  <si>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</si>
  <si>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</si>
  <si>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</si>
  <si>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</si>
  <si>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</si>
  <si>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</si>
  <si>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</si>
  <si>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</si>
  <si>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</si>
  <si>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</si>
  <si>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</si>
  <si>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</si>
  <si>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</si>
  <si>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</si>
  <si>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</si>
  <si>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</si>
  <si>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</si>
  <si>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</si>
  <si>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</si>
  <si>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</si>
  <si>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</si>
  <si>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</si>
  <si>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</si>
  <si>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</si>
  <si>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</si>
  <si>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</si>
  <si>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</si>
  <si>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</si>
  <si>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</si>
  <si>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</si>
  <si>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</si>
  <si>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</si>
  <si>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</si>
  <si>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</si>
  <si>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</si>
  <si>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</si>
  <si>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</si>
  <si>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</si>
  <si>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</si>
  <si>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</si>
  <si>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</si>
  <si>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</si>
  <si>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</si>
  <si>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</si>
  <si>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</si>
  <si>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</si>
  <si>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</si>
  <si>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</si>
  <si>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</si>
  <si>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</si>
  <si>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</si>
  <si>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</si>
  <si>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</si>
  <si>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</si>
  <si>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</si>
  <si>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</si>
  <si>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</si>
  <si>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</si>
  <si>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</si>
  <si>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</si>
  <si>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</si>
  <si>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</si>
  <si>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</si>
  <si>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</si>
  <si>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</si>
  <si>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</si>
  <si>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</si>
  <si>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</si>
  <si>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</si>
  <si>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</si>
  <si>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</si>
  <si>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</si>
  <si>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</si>
  <si>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</si>
  <si>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</si>
  <si>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</si>
  <si>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</si>
  <si>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</si>
  <si>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</si>
  <si>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</si>
  <si>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</si>
  <si>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</si>
  <si>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</si>
  <si>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</si>
  <si>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</si>
  <si>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</si>
  <si>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</si>
  <si>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</si>
  <si>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</si>
  <si>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</si>
  <si>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</si>
  <si>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</si>
  <si>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</si>
  <si>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</si>
  <si>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</si>
  <si>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</si>
  <si>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</si>
  <si>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</si>
  <si>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</si>
  <si>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</si>
  <si>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</si>
  <si>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</si>
  <si>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</si>
  <si>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</si>
  <si>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</si>
  <si>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</si>
  <si>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</si>
  <si>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</si>
  <si>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</si>
  <si>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</si>
  <si>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</si>
  <si>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</si>
  <si>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</si>
  <si>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</si>
  <si>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</si>
  <si>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</si>
  <si>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</si>
  <si>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</si>
  <si>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</si>
  <si>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</si>
  <si>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</si>
  <si>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</si>
  <si>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</si>
  <si>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</si>
  <si>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</si>
  <si>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</si>
  <si>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</si>
  <si>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</si>
  <si>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</si>
  <si>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</si>
  <si>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</si>
  <si>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</si>
  <si>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</si>
  <si>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</si>
  <si>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</si>
  <si>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</si>
  <si>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</si>
  <si>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</si>
  <si>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</si>
  <si>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</si>
  <si>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</si>
  <si>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</si>
  <si>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</si>
  <si>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</si>
  <si>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</si>
  <si>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</si>
  <si>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</si>
  <si>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</si>
  <si>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</si>
  <si>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</si>
  <si>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</si>
  <si>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</si>
  <si>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</si>
  <si>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</si>
  <si>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</si>
  <si>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</si>
  <si>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</si>
  <si>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</si>
  <si>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</si>
  <si>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</si>
  <si>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</si>
  <si>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</si>
  <si>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</si>
  <si>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</si>
  <si>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</si>
  <si>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</si>
  <si>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</si>
  <si>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</si>
  <si>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</si>
  <si>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</si>
  <si>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</si>
  <si>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</si>
  <si>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</si>
  <si>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</si>
  <si>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</si>
  <si>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</si>
  <si>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</si>
  <si>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</si>
  <si>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</si>
  <si>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</si>
  <si>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</si>
  <si>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</si>
  <si>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</si>
  <si>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</si>
  <si>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</si>
  <si>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</si>
  <si>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</si>
  <si>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</si>
  <si>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</si>
  <si>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</si>
  <si>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</si>
  <si>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</si>
  <si>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</si>
  <si>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</si>
  <si>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</si>
  <si>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</si>
  <si>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</si>
  <si>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</si>
  <si>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</si>
  <si>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</si>
  <si>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</si>
  <si>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</si>
  <si>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</si>
  <si>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</si>
  <si>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</si>
  <si>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</si>
  <si>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</si>
  <si>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</si>
  <si>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</si>
  <si>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</si>
  <si>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</si>
  <si>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</si>
  <si>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</si>
  <si>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</si>
  <si>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</si>
  <si>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</si>
  <si>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</si>
  <si>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</si>
  <si>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</si>
  <si>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</si>
  <si>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</si>
  <si>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</si>
  <si>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</si>
  <si>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</si>
  <si>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</si>
  <si>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</si>
  <si>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</si>
  <si>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</si>
  <si>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</si>
  <si>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</si>
  <si>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</si>
  <si>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</si>
  <si>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</si>
  <si>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</si>
  <si>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</si>
  <si>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</si>
  <si>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</si>
  <si>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</si>
  <si>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</si>
  <si>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</si>
  <si>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</si>
  <si>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</si>
  <si>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</si>
  <si>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</si>
  <si>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</si>
  <si>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</si>
  <si>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</si>
  <si>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</si>
  <si>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</si>
  <si>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</si>
  <si>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</si>
  <si>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</si>
  <si>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</si>
  <si>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</si>
  <si>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</si>
  <si>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</si>
  <si>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</si>
  <si>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</si>
  <si>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</si>
  <si>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</si>
  <si>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</si>
  <si>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</si>
  <si>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</si>
  <si>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</si>
  <si>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</si>
  <si>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</si>
  <si>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</si>
  <si>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</si>
  <si>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</si>
  <si>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</si>
  <si>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</si>
  <si>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</si>
  <si>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</si>
  <si>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</si>
  <si>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</si>
  <si>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</si>
  <si>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</si>
  <si>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</si>
  <si>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</si>
  <si>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</si>
  <si>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</si>
  <si>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</si>
  <si>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</si>
  <si>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</si>
  <si>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</si>
  <si>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</si>
  <si>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</si>
  <si>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</si>
  <si>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</si>
  <si>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</si>
  <si>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</si>
  <si>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</si>
  <si>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</si>
  <si>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</si>
  <si>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</si>
  <si>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</si>
  <si>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</si>
  <si>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</si>
  <si>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</si>
  <si>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</si>
  <si>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</si>
  <si>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</si>
  <si>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</si>
  <si>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</si>
  <si>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</si>
  <si>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</si>
  <si>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</si>
  <si>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</si>
  <si>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</si>
  <si>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</si>
  <si>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</si>
  <si>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</si>
  <si>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</si>
  <si>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</si>
  <si>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</si>
  <si>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</si>
  <si>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</si>
  <si>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</si>
  <si>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</si>
  <si>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</si>
  <si>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</si>
  <si>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</si>
  <si>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</si>
  <si>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</si>
  <si>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</si>
  <si>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</si>
  <si>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</si>
  <si>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</si>
  <si>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</si>
  <si>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</si>
  <si>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</si>
  <si>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</si>
  <si>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</si>
  <si>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</si>
  <si>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</si>
  <si>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</si>
  <si>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</si>
  <si>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</si>
  <si>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</si>
  <si>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</si>
  <si>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</si>
  <si>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</si>
  <si>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</si>
  <si>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</si>
  <si>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</si>
  <si>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</si>
  <si>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</si>
  <si>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</si>
  <si>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</si>
  <si>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</si>
  <si>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</si>
  <si>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</si>
  <si>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</si>
  <si>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</si>
  <si>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</si>
  <si>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</si>
  <si>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</si>
  <si>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</si>
  <si>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</si>
  <si>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</si>
  <si>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</si>
  <si>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</si>
  <si>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</si>
  <si>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</si>
  <si>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</si>
  <si>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</si>
  <si>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</si>
  <si>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</si>
  <si>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</si>
  <si>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</si>
  <si>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</si>
  <si>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</si>
  <si>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</si>
  <si>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</si>
  <si>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</si>
  <si>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</si>
  <si>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</si>
  <si>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</si>
  <si>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</si>
  <si>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</si>
  <si>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</si>
  <si>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</si>
  <si>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</si>
  <si>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</si>
  <si>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</si>
  <si>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</si>
  <si>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</si>
  <si>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</si>
  <si>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</si>
  <si>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</si>
  <si>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</si>
  <si>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</si>
  <si>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</si>
  <si>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</si>
  <si>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</si>
  <si>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</si>
  <si>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</si>
  <si>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</si>
  <si>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</si>
  <si>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</si>
  <si>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</si>
  <si>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</si>
  <si>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</si>
  <si>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</si>
  <si>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</si>
  <si>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</si>
  <si>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</si>
  <si>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</si>
  <si>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</si>
  <si>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</si>
  <si>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</si>
  <si>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</si>
  <si>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</si>
  <si>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</si>
  <si>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</si>
  <si>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</si>
  <si>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</si>
  <si>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</si>
  <si>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</si>
  <si>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</si>
  <si>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</si>
  <si>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</si>
  <si>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</si>
  <si>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</si>
  <si>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</si>
  <si>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</si>
  <si>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</si>
  <si>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</si>
  <si>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</si>
  <si>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</si>
  <si>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</si>
  <si>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</si>
  <si>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</si>
  <si>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</si>
  <si>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</si>
  <si>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</si>
  <si>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</si>
  <si>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</si>
  <si>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</si>
  <si>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</si>
  <si>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</si>
  <si>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</si>
  <si>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</si>
  <si>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</si>
  <si>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</si>
  <si>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</si>
  <si>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</si>
  <si>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</si>
  <si>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</si>
  <si>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</si>
  <si>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</si>
  <si>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</si>
  <si>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</si>
  <si>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</si>
  <si>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</si>
  <si>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</si>
  <si>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</si>
  <si>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</si>
  <si>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</si>
  <si>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</si>
  <si>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</si>
  <si>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</si>
  <si>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</si>
  <si>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</si>
  <si>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</si>
  <si>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</si>
  <si>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</si>
  <si>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</si>
  <si>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</si>
  <si>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</si>
  <si>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</si>
  <si>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</si>
  <si>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</si>
  <si>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</si>
  <si>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</si>
  <si>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</si>
  <si>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</si>
  <si>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</si>
  <si>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</si>
  <si>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</si>
  <si>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</si>
  <si>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</si>
  <si>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</si>
  <si>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</si>
  <si>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</si>
  <si>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</si>
  <si>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</si>
  <si>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</si>
  <si>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</si>
  <si>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</si>
  <si>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</si>
  <si>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</si>
  <si>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</si>
  <si>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</si>
  <si>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</si>
  <si>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南部町</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</si>
  <si>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</si>
  <si>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</si>
  <si>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</si>
  <si>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</si>
  <si>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</si>
  <si>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</si>
  <si>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</si>
  <si>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</si>
  <si>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</si>
  <si>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</si>
  <si>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</si>
  <si>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</si>
  <si>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</si>
  <si>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</si>
  <si>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</si>
  <si>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</si>
  <si>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</si>
  <si>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</si>
  <si>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</si>
  <si>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</si>
  <si>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</si>
  <si>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</si>
  <si>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</si>
  <si>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</si>
  <si>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</si>
  <si>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</si>
  <si>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</si>
  <si>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</si>
  <si>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</si>
  <si>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</si>
  <si>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</si>
  <si>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</si>
  <si>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</si>
  <si>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</si>
  <si>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</si>
  <si>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</si>
  <si>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</si>
  <si>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</si>
  <si>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</si>
  <si>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</si>
  <si>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</si>
  <si>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</si>
  <si>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</si>
  <si>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</si>
  <si>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</si>
  <si>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</si>
  <si>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</si>
  <si>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</si>
  <si>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</si>
  <si>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</si>
  <si>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</si>
  <si>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</si>
  <si>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</si>
  <si>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</si>
  <si>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</si>
  <si>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</si>
  <si>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</si>
  <si>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</si>
  <si>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</si>
  <si>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</si>
  <si>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</si>
  <si>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</si>
  <si>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</si>
  <si>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</si>
  <si>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</si>
  <si>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</si>
  <si>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</si>
  <si>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</si>
  <si>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</si>
  <si>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</si>
  <si>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</si>
  <si>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</si>
  <si>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</si>
  <si>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</si>
  <si>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</si>
  <si>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</si>
  <si>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</si>
  <si>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</si>
  <si>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</si>
  <si>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</si>
  <si>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</si>
  <si>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</si>
  <si>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</si>
  <si>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</si>
  <si>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</si>
  <si>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</si>
  <si>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</si>
  <si>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</si>
  <si>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</si>
  <si>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</si>
  <si>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</si>
  <si>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</si>
  <si>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</si>
  <si>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</si>
  <si>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</si>
  <si>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</si>
  <si>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</si>
  <si>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</si>
  <si>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</si>
  <si>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</si>
  <si>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</si>
  <si>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</si>
  <si>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</si>
  <si>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</si>
  <si>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</si>
  <si>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</si>
  <si>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</si>
  <si>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</si>
  <si>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</si>
  <si>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</si>
  <si>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</si>
  <si>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</si>
  <si>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</si>
  <si>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</si>
  <si>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</si>
  <si>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</si>
  <si>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</si>
  <si>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</si>
  <si>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</si>
  <si>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</si>
  <si>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</si>
  <si>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</si>
  <si>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</si>
  <si>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</si>
  <si>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</si>
  <si>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</si>
  <si>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</si>
  <si>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</si>
  <si>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</si>
  <si>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</si>
  <si>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</si>
  <si>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</si>
  <si>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</si>
  <si>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</si>
  <si>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</si>
  <si>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</si>
  <si>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</si>
  <si>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</si>
  <si>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</si>
  <si>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</si>
  <si>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</si>
  <si>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</si>
  <si>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</si>
  <si>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</si>
  <si>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</si>
  <si>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</si>
  <si>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</si>
  <si>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</si>
  <si>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</si>
  <si>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</si>
  <si>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</si>
  <si>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</si>
  <si>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</si>
  <si>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</si>
  <si>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</si>
  <si>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</si>
  <si>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</si>
  <si>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</si>
  <si>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</si>
  <si>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</si>
  <si>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</si>
  <si>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</si>
  <si>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</si>
  <si>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</si>
  <si>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</si>
  <si>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</si>
  <si>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</si>
  <si>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</si>
  <si>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</si>
  <si>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</si>
  <si>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</si>
  <si>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</si>
  <si>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</si>
  <si>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</si>
  <si>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</si>
  <si>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</si>
  <si>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</si>
  <si>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</si>
  <si>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</si>
  <si>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</si>
  <si>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</si>
  <si>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</si>
  <si>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</si>
  <si>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</si>
  <si>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</si>
  <si>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</si>
  <si>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</si>
  <si>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</si>
  <si>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</si>
  <si>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</si>
  <si>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</si>
  <si>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</si>
  <si>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</si>
  <si>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</si>
  <si>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</si>
  <si>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</si>
  <si>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</si>
  <si>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</si>
  <si>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</si>
  <si>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</si>
  <si>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</si>
  <si>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</si>
  <si>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</si>
  <si>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</si>
  <si>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</si>
  <si>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</si>
  <si>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</si>
  <si>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</si>
  <si>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</si>
  <si>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</si>
  <si>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</si>
  <si>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</si>
  <si>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</si>
  <si>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</si>
  <si>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</si>
  <si>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</si>
  <si>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</si>
  <si>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</si>
  <si>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</si>
  <si>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</si>
  <si>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</si>
  <si>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</si>
  <si>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</si>
  <si>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</si>
  <si>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</si>
  <si>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</si>
  <si>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</si>
  <si>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</si>
  <si>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</si>
  <si>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</si>
  <si>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</si>
  <si>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</si>
  <si>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</si>
  <si>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</si>
  <si>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</si>
  <si>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</si>
  <si>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</si>
  <si>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</si>
  <si>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</si>
  <si>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</si>
  <si>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</si>
  <si>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</si>
  <si>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</si>
  <si>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</si>
  <si>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</si>
  <si>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</si>
  <si>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</si>
  <si>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</si>
  <si>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</si>
  <si>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</si>
  <si>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</si>
  <si>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</si>
  <si>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</si>
  <si>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</si>
  <si>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</si>
  <si>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</si>
  <si>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</si>
  <si>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</si>
  <si>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</si>
  <si>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</si>
  <si>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</si>
  <si>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</si>
  <si>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</si>
  <si>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</si>
  <si>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</si>
  <si>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</si>
  <si>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</si>
  <si>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</si>
  <si>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</si>
  <si>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</si>
  <si>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</si>
  <si>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</si>
  <si>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</si>
  <si>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</si>
  <si>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</si>
  <si>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</si>
  <si>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</si>
  <si>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</si>
  <si>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</si>
  <si>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</si>
  <si>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</si>
  <si>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</si>
  <si>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</si>
  <si>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</si>
  <si>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</si>
  <si>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</si>
  <si>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</si>
  <si>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</si>
  <si>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</si>
  <si>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</si>
  <si>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</si>
  <si>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</si>
  <si>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</si>
  <si>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</si>
  <si>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</si>
  <si>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</si>
  <si>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</si>
  <si>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</si>
  <si>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</si>
  <si>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</si>
  <si>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</si>
  <si>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</si>
  <si>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</si>
  <si>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</si>
  <si>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</si>
  <si>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</si>
  <si>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</si>
  <si>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</si>
  <si>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</si>
  <si>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</si>
  <si>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</si>
  <si>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</si>
  <si>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</si>
  <si>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</si>
  <si>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</si>
  <si>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</si>
  <si>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</si>
  <si>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</si>
  <si>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</si>
  <si>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</si>
  <si>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</si>
  <si>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</si>
  <si>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</si>
  <si>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</si>
  <si>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</si>
  <si>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</si>
  <si>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</si>
  <si>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</si>
  <si>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</si>
  <si>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</si>
  <si>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</si>
  <si>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</si>
  <si>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</si>
  <si>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</si>
  <si>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</si>
  <si>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</si>
  <si>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</si>
  <si>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</si>
  <si>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</si>
  <si>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</si>
  <si>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</si>
  <si>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</si>
  <si>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</si>
  <si>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</si>
  <si>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</si>
  <si>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</si>
  <si>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</si>
  <si>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</si>
  <si>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</si>
  <si>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</si>
  <si>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</si>
  <si>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</si>
  <si>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</si>
  <si>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</si>
  <si>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</si>
  <si>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</si>
  <si>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</si>
  <si>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</si>
  <si>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</si>
  <si>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</si>
  <si>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</si>
  <si>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</si>
  <si>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</si>
  <si>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</si>
  <si>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</si>
  <si>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</si>
  <si>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</si>
  <si>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</si>
  <si>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</si>
  <si>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</si>
  <si>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</si>
  <si>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</si>
  <si>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</si>
  <si>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</si>
  <si>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</si>
  <si>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</si>
  <si>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</si>
  <si>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</si>
  <si>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</si>
  <si>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</si>
  <si>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</si>
  <si>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</si>
  <si>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</si>
  <si>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</si>
  <si>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</si>
  <si>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</si>
  <si>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</si>
  <si>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</si>
  <si>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</si>
  <si>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</si>
  <si>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</si>
  <si>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</si>
  <si>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</si>
  <si>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</si>
  <si>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</si>
  <si>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</si>
  <si>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</si>
  <si>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</si>
  <si>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</si>
  <si>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</si>
  <si>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</si>
  <si>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</si>
  <si>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</si>
  <si>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</si>
  <si>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</si>
  <si>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</si>
  <si>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</si>
  <si>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</si>
  <si>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</si>
  <si>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</si>
  <si>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</si>
  <si>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</si>
  <si>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</si>
  <si>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</si>
  <si>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</si>
  <si>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</si>
  <si>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</si>
  <si>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</si>
  <si>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</si>
  <si>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</si>
  <si>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</si>
  <si>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</si>
  <si>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</si>
  <si>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</si>
  <si>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</si>
  <si>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</si>
  <si>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</si>
  <si>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</si>
  <si>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</si>
  <si>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</si>
  <si>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</si>
  <si>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</si>
  <si>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</si>
  <si>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</si>
  <si>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</si>
  <si>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</si>
  <si>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</si>
  <si>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</si>
  <si>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</si>
  <si>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</si>
  <si>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</si>
  <si>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</si>
  <si>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</si>
  <si>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</si>
  <si>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</si>
  <si>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</si>
  <si>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</si>
  <si>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</si>
  <si>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</si>
  <si>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</si>
  <si>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</si>
  <si>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</si>
  <si>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</si>
  <si>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</si>
  <si>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</si>
  <si>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</si>
  <si>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</si>
  <si>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</si>
  <si>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</si>
  <si>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</si>
  <si>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</si>
  <si>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</si>
  <si>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</si>
  <si>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</si>
  <si>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</si>
  <si>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</si>
  <si>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</si>
  <si>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</si>
  <si>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</si>
  <si>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</si>
  <si>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</si>
  <si>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</si>
  <si>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</si>
  <si>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</si>
  <si>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</si>
  <si>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</si>
  <si>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</si>
  <si>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</si>
  <si>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</si>
  <si>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</si>
  <si>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</si>
  <si>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</si>
  <si>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</si>
  <si>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</si>
  <si>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</si>
  <si>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</si>
  <si>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</si>
  <si>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</si>
  <si>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</si>
  <si>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</si>
  <si>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</si>
  <si>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</si>
  <si>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</si>
  <si>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</si>
  <si>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</si>
  <si>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</si>
  <si>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</si>
  <si>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</si>
  <si>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</si>
  <si>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</si>
  <si>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</si>
  <si>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</si>
  <si>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</si>
  <si>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</si>
  <si>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</si>
  <si>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</si>
  <si>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</si>
  <si>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</si>
  <si>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</si>
  <si>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</si>
  <si>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</si>
  <si>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</si>
  <si>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</si>
  <si>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</si>
  <si>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</si>
  <si>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</si>
  <si>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</si>
  <si>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</si>
  <si>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</si>
  <si>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</si>
  <si>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</si>
  <si>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</si>
  <si>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</si>
  <si>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</si>
  <si>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</si>
  <si>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</si>
  <si>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</si>
  <si>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</si>
  <si>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</si>
  <si>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</si>
  <si>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</si>
  <si>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</si>
  <si>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</si>
  <si>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</si>
  <si>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</si>
  <si>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</si>
  <si>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</si>
  <si>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</si>
  <si>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</si>
  <si>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</si>
  <si>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</si>
  <si>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</si>
  <si>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</si>
  <si>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</si>
  <si>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</si>
  <si>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</si>
  <si>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</si>
  <si>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</si>
  <si>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</si>
  <si>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</si>
  <si>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</si>
  <si>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</si>
  <si>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</si>
  <si>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</si>
  <si>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</si>
  <si>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</si>
  <si>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</si>
  <si>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</si>
  <si>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</si>
  <si>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</si>
  <si>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</si>
  <si>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</si>
  <si>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</si>
  <si>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</si>
  <si>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</si>
  <si>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</si>
  <si>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</si>
  <si>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</si>
  <si>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</si>
  <si>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</si>
  <si>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</si>
  <si>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</si>
  <si>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</si>
  <si>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</si>
  <si>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</si>
  <si>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</si>
  <si>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</si>
  <si>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</si>
  <si>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</si>
  <si>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</si>
  <si>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</si>
  <si>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</si>
  <si>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</si>
  <si>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</si>
  <si>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</si>
  <si>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</si>
  <si>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</si>
  <si>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</si>
  <si>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</si>
  <si>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</si>
  <si>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</si>
  <si>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</si>
  <si>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</si>
  <si>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</si>
  <si>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</si>
  <si>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</si>
  <si>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</si>
  <si>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</si>
  <si>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</si>
  <si>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</si>
  <si>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</si>
  <si>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</si>
  <si>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</si>
  <si>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</si>
  <si>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</si>
  <si>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</si>
  <si>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</si>
  <si>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</si>
  <si>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</si>
  <si>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</si>
  <si>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</si>
  <si>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</si>
  <si>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</si>
  <si>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</si>
  <si>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</si>
  <si>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</si>
  <si>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</si>
  <si>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</si>
  <si>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</si>
  <si>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</si>
  <si>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</si>
  <si>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</si>
  <si>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</si>
  <si>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</si>
  <si>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</si>
  <si>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</si>
  <si>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</si>
  <si>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</si>
  <si>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</si>
  <si>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</si>
  <si>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</si>
  <si>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</si>
  <si>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</si>
  <si>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</si>
  <si>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</si>
  <si>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</si>
  <si>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</si>
  <si>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</si>
  <si>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</si>
  <si>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</si>
  <si>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</si>
  <si>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</si>
  <si>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</si>
  <si>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</si>
  <si>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</si>
  <si>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</si>
  <si>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</si>
  <si>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</si>
  <si>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</si>
  <si>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</si>
  <si>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</si>
  <si>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</si>
  <si>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</si>
  <si>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</si>
  <si>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</si>
  <si>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</si>
  <si>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</si>
  <si>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</si>
  <si>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</si>
  <si>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</si>
  <si>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</si>
  <si>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</si>
  <si>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27322</t>
  </si>
  <si>
    <t>能勢町</t>
  </si>
  <si>
    <t>27322_令和4年度</t>
  </si>
  <si>
    <t>27322_令和6年度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</si>
  <si>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</si>
  <si>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</si>
  <si>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</si>
  <si>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</si>
  <si>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</si>
  <si>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</si>
  <si>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</si>
  <si>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</si>
  <si>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</si>
  <si>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</si>
  <si>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</si>
  <si>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</si>
  <si>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27228</t>
  </si>
  <si>
    <t>泉南市</t>
  </si>
  <si>
    <t>27228_令和4年度</t>
  </si>
  <si>
    <t>27228_令和6年度</t>
  </si>
  <si>
    <t>27231</t>
  </si>
  <si>
    <t>大阪狭山市</t>
  </si>
  <si>
    <t>27231_令和4年度</t>
  </si>
  <si>
    <t>27231_令和6年度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</si>
  <si>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</si>
  <si>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</si>
  <si>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</si>
  <si>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</si>
  <si>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</si>
  <si>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</si>
  <si>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</si>
  <si>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</si>
  <si>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</si>
  <si>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</si>
  <si>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</si>
  <si>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</si>
  <si>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</si>
  <si>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</si>
  <si>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</si>
  <si>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</si>
  <si>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</si>
  <si>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</si>
  <si>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</si>
  <si>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</si>
  <si>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</si>
  <si>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</si>
  <si>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</si>
  <si>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</si>
  <si>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</si>
  <si>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</si>
  <si>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</si>
  <si>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</si>
  <si>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</si>
  <si>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</si>
  <si>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</si>
  <si>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</si>
  <si>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</si>
  <si>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</si>
  <si>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</si>
  <si>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</si>
  <si>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</si>
  <si>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</si>
  <si>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</si>
  <si>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</si>
  <si>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</si>
  <si>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</si>
  <si>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</si>
  <si>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</si>
  <si>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</si>
  <si>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</si>
  <si>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</si>
  <si>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</si>
  <si>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</si>
  <si>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</si>
  <si>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</si>
  <si>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</si>
  <si>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</si>
  <si>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</si>
  <si>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</si>
  <si>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</si>
  <si>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</si>
  <si>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</si>
  <si>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</si>
  <si>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</si>
  <si>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</si>
  <si>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</si>
  <si>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</si>
  <si>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27341_令和7年度</t>
  </si>
  <si>
    <t>27341_令和8年度</t>
  </si>
  <si>
    <t>27341_令和9年度</t>
  </si>
  <si>
    <t>27341_令和10年度</t>
  </si>
  <si>
    <t>27341_令和11年度</t>
  </si>
  <si>
    <t>27341_令和12年度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</si>
</sst>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1.2097356394400001</c:v>
                </c:pt>
                <c:pt idx="1">
                  <c:v>2.0166794481395001</c:v>
                </c:pt>
                <c:pt idx="2">
                  <c:v>2.56732424</c:v>
                </c:pt>
                <c:pt idx="3">
                  <c:v>2.3203970364600002</c:v>
                </c:pt>
                <c:pt idx="4">
                  <c:v>0.61880619398399994</c:v>
                </c:pt>
                <c:pt idx="5">
                  <c:v>1.6439849124000001</c:v>
                </c:pt>
                <c:pt idx="6">
                  <c:v>1.9491630222</c:v>
                </c:pt>
                <c:pt idx="7">
                  <c:v>1.9900223616000001</c:v>
                </c:pt>
                <c:pt idx="8">
                  <c:v>1.6987302017984003</c:v>
                </c:pt>
                <c:pt idx="9">
                  <c:v>2.2899397999679993</c:v>
                </c:pt>
                <c:pt idx="10">
                  <c:v>1.9972043162399999</c:v>
                </c:pt>
                <c:pt idx="11">
                  <c:v>2.2151155056</c:v>
                </c:pt>
                <c:pt idx="12">
                  <c:v>1.6582283076</c:v>
                </c:pt>
                <c:pt idx="13">
                  <c:v>1.6393729279375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29.954140563295415</c:v>
                </c:pt>
                <c:pt idx="1">
                  <c:v>31.127371932687119</c:v>
                </c:pt>
                <c:pt idx="2">
                  <c:v>31.229085455046675</c:v>
                </c:pt>
                <c:pt idx="3">
                  <c:v>33.080930283039592</c:v>
                </c:pt>
                <c:pt idx="4">
                  <c:v>31.926071442059612</c:v>
                </c:pt>
                <c:pt idx="5">
                  <c:v>31.025169770114712</c:v>
                </c:pt>
                <c:pt idx="6">
                  <c:v>31.541549038128135</c:v>
                </c:pt>
                <c:pt idx="7">
                  <c:v>31.409144613753586</c:v>
                </c:pt>
                <c:pt idx="8">
                  <c:v>30.637563368685093</c:v>
                </c:pt>
                <c:pt idx="9">
                  <c:v>30.822621261102224</c:v>
                </c:pt>
                <c:pt idx="10">
                  <c:v>30.098359888325188</c:v>
                </c:pt>
                <c:pt idx="11">
                  <c:v>27.688151251828405</c:v>
                </c:pt>
                <c:pt idx="12">
                  <c:v>28.731707207034205</c:v>
                </c:pt>
                <c:pt idx="13">
                  <c:v>28.636721488159157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16.13288450564351</c:v>
                </c:pt>
                <c:pt idx="1">
                  <c:v>18.78143258710174</c:v>
                </c:pt>
                <c:pt idx="2">
                  <c:v>23.070395323479829</c:v>
                </c:pt>
                <c:pt idx="3">
                  <c:v>25.160239830684539</c:v>
                </c:pt>
                <c:pt idx="4">
                  <c:v>25.172475836121581</c:v>
                </c:pt>
                <c:pt idx="5">
                  <c:v>24.307451143954061</c:v>
                </c:pt>
                <c:pt idx="6">
                  <c:v>22.615355289570331</c:v>
                </c:pt>
                <c:pt idx="7">
                  <c:v>22.715883454848779</c:v>
                </c:pt>
                <c:pt idx="8">
                  <c:v>21.291893882403468</c:v>
                </c:pt>
                <c:pt idx="9">
                  <c:v>17.143929004148038</c:v>
                </c:pt>
                <c:pt idx="10">
                  <c:v>15.129371393145403</c:v>
                </c:pt>
                <c:pt idx="11">
                  <c:v>18.573286919738269</c:v>
                </c:pt>
                <c:pt idx="12">
                  <c:v>15.315040959803584</c:v>
                </c:pt>
                <c:pt idx="13">
                  <c:v>19.050562419847903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14.20177914930742</c:v>
                </c:pt>
                <c:pt idx="1">
                  <c:v>15.33042197874131</c:v>
                </c:pt>
                <c:pt idx="2">
                  <c:v>19.551712287119809</c:v>
                </c:pt>
                <c:pt idx="3">
                  <c:v>21.868469797507981</c:v>
                </c:pt>
                <c:pt idx="4">
                  <c:v>22.026461649635181</c:v>
                </c:pt>
                <c:pt idx="5">
                  <c:v>19.30970165666864</c:v>
                </c:pt>
                <c:pt idx="6">
                  <c:v>17.70036448286179</c:v>
                </c:pt>
                <c:pt idx="7">
                  <c:v>16.141838329691286</c:v>
                </c:pt>
                <c:pt idx="8">
                  <c:v>14.497274972865419</c:v>
                </c:pt>
                <c:pt idx="9">
                  <c:v>12.64749692806064</c:v>
                </c:pt>
                <c:pt idx="10">
                  <c:v>12.049503217685901</c:v>
                </c:pt>
                <c:pt idx="11">
                  <c:v>12.202525188116402</c:v>
                </c:pt>
                <c:pt idx="12">
                  <c:v>12.348216767621402</c:v>
                </c:pt>
                <c:pt idx="13">
                  <c:v>13.305862019117864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49.432267925283519</c:v>
                </c:pt>
                <c:pt idx="1">
                  <c:v>38.992245849302535</c:v>
                </c:pt>
                <c:pt idx="2">
                  <c:v>47.99224233229998</c:v>
                </c:pt>
                <c:pt idx="3">
                  <c:v>39.30097374011882</c:v>
                </c:pt>
                <c:pt idx="4">
                  <c:v>44.366601149737093</c:v>
                </c:pt>
                <c:pt idx="5">
                  <c:v>45.036643824169921</c:v>
                </c:pt>
                <c:pt idx="6">
                  <c:v>46.382964952887647</c:v>
                </c:pt>
                <c:pt idx="7">
                  <c:v>48.02638995929469</c:v>
                </c:pt>
                <c:pt idx="8">
                  <c:v>38.710290498786712</c:v>
                </c:pt>
                <c:pt idx="9">
                  <c:v>36.144348826484418</c:v>
                </c:pt>
                <c:pt idx="10">
                  <c:v>34.163095940951216</c:v>
                </c:pt>
                <c:pt idx="11">
                  <c:v>34.892659050703692</c:v>
                </c:pt>
                <c:pt idx="12">
                  <c:v>32.525492163027366</c:v>
                </c:pt>
                <c:pt idx="13">
                  <c:v>33.204042542663259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66.079153725567508</c:v>
                </c:pt>
                <c:pt idx="2">
                  <c:v>0.69814659001888624</c:v>
                </c:pt>
                <c:pt idx="3">
                  <c:v>0</c:v>
                </c:pt>
                <c:pt idx="4">
                  <c:v>16.620573629665589</c:v>
                </c:pt>
                <c:pt idx="5">
                  <c:v>18.91612846689042</c:v>
                </c:pt>
                <c:pt idx="7">
                  <c:v>29.525983314787652</c:v>
                </c:pt>
                <c:pt idx="8">
                  <c:v>1.0338873479884201</c:v>
                </c:pt>
                <c:pt idx="9">
                  <c:v>6.0318173260894143</c:v>
                </c:pt>
                <c:pt idx="10">
                  <c:v>4.2959342850000004</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66.777300315586388</c:v>
                </c:pt>
                <c:pt idx="4" formatCode="#,##0">
                  <c:v>16.620573629665589</c:v>
                </c:pt>
                <c:pt idx="5" formatCode="#,##0">
                  <c:v>18.91612846689042</c:v>
                </c:pt>
                <c:pt idx="6" formatCode="#,##0">
                  <c:v>36.591687988865488</c:v>
                </c:pt>
                <c:pt idx="10" formatCode="#,##0">
                  <c:v>4.2959342850000004</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43.667522682581733</c:v>
                </c:pt>
                <c:pt idx="2">
                  <c:v>0.69907846715536059</c:v>
                </c:pt>
                <c:pt idx="3">
                  <c:v>0</c:v>
                </c:pt>
                <c:pt idx="4">
                  <c:v>22.026461649635181</c:v>
                </c:pt>
                <c:pt idx="5">
                  <c:v>25.172475836121581</c:v>
                </c:pt>
                <c:pt idx="7">
                  <c:v>27.240688026596814</c:v>
                </c:pt>
                <c:pt idx="8">
                  <c:v>1.3837243402586501</c:v>
                </c:pt>
                <c:pt idx="9">
                  <c:v>3.301659075204149</c:v>
                </c:pt>
                <c:pt idx="10">
                  <c:v>0.61880619398399994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44.366601149737093</c:v>
                </c:pt>
                <c:pt idx="4" formatCode="#,##0">
                  <c:v>22.026461649635181</c:v>
                </c:pt>
                <c:pt idx="5" formatCode="#,##0">
                  <c:v>25.172475836121581</c:v>
                </c:pt>
                <c:pt idx="6" formatCode="#,##0">
                  <c:v>31.926071442059612</c:v>
                </c:pt>
                <c:pt idx="10" formatCode="#,##0">
                  <c:v>0.61880619398399994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32.608461882332087</c:v>
                </c:pt>
                <c:pt idx="2">
                  <c:v>0.5955806603311703</c:v>
                </c:pt>
                <c:pt idx="3">
                  <c:v>0</c:v>
                </c:pt>
                <c:pt idx="4">
                  <c:v>13.305862019117864</c:v>
                </c:pt>
                <c:pt idx="5">
                  <c:v>19.050562419847903</c:v>
                </c:pt>
                <c:pt idx="7">
                  <c:v>24.474895648538755</c:v>
                </c:pt>
                <c:pt idx="8">
                  <c:v>0.98165462380563018</c:v>
                </c:pt>
                <c:pt idx="9">
                  <c:v>3.1801712158147706</c:v>
                </c:pt>
                <c:pt idx="10">
                  <c:v>1.6393729279375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33.204042542663259</c:v>
                </c:pt>
                <c:pt idx="4">
                  <c:v>13.305862019117864</c:v>
                </c:pt>
                <c:pt idx="5">
                  <c:v>19.050562419847903</c:v>
                </c:pt>
                <c:pt idx="6">
                  <c:v>28.636721488159157</c:v>
                </c:pt>
                <c:pt idx="10">
                  <c:v>1.6393729279375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忠岡町</c:v>
                </c:pt>
              </c:strCache>
            </c:strRef>
          </c:cat>
          <c:val>
            <c:numRef>
              <c:f>①CO2排出量の現状把握!$AX$43:$AX$45</c:f>
              <c:numCache>
                <c:formatCode>0%</c:formatCode>
                <c:ptCount val="3"/>
                <c:pt idx="0">
                  <c:v>0.42072759503743129</c:v>
                </c:pt>
                <c:pt idx="1">
                  <c:v>0.23398912921445283</c:v>
                </c:pt>
                <c:pt idx="2">
                  <c:v>0.34646529527353459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忠岡町</c:v>
                </c:pt>
              </c:strCache>
            </c:strRef>
          </c:cat>
          <c:val>
            <c:numRef>
              <c:f>①CO2排出量の現状把握!$AY$43:$AY$45</c:f>
              <c:numCache>
                <c:formatCode>0%</c:formatCode>
                <c:ptCount val="3"/>
                <c:pt idx="0">
                  <c:v>0.19118662390594171</c:v>
                </c:pt>
                <c:pt idx="1">
                  <c:v>0.28173663794128934</c:v>
                </c:pt>
                <c:pt idx="2">
                  <c:v>0.13883910091366891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忠岡町</c:v>
                </c:pt>
              </c:strCache>
            </c:strRef>
          </c:cat>
          <c:val>
            <c:numRef>
              <c:f>①CO2排出量の現状把握!$AZ$43:$AZ$45</c:f>
              <c:numCache>
                <c:formatCode>0%</c:formatCode>
                <c:ptCount val="3"/>
                <c:pt idx="0">
                  <c:v>0.18034974026133399</c:v>
                </c:pt>
                <c:pt idx="1">
                  <c:v>0.2524848594125787</c:v>
                </c:pt>
                <c:pt idx="2">
                  <c:v>0.1987817816291142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忠岡町</c:v>
                </c:pt>
              </c:strCache>
            </c:strRef>
          </c:cat>
          <c:val>
            <c:numRef>
              <c:f>①CO2排出量の現状把握!$BA$43:$BA$45</c:f>
              <c:numCache>
                <c:formatCode>0%</c:formatCode>
                <c:ptCount val="3"/>
                <c:pt idx="0">
                  <c:v>0.19226168778726088</c:v>
                </c:pt>
                <c:pt idx="1">
                  <c:v>0.20132999950443464</c:v>
                </c:pt>
                <c:pt idx="2">
                  <c:v>0.29880789826458382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忠岡町</c:v>
                </c:pt>
              </c:strCache>
            </c:strRef>
          </c:cat>
          <c:val>
            <c:numRef>
              <c:f>①CO2排出量の現状把握!$BB$43:$BB$45</c:f>
              <c:numCache>
                <c:formatCode>0%</c:formatCode>
                <c:ptCount val="3"/>
                <c:pt idx="0">
                  <c:v>1.5474353008032191E-2</c:v>
                </c:pt>
                <c:pt idx="1">
                  <c:v>3.0459373927244491E-2</c:v>
                </c:pt>
                <c:pt idx="2">
                  <c:v>1.7105923919098417E-2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4630</c:v>
                </c:pt>
                <c:pt idx="1">
                  <c:v>4630</c:v>
                </c:pt>
                <c:pt idx="2">
                  <c:v>4630</c:v>
                </c:pt>
                <c:pt idx="3">
                  <c:v>4630</c:v>
                </c:pt>
                <c:pt idx="4">
                  <c:v>4630</c:v>
                </c:pt>
                <c:pt idx="5">
                  <c:v>4077</c:v>
                </c:pt>
                <c:pt idx="6">
                  <c:v>4077</c:v>
                </c:pt>
                <c:pt idx="7">
                  <c:v>4077</c:v>
                </c:pt>
                <c:pt idx="8">
                  <c:v>4077</c:v>
                </c:pt>
                <c:pt idx="9">
                  <c:v>4077</c:v>
                </c:pt>
                <c:pt idx="10">
                  <c:v>4077</c:v>
                </c:pt>
                <c:pt idx="11">
                  <c:v>4373</c:v>
                </c:pt>
                <c:pt idx="12">
                  <c:v>4373</c:v>
                </c:pt>
                <c:pt idx="13">
                  <c:v>4373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1.2097356394400001</c:v>
                </c:pt>
                <c:pt idx="1">
                  <c:v>2.0166794481395001</c:v>
                </c:pt>
                <c:pt idx="2">
                  <c:v>2.56732424</c:v>
                </c:pt>
                <c:pt idx="3">
                  <c:v>2.3203970364600002</c:v>
                </c:pt>
                <c:pt idx="4">
                  <c:v>0.61880619398399994</c:v>
                </c:pt>
                <c:pt idx="5">
                  <c:v>1.6439849124000001</c:v>
                </c:pt>
                <c:pt idx="6">
                  <c:v>1.9491630222</c:v>
                </c:pt>
                <c:pt idx="7">
                  <c:v>1.9900223615999999</c:v>
                </c:pt>
                <c:pt idx="8">
                  <c:v>1.6987302017984001</c:v>
                </c:pt>
                <c:pt idx="9">
                  <c:v>2.2899397999679989</c:v>
                </c:pt>
                <c:pt idx="10">
                  <c:v>1.9972043162399999</c:v>
                </c:pt>
                <c:pt idx="11">
                  <c:v>2.2151155056</c:v>
                </c:pt>
                <c:pt idx="12">
                  <c:v>1.6582283076</c:v>
                </c:pt>
                <c:pt idx="13">
                  <c:v>1.6393729279375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300331</c:v>
                </c:pt>
                <c:pt idx="1">
                  <c:v>371087.33333333331</c:v>
                </c:pt>
                <c:pt idx="2">
                  <c:v>406536.33333333331</c:v>
                </c:pt>
                <c:pt idx="3">
                  <c:v>720988</c:v>
                </c:pt>
                <c:pt idx="4">
                  <c:v>547322</c:v>
                </c:pt>
                <c:pt idx="5">
                  <c:v>524770.33333333337</c:v>
                </c:pt>
                <c:pt idx="6">
                  <c:v>633990</c:v>
                </c:pt>
                <c:pt idx="7">
                  <c:v>597074.48621687526</c:v>
                </c:pt>
                <c:pt idx="8">
                  <c:v>505999.66666666663</c:v>
                </c:pt>
                <c:pt idx="9">
                  <c:v>577196</c:v>
                </c:pt>
                <c:pt idx="10">
                  <c:v>487850</c:v>
                </c:pt>
                <c:pt idx="11">
                  <c:v>507125.33333333337</c:v>
                </c:pt>
                <c:pt idx="12">
                  <c:v>659025</c:v>
                </c:pt>
                <c:pt idx="13">
                  <c:v>553770.66666666663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17663</c:v>
                </c:pt>
                <c:pt idx="1">
                  <c:v>17658</c:v>
                </c:pt>
                <c:pt idx="2">
                  <c:v>17521</c:v>
                </c:pt>
                <c:pt idx="3">
                  <c:v>17988</c:v>
                </c:pt>
                <c:pt idx="4">
                  <c:v>17888</c:v>
                </c:pt>
                <c:pt idx="5">
                  <c:v>17704</c:v>
                </c:pt>
                <c:pt idx="6">
                  <c:v>17526</c:v>
                </c:pt>
                <c:pt idx="7">
                  <c:v>17427</c:v>
                </c:pt>
                <c:pt idx="8">
                  <c:v>17270</c:v>
                </c:pt>
                <c:pt idx="9">
                  <c:v>17166</c:v>
                </c:pt>
                <c:pt idx="10">
                  <c:v>17110</c:v>
                </c:pt>
                <c:pt idx="11">
                  <c:v>16932</c:v>
                </c:pt>
                <c:pt idx="12">
                  <c:v>16793</c:v>
                </c:pt>
                <c:pt idx="13">
                  <c:v>16675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7431</c:v>
                </c:pt>
                <c:pt idx="1">
                  <c:v>7494</c:v>
                </c:pt>
                <c:pt idx="2">
                  <c:v>7560</c:v>
                </c:pt>
                <c:pt idx="3">
                  <c:v>7628</c:v>
                </c:pt>
                <c:pt idx="4">
                  <c:v>7700</c:v>
                </c:pt>
                <c:pt idx="5">
                  <c:v>7734</c:v>
                </c:pt>
                <c:pt idx="6">
                  <c:v>7825</c:v>
                </c:pt>
                <c:pt idx="7">
                  <c:v>7883</c:v>
                </c:pt>
                <c:pt idx="8">
                  <c:v>7903</c:v>
                </c:pt>
                <c:pt idx="9">
                  <c:v>7939</c:v>
                </c:pt>
                <c:pt idx="10">
                  <c:v>7963</c:v>
                </c:pt>
                <c:pt idx="11">
                  <c:v>7975</c:v>
                </c:pt>
                <c:pt idx="12">
                  <c:v>8009</c:v>
                </c:pt>
                <c:pt idx="13">
                  <c:v>8042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2535</c:v>
                </c:pt>
                <c:pt idx="1">
                  <c:v>2585</c:v>
                </c:pt>
                <c:pt idx="2">
                  <c:v>2647</c:v>
                </c:pt>
                <c:pt idx="3">
                  <c:v>2588</c:v>
                </c:pt>
                <c:pt idx="4">
                  <c:v>2632</c:v>
                </c:pt>
                <c:pt idx="5">
                  <c:v>2612</c:v>
                </c:pt>
                <c:pt idx="6">
                  <c:v>2605</c:v>
                </c:pt>
                <c:pt idx="7">
                  <c:v>2733</c:v>
                </c:pt>
                <c:pt idx="8">
                  <c:v>2762</c:v>
                </c:pt>
                <c:pt idx="9">
                  <c:v>2799</c:v>
                </c:pt>
                <c:pt idx="10">
                  <c:v>2815</c:v>
                </c:pt>
                <c:pt idx="11">
                  <c:v>2796</c:v>
                </c:pt>
                <c:pt idx="12">
                  <c:v>2805</c:v>
                </c:pt>
                <c:pt idx="13">
                  <c:v>2834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7232</c:v>
                </c:pt>
                <c:pt idx="1">
                  <c:v>7290</c:v>
                </c:pt>
                <c:pt idx="2">
                  <c:v>7301</c:v>
                </c:pt>
                <c:pt idx="3">
                  <c:v>7584</c:v>
                </c:pt>
                <c:pt idx="4">
                  <c:v>7602</c:v>
                </c:pt>
                <c:pt idx="5">
                  <c:v>7620</c:v>
                </c:pt>
                <c:pt idx="6">
                  <c:v>7619</c:v>
                </c:pt>
                <c:pt idx="7">
                  <c:v>7654</c:v>
                </c:pt>
                <c:pt idx="8">
                  <c:v>7692</c:v>
                </c:pt>
                <c:pt idx="9">
                  <c:v>7708</c:v>
                </c:pt>
                <c:pt idx="10">
                  <c:v>7822</c:v>
                </c:pt>
                <c:pt idx="11">
                  <c:v>7875</c:v>
                </c:pt>
                <c:pt idx="12">
                  <c:v>7854</c:v>
                </c:pt>
                <c:pt idx="13">
                  <c:v>7942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422</c:v>
                </c:pt>
                <c:pt idx="1">
                  <c:v>422</c:v>
                </c:pt>
                <c:pt idx="2">
                  <c:v>422</c:v>
                </c:pt>
                <c:pt idx="3">
                  <c:v>422</c:v>
                </c:pt>
                <c:pt idx="4">
                  <c:v>422</c:v>
                </c:pt>
                <c:pt idx="5">
                  <c:v>312</c:v>
                </c:pt>
                <c:pt idx="6">
                  <c:v>312</c:v>
                </c:pt>
                <c:pt idx="7">
                  <c:v>312</c:v>
                </c:pt>
                <c:pt idx="8">
                  <c:v>312</c:v>
                </c:pt>
                <c:pt idx="9">
                  <c:v>312</c:v>
                </c:pt>
                <c:pt idx="10">
                  <c:v>312</c:v>
                </c:pt>
                <c:pt idx="11">
                  <c:v>353</c:v>
                </c:pt>
                <c:pt idx="12">
                  <c:v>353</c:v>
                </c:pt>
                <c:pt idx="13">
                  <c:v>353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641.0883</c:v>
                </c:pt>
                <c:pt idx="1">
                  <c:v>507.90370000000001</c:v>
                </c:pt>
                <c:pt idx="2">
                  <c:v>563.60749999999996</c:v>
                </c:pt>
                <c:pt idx="3">
                  <c:v>447.2312</c:v>
                </c:pt>
                <c:pt idx="4">
                  <c:v>501.92809999999997</c:v>
                </c:pt>
                <c:pt idx="5">
                  <c:v>543.22619999999995</c:v>
                </c:pt>
                <c:pt idx="6">
                  <c:v>590.43849999999998</c:v>
                </c:pt>
                <c:pt idx="7">
                  <c:v>580.72299999999996</c:v>
                </c:pt>
                <c:pt idx="8">
                  <c:v>557.16399999999999</c:v>
                </c:pt>
                <c:pt idx="9">
                  <c:v>596.62329999999997</c:v>
                </c:pt>
                <c:pt idx="10">
                  <c:v>579.4117</c:v>
                </c:pt>
                <c:pt idx="11">
                  <c:v>604.81780000000003</c:v>
                </c:pt>
                <c:pt idx="12">
                  <c:v>667.66099999999994</c:v>
                </c:pt>
                <c:pt idx="13">
                  <c:v>708.31889999999999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26.692</c:v>
                </c:pt>
                <c:pt idx="1">
                  <c:v>29.391999999999999</c:v>
                </c:pt>
                <c:pt idx="2">
                  <c:v>22.931999999999999</c:v>
                </c:pt>
                <c:pt idx="3">
                  <c:v>28.295999999999999</c:v>
                </c:pt>
                <c:pt idx="4">
                  <c:v>27.420999999999999</c:v>
                </c:pt>
                <c:pt idx="5">
                  <c:v>24.516999999999999</c:v>
                </c:pt>
                <c:pt idx="6">
                  <c:v>26.481999999999999</c:v>
                </c:pt>
                <c:pt idx="7">
                  <c:v>26.481999999999999</c:v>
                </c:pt>
                <c:pt idx="8">
                  <c:v>21.738</c:v>
                </c:pt>
                <c:pt idx="9">
                  <c:v>20.545000000000002</c:v>
                </c:pt>
                <c:pt idx="10">
                  <c:v>20.463999999999999</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1.25</c:v>
                </c:pt>
                <c:pt idx="4">
                  <c:v>1.4990000000000001</c:v>
                </c:pt>
                <c:pt idx="5">
                  <c:v>7.8E-2</c:v>
                </c:pt>
                <c:pt idx="6">
                  <c:v>8.1000000000000003E-2</c:v>
                </c:pt>
                <c:pt idx="7">
                  <c:v>7.8E-2</c:v>
                </c:pt>
                <c:pt idx="8">
                  <c:v>0</c:v>
                </c:pt>
                <c:pt idx="9">
                  <c:v>9.9000000000000005E-2</c:v>
                </c:pt>
                <c:pt idx="10">
                  <c:v>0.10299999999999999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34.183999999999997</c:v>
                </c:pt>
                <c:pt idx="1">
                  <c:v>40.670999999999999</c:v>
                </c:pt>
                <c:pt idx="2">
                  <c:v>49.856999999999999</c:v>
                </c:pt>
                <c:pt idx="3">
                  <c:v>50.326999999999998</c:v>
                </c:pt>
                <c:pt idx="4">
                  <c:v>50.16</c:v>
                </c:pt>
                <c:pt idx="5">
                  <c:v>47.588999999999999</c:v>
                </c:pt>
                <c:pt idx="6">
                  <c:v>51.753</c:v>
                </c:pt>
                <c:pt idx="7">
                  <c:v>46.703000000000003</c:v>
                </c:pt>
                <c:pt idx="8">
                  <c:v>39.286999999999999</c:v>
                </c:pt>
                <c:pt idx="9">
                  <c:v>36.027999999999999</c:v>
                </c:pt>
                <c:pt idx="10">
                  <c:v>36.896999999999998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50.353999999999999</c:v>
                </c:pt>
                <c:pt idx="1">
                  <c:v>57.524999999999999</c:v>
                </c:pt>
                <c:pt idx="2">
                  <c:v>55.478000000000002</c:v>
                </c:pt>
                <c:pt idx="3">
                  <c:v>63.878</c:v>
                </c:pt>
                <c:pt idx="4">
                  <c:v>63.290999999999997</c:v>
                </c:pt>
                <c:pt idx="5">
                  <c:v>55.83</c:v>
                </c:pt>
                <c:pt idx="6">
                  <c:v>61.805</c:v>
                </c:pt>
                <c:pt idx="7">
                  <c:v>57.371000000000002</c:v>
                </c:pt>
                <c:pt idx="8">
                  <c:v>45.918999999999997</c:v>
                </c:pt>
                <c:pt idx="9">
                  <c:v>44.061</c:v>
                </c:pt>
                <c:pt idx="10">
                  <c:v>44.591000000000001</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10.522</c:v>
                </c:pt>
                <c:pt idx="1">
                  <c:v>12.538</c:v>
                </c:pt>
                <c:pt idx="2">
                  <c:v>17.311</c:v>
                </c:pt>
                <c:pt idx="3">
                  <c:v>15.994999999999999</c:v>
                </c:pt>
                <c:pt idx="4">
                  <c:v>15.789</c:v>
                </c:pt>
                <c:pt idx="5">
                  <c:v>16.353999999999999</c:v>
                </c:pt>
                <c:pt idx="6">
                  <c:v>16.510999999999999</c:v>
                </c:pt>
                <c:pt idx="7">
                  <c:v>15.891999999999999</c:v>
                </c:pt>
                <c:pt idx="8">
                  <c:v>15.106</c:v>
                </c:pt>
                <c:pt idx="9">
                  <c:v>12.611000000000001</c:v>
                </c:pt>
                <c:pt idx="10">
                  <c:v>12.872999999999999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19.551712287119809</c:v>
                </c:pt>
                <c:pt idx="1">
                  <c:v>21.868469797507981</c:v>
                </c:pt>
                <c:pt idx="2">
                  <c:v>22.026461649635181</c:v>
                </c:pt>
                <c:pt idx="3">
                  <c:v>19.30970165666864</c:v>
                </c:pt>
                <c:pt idx="4">
                  <c:v>17.70036448286179</c:v>
                </c:pt>
                <c:pt idx="5">
                  <c:v>16.141838329691286</c:v>
                </c:pt>
                <c:pt idx="6">
                  <c:v>14.497274972865419</c:v>
                </c:pt>
                <c:pt idx="7">
                  <c:v>12.64749692806064</c:v>
                </c:pt>
                <c:pt idx="8">
                  <c:v>12.049503217685901</c:v>
                </c:pt>
                <c:pt idx="9">
                  <c:v>12.202525188116402</c:v>
                </c:pt>
                <c:pt idx="10">
                  <c:v>12.348216767621402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47.99224233229998</c:v>
                </c:pt>
                <c:pt idx="1">
                  <c:v>39.30097374011882</c:v>
                </c:pt>
                <c:pt idx="2">
                  <c:v>44.366601149737093</c:v>
                </c:pt>
                <c:pt idx="3">
                  <c:v>45.036643824169921</c:v>
                </c:pt>
                <c:pt idx="4">
                  <c:v>46.382964952887647</c:v>
                </c:pt>
                <c:pt idx="5">
                  <c:v>48.02638995929469</c:v>
                </c:pt>
                <c:pt idx="6">
                  <c:v>38.710290498786712</c:v>
                </c:pt>
                <c:pt idx="7">
                  <c:v>36.144348826484418</c:v>
                </c:pt>
                <c:pt idx="8">
                  <c:v>34.163095940951216</c:v>
                </c:pt>
                <c:pt idx="9">
                  <c:v>34.892659050703692</c:v>
                </c:pt>
                <c:pt idx="10">
                  <c:v>32.525492163027366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0.21924376708938292</c:v>
                </c:pt>
                <c:pt idx="1">
                  <c:v>0.31902517436103844</c:v>
                </c:pt>
                <c:pt idx="2">
                  <c:v>0.39018089173825704</c:v>
                </c:pt>
                <c:pt idx="3">
                  <c:v>0.35515523897488838</c:v>
                </c:pt>
                <c:pt idx="4">
                  <c:v>0.34040514693351936</c:v>
                </c:pt>
                <c:pt idx="5">
                  <c:v>0.34052111794913209</c:v>
                </c:pt>
                <c:pt idx="6">
                  <c:v>0.426527411374438</c:v>
                </c:pt>
                <c:pt idx="7">
                  <c:v>0.43968145826313221</c:v>
                </c:pt>
                <c:pt idx="8">
                  <c:v>0.4421730403506105</c:v>
                </c:pt>
                <c:pt idx="9">
                  <c:v>0.36142272739015202</c:v>
                </c:pt>
                <c:pt idx="10">
                  <c:v>0.39578186658872749</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12.872999999999999</c:v>
                </c:pt>
                <c:pt idx="2">
                  <c:v>0</c:v>
                </c:pt>
                <c:pt idx="3">
                  <c:v>0</c:v>
                </c:pt>
                <c:pt idx="4">
                  <c:v>44.591000000000001</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12.872999999999999</c:v>
                </c:pt>
                <c:pt idx="4" formatCode="#,##0">
                  <c:v>44.591000000000001</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11：繊維工業(N=1)</c:v>
                </c:pt>
                <c:pt idx="8">
                  <c:v>12：木材・木製品製造業(N=1)</c:v>
                </c:pt>
                <c:pt idx="9">
                  <c:v>13：家具・装備品製造業(N=1)</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4.532</c:v>
                </c:pt>
                <c:pt idx="8">
                  <c:v>4.7409999999999997</c:v>
                </c:pt>
                <c:pt idx="9">
                  <c:v>3.6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44.591000000000001</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36.896999999999998</c:v>
                </c:pt>
                <c:pt idx="2" formatCode="#,##0_);[Red]\(#,##0\)">
                  <c:v>0</c:v>
                </c:pt>
                <c:pt idx="3" formatCode="#,##0_);[Red]\(#,##0\)">
                  <c:v>0</c:v>
                </c:pt>
                <c:pt idx="4" formatCode="#,##0_);[Red]\(#,##0\)">
                  <c:v>0.10299999999999999</c:v>
                </c:pt>
                <c:pt idx="5" formatCode="#,##0_);[Red]\(#,##0\)">
                  <c:v>20.463999999999999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36.896999999999998</c:v>
                </c:pt>
                <c:pt idx="1">
                  <c:v>0</c:v>
                </c:pt>
                <c:pt idx="4" formatCode="#,##0_);[Red]\(#,##0\)">
                  <c:v>0.10299999999999999</c:v>
                </c:pt>
                <c:pt idx="5" formatCode="#,##0_);[Red]\(#,##0\)">
                  <c:v>20.463999999999999</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忠岡町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12：木材・木製品製造業(N=1)</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4.532</c:v>
                </c:pt>
                <c:pt idx="3">
                  <c:v>4.7409999999999997</c:v>
                </c:pt>
                <c:pt idx="4">
                  <c:v>3.6</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11：繊維工業(N=1)</c:v>
                </c:pt>
                <c:pt idx="3">
                  <c:v>12：木材・木製品製造業(N=1)</c:v>
                </c:pt>
                <c:pt idx="4">
                  <c:v>13：家具・装備品製造業(N=1)</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忠岡町</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22.295500000000001</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忠岡町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忠岡町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3,630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1811.900000000001</c:v>
                </c:pt>
                <c:pt idx="1">
                  <c:v>1818.2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4,580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2174.497428000001</c:v>
                </c:pt>
                <c:pt idx="1">
                  <c:v>2405.0422319999998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忠岡町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3.0088784879999997</c:v>
                </c:pt>
                <c:pt idx="1">
                  <c:v>0</c:v>
                </c:pt>
                <c:pt idx="2">
                  <c:v>0</c:v>
                </c:pt>
                <c:pt idx="3">
                  <c:v>0</c:v>
                </c:pt>
                <c:pt idx="4">
                  <c:v>1.72038753</c:v>
                </c:pt>
                <c:pt idx="5">
                  <c:v>11.54902525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62,469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忠岡町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62469</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939.2</c:v>
                </c:pt>
                <c:pt idx="1">
                  <c:v>988.7</c:v>
                </c:pt>
                <c:pt idx="2">
                  <c:v>1005.4</c:v>
                </c:pt>
                <c:pt idx="3">
                  <c:v>1436</c:v>
                </c:pt>
                <c:pt idx="4">
                  <c:v>1725.9</c:v>
                </c:pt>
                <c:pt idx="5">
                  <c:v>1741.2</c:v>
                </c:pt>
                <c:pt idx="6">
                  <c:v>1818.2</c:v>
                </c:pt>
                <c:pt idx="7">
                  <c:v>1818.2</c:v>
                </c:pt>
                <c:pt idx="8">
                  <c:v>1818.2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1006.2</c:v>
                </c:pt>
                <c:pt idx="1">
                  <c:v>1072</c:v>
                </c:pt>
                <c:pt idx="2">
                  <c:v>1132.8</c:v>
                </c:pt>
                <c:pt idx="3">
                  <c:v>1213.5</c:v>
                </c:pt>
                <c:pt idx="4">
                  <c:v>1346.5</c:v>
                </c:pt>
                <c:pt idx="5">
                  <c:v>1436.8</c:v>
                </c:pt>
                <c:pt idx="6">
                  <c:v>1541.9</c:v>
                </c:pt>
                <c:pt idx="7">
                  <c:v>1659.2000000000003</c:v>
                </c:pt>
                <c:pt idx="8">
                  <c:v>1811.900000000001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2.2100883941166567E-2</c:v>
                </c:pt>
                <c:pt idx="1">
                  <c:v>2.3607378128534244E-2</c:v>
                </c:pt>
                <c:pt idx="2">
                  <c:v>2.4853357993544285E-2</c:v>
                </c:pt>
                <c:pt idx="3">
                  <c:v>3.2039539427301762E-2</c:v>
                </c:pt>
                <c:pt idx="4">
                  <c:v>3.8783737001506863E-2</c:v>
                </c:pt>
                <c:pt idx="5">
                  <c:v>3.818663925843363E-2</c:v>
                </c:pt>
                <c:pt idx="6">
                  <c:v>3.9663468399033758E-2</c:v>
                </c:pt>
                <c:pt idx="7">
                  <c:v>4.1376841149771172E-2</c:v>
                </c:pt>
                <c:pt idx="8">
                  <c:v>4.3101628528465288E-2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278</c:v>
                </c:pt>
                <c:pt idx="1">
                  <c:v>293</c:v>
                </c:pt>
                <c:pt idx="2">
                  <c:v>308</c:v>
                </c:pt>
                <c:pt idx="3">
                  <c:v>326</c:v>
                </c:pt>
                <c:pt idx="4">
                  <c:v>352</c:v>
                </c:pt>
                <c:pt idx="5">
                  <c:v>370</c:v>
                </c:pt>
                <c:pt idx="6">
                  <c:v>387</c:v>
                </c:pt>
                <c:pt idx="7">
                  <c:v>404</c:v>
                </c:pt>
                <c:pt idx="8">
                  <c:v>430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106249.80578113352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4579.5396600000004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83579.957999999984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83579.957999999984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4579.5396600000004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忠岡町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1591</v>
      </c>
    </row>
    <row r="8" spans="1:6" ht="21.95" customHeight="1">
      <c r="B8" s="851" t="s">
        <v>10</v>
      </c>
      <c r="C8" s="6" t="s">
        <v>11</v>
      </c>
      <c r="D8" s="990" t="s">
        <v>12</v>
      </c>
      <c r="E8" s="981" t="s">
        <v>1592</v>
      </c>
    </row>
    <row r="9" spans="1:6" ht="21.95" customHeight="1">
      <c r="B9" s="851" t="s">
        <v>1596</v>
      </c>
      <c r="C9" s="6" t="s">
        <v>11</v>
      </c>
      <c r="D9" s="990" t="s">
        <v>1593</v>
      </c>
      <c r="E9" s="981" t="s">
        <v>1591</v>
      </c>
    </row>
    <row r="10" spans="1:6" ht="21.95" customHeight="1">
      <c r="B10" s="851" t="s">
        <v>13</v>
      </c>
      <c r="C10" s="6" t="s">
        <v>14</v>
      </c>
      <c r="D10" s="990" t="s">
        <v>1590</v>
      </c>
      <c r="E10" s="981" t="s">
        <v>1594</v>
      </c>
    </row>
    <row r="11" spans="1:6" ht="21.95" customHeight="1">
      <c r="B11" s="853" t="s">
        <v>15</v>
      </c>
      <c r="C11" s="854" t="s">
        <v>16</v>
      </c>
      <c r="D11" s="992" t="s">
        <v>1593</v>
      </c>
      <c r="E11" s="993" t="s">
        <v>1595</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1590</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1597</v>
      </c>
      <c r="C19" s="6" t="s">
        <v>8</v>
      </c>
      <c r="D19" s="990" t="s">
        <v>1586</v>
      </c>
      <c r="E19" s="981" t="s">
        <v>24</v>
      </c>
    </row>
    <row r="20" spans="2:5" ht="21.95" customHeight="1">
      <c r="B20" s="851" t="s">
        <v>25</v>
      </c>
      <c r="C20" s="6" t="s">
        <v>14</v>
      </c>
      <c r="D20" s="990" t="s">
        <v>1587</v>
      </c>
      <c r="E20" s="981" t="s">
        <v>1588</v>
      </c>
    </row>
    <row r="21" spans="2:5" ht="21.95" customHeight="1">
      <c r="B21" s="851" t="s">
        <v>1598</v>
      </c>
      <c r="C21" s="6" t="s">
        <v>8</v>
      </c>
      <c r="D21" s="990" t="s">
        <v>1586</v>
      </c>
      <c r="E21" s="981" t="s">
        <v>26</v>
      </c>
    </row>
    <row r="22" spans="2:5" ht="21.95" customHeight="1">
      <c r="B22" s="851" t="s">
        <v>27</v>
      </c>
      <c r="C22" s="6" t="s">
        <v>14</v>
      </c>
      <c r="D22" s="990" t="s">
        <v>1587</v>
      </c>
      <c r="E22" s="981" t="s">
        <v>1589</v>
      </c>
    </row>
    <row r="23" spans="2:5" ht="21.95" customHeight="1">
      <c r="B23" s="851" t="s">
        <v>1599</v>
      </c>
      <c r="C23" s="6" t="s">
        <v>28</v>
      </c>
      <c r="D23" s="990" t="s">
        <v>1586</v>
      </c>
      <c r="E23" s="981" t="s">
        <v>29</v>
      </c>
    </row>
    <row r="24" spans="2:5" ht="21.95" customHeight="1">
      <c r="B24" s="390" t="s">
        <v>30</v>
      </c>
      <c r="C24" s="391"/>
      <c r="D24" s="392"/>
      <c r="E24" s="393"/>
    </row>
    <row r="25" spans="2:5" ht="21.95" customHeight="1">
      <c r="B25" s="851" t="s">
        <v>31</v>
      </c>
      <c r="C25" s="6" t="s">
        <v>32</v>
      </c>
      <c r="D25" s="990" t="s">
        <v>1587</v>
      </c>
      <c r="E25" s="981" t="s">
        <v>33</v>
      </c>
    </row>
    <row r="26" spans="2:5" ht="21.95" customHeight="1">
      <c r="B26" s="390" t="s">
        <v>34</v>
      </c>
      <c r="C26" s="394"/>
      <c r="D26" s="392"/>
      <c r="E26" s="393"/>
    </row>
    <row r="27" spans="2:5" ht="21.95" customHeight="1">
      <c r="B27" s="853" t="s">
        <v>1600</v>
      </c>
      <c r="C27" s="854" t="s">
        <v>28</v>
      </c>
      <c r="D27" s="992" t="s">
        <v>1586</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1601</v>
      </c>
      <c r="C31" s="6" t="s">
        <v>38</v>
      </c>
      <c r="D31" s="990" t="s">
        <v>1584</v>
      </c>
      <c r="E31" s="852" t="s">
        <v>39</v>
      </c>
    </row>
    <row r="32" spans="2:5" ht="21.95" customHeight="1">
      <c r="B32" s="851" t="s">
        <v>1602</v>
      </c>
      <c r="C32" s="6" t="s">
        <v>38</v>
      </c>
      <c r="D32" s="990" t="s">
        <v>1584</v>
      </c>
      <c r="E32" s="852" t="s">
        <v>40</v>
      </c>
    </row>
    <row r="33" spans="2:5" ht="33" customHeight="1">
      <c r="B33" s="851" t="s">
        <v>41</v>
      </c>
      <c r="C33" s="7" t="s">
        <v>42</v>
      </c>
      <c r="D33" s="991" t="s">
        <v>1585</v>
      </c>
      <c r="E33" s="852" t="s">
        <v>43</v>
      </c>
    </row>
    <row r="34" spans="2:5" ht="21.95" customHeight="1">
      <c r="B34" s="851" t="s">
        <v>44</v>
      </c>
      <c r="C34" s="8" t="s">
        <v>45</v>
      </c>
      <c r="D34" s="991" t="s">
        <v>1585</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1603</v>
      </c>
      <c r="E39" s="981" t="s">
        <v>1604</v>
      </c>
    </row>
    <row r="40" spans="2:5" ht="21.6" customHeight="1">
      <c r="B40" s="859" t="s">
        <v>54</v>
      </c>
      <c r="C40" s="860" t="s">
        <v>45</v>
      </c>
      <c r="D40" s="860" t="s">
        <v>1603</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1605</v>
      </c>
      <c r="C44" s="848"/>
      <c r="D44" s="849"/>
      <c r="E44" s="850"/>
    </row>
    <row r="45" spans="2:5" ht="33.6" customHeight="1">
      <c r="B45" s="851" t="s">
        <v>58</v>
      </c>
      <c r="C45" s="6" t="s">
        <v>59</v>
      </c>
      <c r="D45" s="990" t="s">
        <v>1586</v>
      </c>
      <c r="E45" s="981" t="s">
        <v>60</v>
      </c>
    </row>
    <row r="46" spans="2:5" ht="33.6" customHeight="1">
      <c r="B46" s="851" t="s">
        <v>61</v>
      </c>
      <c r="C46" s="6" t="s">
        <v>16</v>
      </c>
      <c r="D46" s="990" t="s">
        <v>1586</v>
      </c>
      <c r="E46" s="981" t="s">
        <v>62</v>
      </c>
    </row>
    <row r="47" spans="2:5" ht="21.95" customHeight="1">
      <c r="B47" s="997" t="s">
        <v>1606</v>
      </c>
      <c r="C47" s="394"/>
      <c r="D47" s="392"/>
      <c r="E47" s="393"/>
    </row>
    <row r="48" spans="2:5" ht="33.6" customHeight="1">
      <c r="B48" s="851" t="s">
        <v>63</v>
      </c>
      <c r="C48" s="6" t="s">
        <v>64</v>
      </c>
      <c r="D48" s="990" t="s">
        <v>1586</v>
      </c>
      <c r="E48" s="981" t="s">
        <v>65</v>
      </c>
    </row>
    <row r="49" spans="2:5" ht="33.6" customHeight="1">
      <c r="B49" s="851" t="s">
        <v>66</v>
      </c>
      <c r="C49" s="6" t="s">
        <v>64</v>
      </c>
      <c r="D49" s="990" t="s">
        <v>1586</v>
      </c>
      <c r="E49" s="981" t="s">
        <v>67</v>
      </c>
    </row>
    <row r="50" spans="2:5" ht="21.6" customHeight="1">
      <c r="B50" s="997" t="s">
        <v>1607</v>
      </c>
      <c r="C50" s="391"/>
      <c r="D50" s="392"/>
      <c r="E50" s="393"/>
    </row>
    <row r="51" spans="2:5" ht="21" customHeight="1">
      <c r="B51" s="851" t="s">
        <v>68</v>
      </c>
      <c r="C51" s="6" t="s">
        <v>59</v>
      </c>
      <c r="D51" s="990" t="s">
        <v>1586</v>
      </c>
      <c r="E51" s="852" t="s">
        <v>69</v>
      </c>
    </row>
    <row r="52" spans="2:5" ht="21" customHeight="1">
      <c r="B52" s="851" t="s">
        <v>70</v>
      </c>
      <c r="C52" s="6" t="s">
        <v>59</v>
      </c>
      <c r="D52" s="990" t="s">
        <v>1586</v>
      </c>
      <c r="E52" s="852" t="s">
        <v>71</v>
      </c>
    </row>
    <row r="53" spans="2:5" ht="21" customHeight="1">
      <c r="B53" s="853" t="s">
        <v>72</v>
      </c>
      <c r="C53" s="854" t="s">
        <v>16</v>
      </c>
      <c r="D53" s="992" t="s">
        <v>1586</v>
      </c>
      <c r="E53" s="855" t="s">
        <v>73</v>
      </c>
    </row>
    <row r="54" spans="2:5" ht="21.95" customHeight="1" thickBot="1">
      <c r="C54" s="3"/>
      <c r="D54" s="13"/>
    </row>
    <row r="55" spans="2:5" ht="21.95" customHeight="1" thickBot="1">
      <c r="B55" s="250" t="s">
        <v>74</v>
      </c>
      <c r="C55" s="387"/>
      <c r="D55" s="388"/>
      <c r="E55" s="389"/>
    </row>
    <row r="56" spans="2:5" ht="21.95" customHeight="1">
      <c r="B56" s="996" t="s">
        <v>1608</v>
      </c>
      <c r="C56" s="848"/>
      <c r="D56" s="849"/>
      <c r="E56" s="850"/>
    </row>
    <row r="57" spans="2:5" ht="21.95" customHeight="1">
      <c r="B57" s="851" t="s">
        <v>75</v>
      </c>
      <c r="C57" s="6" t="s">
        <v>59</v>
      </c>
      <c r="D57" s="990" t="s">
        <v>1609</v>
      </c>
      <c r="E57" s="981" t="s">
        <v>76</v>
      </c>
    </row>
    <row r="58" spans="2:5" ht="21.95" customHeight="1">
      <c r="B58" s="851" t="s">
        <v>77</v>
      </c>
      <c r="C58" s="6" t="s">
        <v>78</v>
      </c>
      <c r="D58" s="990" t="s">
        <v>1609</v>
      </c>
      <c r="E58" s="981" t="s">
        <v>79</v>
      </c>
    </row>
    <row r="59" spans="2:5" ht="33.6" customHeight="1">
      <c r="B59" s="861" t="s">
        <v>80</v>
      </c>
      <c r="C59" s="7" t="s">
        <v>78</v>
      </c>
      <c r="D59" s="990" t="s">
        <v>1609</v>
      </c>
      <c r="E59" s="998" t="s">
        <v>1610</v>
      </c>
    </row>
    <row r="60" spans="2:5" ht="51" customHeight="1">
      <c r="B60" s="862" t="s">
        <v>81</v>
      </c>
      <c r="C60" s="446" t="s">
        <v>64</v>
      </c>
      <c r="D60" s="990" t="s">
        <v>1609</v>
      </c>
      <c r="E60" s="995" t="s">
        <v>1611</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1612</v>
      </c>
    </row>
    <row r="64" spans="2:5" ht="32.1" customHeight="1">
      <c r="B64" s="853" t="s">
        <v>86</v>
      </c>
      <c r="C64" s="854" t="s">
        <v>64</v>
      </c>
      <c r="D64" s="992" t="s">
        <v>1552</v>
      </c>
      <c r="E64" s="993" t="s">
        <v>1613</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1614</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忠岡町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66.777300315586388</v>
      </c>
      <c r="BB5" s="29"/>
      <c r="BC5" s="17"/>
      <c r="BD5" s="1005">
        <f>SUM(BC6:BC8)</f>
        <v>44.366601149737093</v>
      </c>
      <c r="BE5" s="29"/>
      <c r="BF5" s="17"/>
      <c r="BG5" s="1005">
        <f>AK35</f>
        <v>33.204042542663259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66.079153725567508</v>
      </c>
      <c r="BA6" s="17"/>
      <c r="BB6" s="29"/>
      <c r="BC6" s="1005">
        <f>O32</f>
        <v>43.667522682581733</v>
      </c>
      <c r="BD6" s="17"/>
      <c r="BE6" s="29"/>
      <c r="BF6" s="1005">
        <f>AK36</f>
        <v>32.608461882332087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0.69814659001888624</v>
      </c>
      <c r="BA7" s="17"/>
      <c r="BB7" s="29"/>
      <c r="BC7" s="1005">
        <f>O33</f>
        <v>0.69907846715536059</v>
      </c>
      <c r="BD7" s="17"/>
      <c r="BE7" s="29"/>
      <c r="BF7" s="1005">
        <f t="shared" ref="BF7:BF8" si="0">AK37</f>
        <v>0.5955806603311703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143.20162468600788</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16.620573629665589</v>
      </c>
      <c r="BA9" s="1005">
        <f>AZ9</f>
        <v>16.620573629665589</v>
      </c>
      <c r="BB9" s="29"/>
      <c r="BC9" s="1005">
        <f>O35</f>
        <v>22.026461649635181</v>
      </c>
      <c r="BD9" s="1005">
        <f>BC9</f>
        <v>22.026461649635181</v>
      </c>
      <c r="BE9" s="29"/>
      <c r="BF9" s="1005">
        <f>AK39</f>
        <v>13.305862019117864</v>
      </c>
      <c r="BG9" s="1005">
        <f>AK39</f>
        <v>13.305862019117864</v>
      </c>
      <c r="BH9" s="29"/>
    </row>
    <row r="10" spans="1:62" ht="17.100000000000001" customHeight="1" thickBot="1">
      <c r="B10" s="323"/>
      <c r="C10" s="324"/>
      <c r="D10" s="326"/>
      <c r="E10" s="326"/>
      <c r="F10" s="326"/>
      <c r="G10" s="325"/>
      <c r="H10" s="325"/>
      <c r="I10" s="326"/>
      <c r="J10" s="327"/>
      <c r="K10" s="334"/>
      <c r="L10" s="246" t="s">
        <v>114</v>
      </c>
      <c r="M10" s="246"/>
      <c r="N10" s="563"/>
      <c r="O10" s="906">
        <f>SUM(O11:O13)</f>
        <v>66.777300315586388</v>
      </c>
      <c r="P10" s="453">
        <f t="shared" ref="P10:P22" si="1">O10/$O$9</f>
        <v>0.46631663894879782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18.91612846689042</v>
      </c>
      <c r="BA10" s="1005">
        <f>AZ10</f>
        <v>18.91612846689042</v>
      </c>
      <c r="BB10" s="29"/>
      <c r="BC10" s="1005">
        <f>O36</f>
        <v>25.172475836121581</v>
      </c>
      <c r="BD10" s="1005">
        <f>BC10</f>
        <v>25.172475836121581</v>
      </c>
      <c r="BE10" s="29"/>
      <c r="BF10" s="1005">
        <f>AK40</f>
        <v>19.050562419847903</v>
      </c>
      <c r="BG10" s="1005">
        <f>AK40</f>
        <v>19.050562419847903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66.079153725567508</v>
      </c>
      <c r="P11" s="454">
        <f t="shared" si="1"/>
        <v>0.46144136891223453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36.591687988865488</v>
      </c>
      <c r="BB11" s="29"/>
      <c r="BC11" s="1005"/>
      <c r="BD11" s="1005">
        <f>SUM(BC12:BC14)</f>
        <v>31.926071442059612</v>
      </c>
      <c r="BE11" s="29"/>
      <c r="BF11" s="17"/>
      <c r="BG11" s="1005">
        <f>AK41</f>
        <v>28.636721488159157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0.69814659001888624</v>
      </c>
      <c r="P12" s="454">
        <f t="shared" si="1"/>
        <v>4.8752700365633601E-3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29.525983314787652</v>
      </c>
      <c r="BA12" s="17"/>
      <c r="BB12" s="29"/>
      <c r="BC12" s="1005">
        <f>O38</f>
        <v>27.240688026596814</v>
      </c>
      <c r="BD12" s="17"/>
      <c r="BE12" s="29"/>
      <c r="BF12" s="1005">
        <f>AK42</f>
        <v>24.474895648538755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1.0338873479884201</v>
      </c>
      <c r="BA13" s="17"/>
      <c r="BB13" s="29"/>
      <c r="BC13" s="1005">
        <f>O41</f>
        <v>1.3837243402586501</v>
      </c>
      <c r="BD13" s="17"/>
      <c r="BE13" s="29"/>
      <c r="BF13" s="1005">
        <f>AK45</f>
        <v>0.98165462380563018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16.620573629665589</v>
      </c>
      <c r="P14" s="453">
        <f t="shared" si="1"/>
        <v>0.11606414149356765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6.0318173260894143</v>
      </c>
      <c r="BA14" s="17"/>
      <c r="BB14" s="29"/>
      <c r="BC14" s="1005">
        <f>O42</f>
        <v>3.301659075204149</v>
      </c>
      <c r="BD14" s="17"/>
      <c r="BE14" s="29"/>
      <c r="BF14" s="1005">
        <f t="shared" ref="BF14" si="2">AK46</f>
        <v>3.1801712158147706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18.91612846689042</v>
      </c>
      <c r="P15" s="453">
        <f t="shared" si="1"/>
        <v>0.13209437049591449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4.2959342850000004</v>
      </c>
      <c r="BA15" s="1005">
        <f>AZ15</f>
        <v>4.2959342850000004</v>
      </c>
      <c r="BB15" s="29"/>
      <c r="BC15" s="1005">
        <f>O43</f>
        <v>0.61880619398399994</v>
      </c>
      <c r="BD15" s="1005">
        <f>BC15</f>
        <v>0.61880619398399994</v>
      </c>
      <c r="BE15" s="29"/>
      <c r="BF15" s="1005">
        <f>AK47</f>
        <v>1.6393729279375</v>
      </c>
      <c r="BG15" s="1005">
        <f>AK47</f>
        <v>1.6393729279375</v>
      </c>
      <c r="BH15" s="29"/>
    </row>
    <row r="16" spans="1:62" ht="17.100000000000001" customHeight="1" thickBot="1">
      <c r="B16" s="323"/>
      <c r="C16" s="324"/>
      <c r="D16" s="326"/>
      <c r="E16" s="326"/>
      <c r="F16" s="326"/>
      <c r="G16" s="325"/>
      <c r="H16" s="325"/>
      <c r="I16" s="326"/>
      <c r="J16" s="327"/>
      <c r="K16" s="335"/>
      <c r="L16" s="246" t="s">
        <v>128</v>
      </c>
      <c r="M16" s="344"/>
      <c r="N16" s="345"/>
      <c r="O16" s="906">
        <f>SUM(O18:O21)</f>
        <v>36.591687988865488</v>
      </c>
      <c r="P16" s="453">
        <f t="shared" si="1"/>
        <v>0.25552564832346369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29.525983314787652</v>
      </c>
      <c r="P17" s="454">
        <f t="shared" si="1"/>
        <v>0.20618469503769962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15.16914899934995</v>
      </c>
      <c r="P18" s="454">
        <f t="shared" si="1"/>
        <v>0.10592860962723502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14.3568343154377</v>
      </c>
      <c r="P19" s="454">
        <f t="shared" si="1"/>
        <v>0.10025608541046459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1.0338873479884201</v>
      </c>
      <c r="P20" s="454">
        <f t="shared" si="1"/>
        <v>7.2198018022168464E-3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6.0318173260894143</v>
      </c>
      <c r="P21" s="454">
        <f t="shared" si="1"/>
        <v>4.2121151483547233E-2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4.2959342850000004</v>
      </c>
      <c r="P22" s="612">
        <f t="shared" si="1"/>
        <v>2.999920073825638E-2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49.432267925283519</v>
      </c>
      <c r="AZ22" s="1005">
        <f t="shared" si="3"/>
        <v>38.992245849302535</v>
      </c>
      <c r="BA22" s="1005">
        <f t="shared" si="3"/>
        <v>47.99224233229998</v>
      </c>
      <c r="BB22" s="1005">
        <f t="shared" si="3"/>
        <v>39.30097374011882</v>
      </c>
      <c r="BC22" s="1005">
        <f t="shared" si="3"/>
        <v>44.366601149737093</v>
      </c>
      <c r="BD22" s="1005">
        <f t="shared" si="3"/>
        <v>45.036643824169921</v>
      </c>
      <c r="BE22" s="1005">
        <f t="shared" si="3"/>
        <v>46.382964952887647</v>
      </c>
      <c r="BF22" s="1005">
        <f t="shared" si="3"/>
        <v>48.02638995929469</v>
      </c>
      <c r="BG22" s="1005">
        <f t="shared" si="3"/>
        <v>38.710290498786712</v>
      </c>
      <c r="BH22" s="1005">
        <f t="shared" si="3"/>
        <v>36.144348826484418</v>
      </c>
      <c r="BI22" s="1005">
        <f t="shared" si="3"/>
        <v>34.163095940951216</v>
      </c>
      <c r="BJ22" s="1005">
        <f t="shared" si="3"/>
        <v>34.892659050703692</v>
      </c>
      <c r="BK22" s="1005">
        <f t="shared" si="3"/>
        <v>32.525492163027366</v>
      </c>
      <c r="BL22" s="1005">
        <f t="shared" si="3"/>
        <v>33.204042542663259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14.20177914930742</v>
      </c>
      <c r="AZ23" s="1005">
        <f t="shared" ref="AZ23:BL23" si="4">Y39</f>
        <v>15.33042197874131</v>
      </c>
      <c r="BA23" s="1005">
        <f t="shared" si="4"/>
        <v>19.551712287119809</v>
      </c>
      <c r="BB23" s="1005">
        <f t="shared" si="4"/>
        <v>21.868469797507981</v>
      </c>
      <c r="BC23" s="1005">
        <f t="shared" si="4"/>
        <v>22.026461649635181</v>
      </c>
      <c r="BD23" s="1005">
        <f t="shared" si="4"/>
        <v>19.30970165666864</v>
      </c>
      <c r="BE23" s="1005">
        <f t="shared" si="4"/>
        <v>17.70036448286179</v>
      </c>
      <c r="BF23" s="1005">
        <f t="shared" si="4"/>
        <v>16.141838329691286</v>
      </c>
      <c r="BG23" s="1005">
        <f t="shared" si="4"/>
        <v>14.497274972865419</v>
      </c>
      <c r="BH23" s="1005">
        <f t="shared" si="4"/>
        <v>12.64749692806064</v>
      </c>
      <c r="BI23" s="1005">
        <f t="shared" si="4"/>
        <v>12.049503217685901</v>
      </c>
      <c r="BJ23" s="1005">
        <f t="shared" si="4"/>
        <v>12.202525188116402</v>
      </c>
      <c r="BK23" s="1005">
        <f t="shared" si="4"/>
        <v>12.348216767621402</v>
      </c>
      <c r="BL23" s="1005">
        <f t="shared" si="4"/>
        <v>13.305862019117864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16.13288450564351</v>
      </c>
      <c r="AZ24" s="1005">
        <f t="shared" ref="AZ24:BL24" si="5">Y40</f>
        <v>18.78143258710174</v>
      </c>
      <c r="BA24" s="1005">
        <f t="shared" si="5"/>
        <v>23.070395323479829</v>
      </c>
      <c r="BB24" s="1005">
        <f t="shared" si="5"/>
        <v>25.160239830684539</v>
      </c>
      <c r="BC24" s="1005">
        <f t="shared" si="5"/>
        <v>25.172475836121581</v>
      </c>
      <c r="BD24" s="1005">
        <f t="shared" si="5"/>
        <v>24.307451143954061</v>
      </c>
      <c r="BE24" s="1005">
        <f t="shared" si="5"/>
        <v>22.615355289570331</v>
      </c>
      <c r="BF24" s="1005">
        <f t="shared" si="5"/>
        <v>22.715883454848779</v>
      </c>
      <c r="BG24" s="1005">
        <f t="shared" si="5"/>
        <v>21.291893882403468</v>
      </c>
      <c r="BH24" s="1005">
        <f t="shared" si="5"/>
        <v>17.143929004148038</v>
      </c>
      <c r="BI24" s="1005">
        <f t="shared" si="5"/>
        <v>15.129371393145403</v>
      </c>
      <c r="BJ24" s="1005">
        <f t="shared" si="5"/>
        <v>18.573286919738269</v>
      </c>
      <c r="BK24" s="1005">
        <f t="shared" si="5"/>
        <v>15.315040959803584</v>
      </c>
      <c r="BL24" s="1005">
        <f t="shared" si="5"/>
        <v>19.050562419847903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29.954140563295415</v>
      </c>
      <c r="AZ25" s="1005">
        <f t="shared" ref="AZ25:BL25" si="6">Y41</f>
        <v>31.127371932687119</v>
      </c>
      <c r="BA25" s="1005">
        <f t="shared" si="6"/>
        <v>31.229085455046675</v>
      </c>
      <c r="BB25" s="1005">
        <f t="shared" si="6"/>
        <v>33.080930283039592</v>
      </c>
      <c r="BC25" s="1005">
        <f t="shared" si="6"/>
        <v>31.926071442059612</v>
      </c>
      <c r="BD25" s="1005">
        <f t="shared" si="6"/>
        <v>31.025169770114712</v>
      </c>
      <c r="BE25" s="1005">
        <f t="shared" si="6"/>
        <v>31.541549038128135</v>
      </c>
      <c r="BF25" s="1005">
        <f t="shared" si="6"/>
        <v>31.409144613753586</v>
      </c>
      <c r="BG25" s="1005">
        <f t="shared" si="6"/>
        <v>30.637563368685093</v>
      </c>
      <c r="BH25" s="1005">
        <f t="shared" si="6"/>
        <v>30.822621261102224</v>
      </c>
      <c r="BI25" s="1005">
        <f t="shared" si="6"/>
        <v>30.098359888325188</v>
      </c>
      <c r="BJ25" s="1005">
        <f t="shared" si="6"/>
        <v>27.688151251828405</v>
      </c>
      <c r="BK25" s="1005">
        <f t="shared" si="6"/>
        <v>28.731707207034205</v>
      </c>
      <c r="BL25" s="1005">
        <f t="shared" si="6"/>
        <v>28.636721488159157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1.2097356394400001</v>
      </c>
      <c r="AZ26" s="1005">
        <f t="shared" si="7"/>
        <v>2.0166794481395001</v>
      </c>
      <c r="BA26" s="1005">
        <f t="shared" si="7"/>
        <v>2.56732424</v>
      </c>
      <c r="BB26" s="1005">
        <f t="shared" si="7"/>
        <v>2.3203970364600002</v>
      </c>
      <c r="BC26" s="1005">
        <f t="shared" si="7"/>
        <v>0.61880619398399994</v>
      </c>
      <c r="BD26" s="1005">
        <f t="shared" si="7"/>
        <v>1.6439849124000001</v>
      </c>
      <c r="BE26" s="1005">
        <f t="shared" si="7"/>
        <v>1.9491630222</v>
      </c>
      <c r="BF26" s="1005">
        <f t="shared" si="7"/>
        <v>1.9900223616000001</v>
      </c>
      <c r="BG26" s="1005">
        <f t="shared" si="7"/>
        <v>1.6987302017984003</v>
      </c>
      <c r="BH26" s="1005">
        <f t="shared" si="7"/>
        <v>2.2899397999679993</v>
      </c>
      <c r="BI26" s="1005">
        <f t="shared" si="7"/>
        <v>1.9972043162399999</v>
      </c>
      <c r="BJ26" s="1005">
        <f t="shared" si="7"/>
        <v>2.2151155056</v>
      </c>
      <c r="BK26" s="1005">
        <f t="shared" si="7"/>
        <v>1.6582283076</v>
      </c>
      <c r="BL26" s="1005">
        <f t="shared" si="7"/>
        <v>1.6393729279375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110.93080778296986</v>
      </c>
      <c r="AZ27" s="1005">
        <f t="shared" si="8"/>
        <v>106.24815179597219</v>
      </c>
      <c r="BA27" s="1005">
        <f t="shared" si="8"/>
        <v>124.4107596379463</v>
      </c>
      <c r="BB27" s="1005">
        <f t="shared" si="8"/>
        <v>121.73101068781094</v>
      </c>
      <c r="BC27" s="1005">
        <f t="shared" si="8"/>
        <v>124.11041627153746</v>
      </c>
      <c r="BD27" s="1005">
        <f t="shared" si="8"/>
        <v>121.32295130730733</v>
      </c>
      <c r="BE27" s="1005">
        <f t="shared" si="8"/>
        <v>120.1893967856479</v>
      </c>
      <c r="BF27" s="1005">
        <f t="shared" si="8"/>
        <v>120.28327871918833</v>
      </c>
      <c r="BG27" s="1005">
        <f t="shared" si="8"/>
        <v>106.83575292453909</v>
      </c>
      <c r="BH27" s="1005">
        <f t="shared" si="8"/>
        <v>99.048335819763324</v>
      </c>
      <c r="BI27" s="1005">
        <f t="shared" si="8"/>
        <v>93.437534756347716</v>
      </c>
      <c r="BJ27" s="1005">
        <f t="shared" si="8"/>
        <v>95.571737915986759</v>
      </c>
      <c r="BK27" s="1005">
        <f t="shared" si="8"/>
        <v>90.578685405086546</v>
      </c>
      <c r="BL27" s="1005">
        <f t="shared" si="8"/>
        <v>95.836561397725688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124.11041627153746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44.366601149737093</v>
      </c>
      <c r="P31" s="453">
        <f t="shared" ref="P31:P43" si="9">O31/$O$30</f>
        <v>0.35747685393842155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43.667522682581733</v>
      </c>
      <c r="P32" s="454">
        <f t="shared" si="9"/>
        <v>0.35184414003610198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0.69907846715536059</v>
      </c>
      <c r="P33" s="454">
        <f t="shared" si="9"/>
        <v>5.6327139023195907E-3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110.93080778296986</v>
      </c>
      <c r="Y34" s="894">
        <f t="shared" ref="Y34:AK34" si="10">Y35+Y39+Y40+Y41+Y47</f>
        <v>106.24815179597219</v>
      </c>
      <c r="Z34" s="894">
        <f t="shared" si="10"/>
        <v>124.4107596379463</v>
      </c>
      <c r="AA34" s="894">
        <f t="shared" si="10"/>
        <v>121.73101068781094</v>
      </c>
      <c r="AB34" s="894">
        <f t="shared" si="10"/>
        <v>124.11041627153746</v>
      </c>
      <c r="AC34" s="894">
        <f t="shared" si="10"/>
        <v>121.32295130730733</v>
      </c>
      <c r="AD34" s="894">
        <f t="shared" si="10"/>
        <v>120.1893967856479</v>
      </c>
      <c r="AE34" s="894">
        <f t="shared" si="10"/>
        <v>120.28327871918833</v>
      </c>
      <c r="AF34" s="894">
        <f t="shared" si="10"/>
        <v>106.83575292453909</v>
      </c>
      <c r="AG34" s="894">
        <f t="shared" si="10"/>
        <v>99.048335819763324</v>
      </c>
      <c r="AH34" s="894">
        <f t="shared" si="10"/>
        <v>93.437534756347716</v>
      </c>
      <c r="AI34" s="894">
        <f t="shared" si="10"/>
        <v>95.571737915986759</v>
      </c>
      <c r="AJ34" s="894">
        <f t="shared" si="10"/>
        <v>90.578685405086546</v>
      </c>
      <c r="AK34" s="895">
        <f t="shared" si="10"/>
        <v>95.836561397725688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22.026461649635181</v>
      </c>
      <c r="P35" s="453">
        <f t="shared" si="9"/>
        <v>0.1774747221977255</v>
      </c>
      <c r="Q35" s="328"/>
      <c r="R35" s="13"/>
      <c r="S35" s="323"/>
      <c r="T35" s="334"/>
      <c r="U35" s="246" t="s">
        <v>114</v>
      </c>
      <c r="V35" s="344"/>
      <c r="W35" s="344"/>
      <c r="X35" s="896">
        <f>SUM(X36:X38)</f>
        <v>49.432267925283519</v>
      </c>
      <c r="Y35" s="897">
        <f t="shared" ref="Y35:AK35" si="11">SUM(Y36:Y38)</f>
        <v>38.992245849302535</v>
      </c>
      <c r="Z35" s="897">
        <f t="shared" si="11"/>
        <v>47.99224233229998</v>
      </c>
      <c r="AA35" s="897">
        <f t="shared" si="11"/>
        <v>39.30097374011882</v>
      </c>
      <c r="AB35" s="897">
        <f t="shared" si="11"/>
        <v>44.366601149737093</v>
      </c>
      <c r="AC35" s="897">
        <f t="shared" si="11"/>
        <v>45.036643824169921</v>
      </c>
      <c r="AD35" s="897">
        <f t="shared" si="11"/>
        <v>46.382964952887647</v>
      </c>
      <c r="AE35" s="897">
        <f t="shared" si="11"/>
        <v>48.02638995929469</v>
      </c>
      <c r="AF35" s="897">
        <f t="shared" si="11"/>
        <v>38.710290498786712</v>
      </c>
      <c r="AG35" s="897">
        <f t="shared" si="11"/>
        <v>36.144348826484418</v>
      </c>
      <c r="AH35" s="897">
        <f t="shared" si="11"/>
        <v>34.163095940951216</v>
      </c>
      <c r="AI35" s="897">
        <f t="shared" si="11"/>
        <v>34.892659050703692</v>
      </c>
      <c r="AJ35" s="897">
        <f t="shared" si="11"/>
        <v>32.525492163027366</v>
      </c>
      <c r="AK35" s="898">
        <f t="shared" si="11"/>
        <v>33.204042542663259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25.172475836121581</v>
      </c>
      <c r="P36" s="453">
        <f t="shared" si="9"/>
        <v>0.20282323266926666</v>
      </c>
      <c r="Q36" s="328"/>
      <c r="R36" s="13"/>
      <c r="S36" s="356" t="s">
        <v>184</v>
      </c>
      <c r="T36" s="335"/>
      <c r="U36" s="346"/>
      <c r="V36" s="336" t="s">
        <v>184</v>
      </c>
      <c r="W36" s="357"/>
      <c r="X36" s="899">
        <f>VLOOKUP(年度マスタ!$K$4&amp;"_"&amp;X$33,データシート1!$A:$BT,MATCH("aa_"&amp;$S36,データシート1!$A$1:$BT$1,0),0)</f>
        <v>48.943348804312123</v>
      </c>
      <c r="Y36" s="900">
        <f>VLOOKUP(年度マスタ!$K$4&amp;"_"&amp;Y$33,データシート1!$A:$BT,MATCH("aa_"&amp;$S36,データシート1!$A$1:$BT$1,0),0)</f>
        <v>38.459500005697791</v>
      </c>
      <c r="Z36" s="900">
        <f>VLOOKUP(年度マスタ!$K$4&amp;"_"&amp;Z$33,データシート1!$A:$BT,MATCH("aa_"&amp;$S36,データシート1!$A$1:$BT$1,0),0)</f>
        <v>47.144399624436801</v>
      </c>
      <c r="AA36" s="900">
        <f>VLOOKUP(年度マスタ!$K$4&amp;"_"&amp;AA$33,データシート1!$A:$BT,MATCH("aa_"&amp;$S36,データシート1!$A$1:$BT$1,0),0)</f>
        <v>38.476495724092139</v>
      </c>
      <c r="AB36" s="900">
        <f>VLOOKUP(年度マスタ!$K$4&amp;"_"&amp;AB$33,データシート1!$A:$BT,MATCH("aa_"&amp;$S36,データシート1!$A$1:$BT$1,0),0)</f>
        <v>43.667522682581733</v>
      </c>
      <c r="AC36" s="900">
        <f>VLOOKUP(年度マスタ!$K$4&amp;"_"&amp;AC$33,データシート1!$A:$BT,MATCH("aa_"&amp;$S36,データシート1!$A$1:$BT$1,0),0)</f>
        <v>44.416186110212209</v>
      </c>
      <c r="AD36" s="900">
        <f>VLOOKUP(年度マスタ!$K$4&amp;"_"&amp;AD$33,データシート1!$A:$BT,MATCH("aa_"&amp;$S36,データシート1!$A$1:$BT$1,0),0)</f>
        <v>45.790172890617477</v>
      </c>
      <c r="AE36" s="900">
        <f>VLOOKUP(年度マスタ!$K$4&amp;"_"&amp;AE$33,データシート1!$A:$BT,MATCH("aa_"&amp;$S36,データシート1!$A$1:$BT$1,0),0)</f>
        <v>47.449016584224267</v>
      </c>
      <c r="AF36" s="900">
        <f>VLOOKUP(年度マスタ!$K$4&amp;"_"&amp;AF$33,データシート1!$A:$BT,MATCH("aa_"&amp;$S36,データシート1!$A$1:$BT$1,0),0)</f>
        <v>38.142230265738803</v>
      </c>
      <c r="AG36" s="900">
        <f>VLOOKUP(年度マスタ!$K$4&amp;"_"&amp;AG$33,データシート1!$A:$BT,MATCH("aa_"&amp;$S36,データシート1!$A$1:$BT$1,0),0)</f>
        <v>35.633872285627497</v>
      </c>
      <c r="AH36" s="900">
        <f>VLOOKUP(年度マスタ!$K$4&amp;"_"&amp;AH$33,データシート1!$A:$BT,MATCH("aa_"&amp;$S36,データシート1!$A$1:$BT$1,0),0)</f>
        <v>33.704781842388371</v>
      </c>
      <c r="AI36" s="900">
        <f>VLOOKUP(年度マスタ!$K$4&amp;"_"&amp;AI$33,データシート1!$A:$BT,MATCH("aa_"&amp;$S36,データシート1!$A$1:$BT$1,0),0)</f>
        <v>34.352399273587302</v>
      </c>
      <c r="AJ36" s="900">
        <f>VLOOKUP(年度マスタ!$K$4&amp;"_"&amp;AJ$33,データシート1!$A:$BT,MATCH("aa_"&amp;$S36,データシート1!$A$1:$BT$1,0),0)</f>
        <v>31.943446374079269</v>
      </c>
      <c r="AK36" s="901">
        <f>VLOOKUP(年度マスタ!$K$4&amp;"_"&amp;AK$33,データシート1!$A:$BT,MATCH("aa_"&amp;$S36,データシート1!$A$1:$BT$1,0),0)</f>
        <v>32.608461882332087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31.926071442059612</v>
      </c>
      <c r="P37" s="453">
        <f t="shared" si="9"/>
        <v>0.25723925840526968</v>
      </c>
      <c r="Q37" s="328"/>
      <c r="R37" s="13"/>
      <c r="S37" s="356" t="s">
        <v>187</v>
      </c>
      <c r="T37" s="335"/>
      <c r="U37" s="346"/>
      <c r="V37" s="336" t="s">
        <v>194</v>
      </c>
      <c r="W37" s="357"/>
      <c r="X37" s="899">
        <f>VLOOKUP(年度マスタ!$K$4&amp;"_"&amp;X$33,データシート1!$A:$BT,MATCH("aa_"&amp;$S37,データシート1!$A$1:$BT$1,0),0)</f>
        <v>0.48891912097139789</v>
      </c>
      <c r="Y37" s="900">
        <f>VLOOKUP(年度マスタ!$K$4&amp;"_"&amp;Y$33,データシート1!$A:$BT,MATCH("aa_"&amp;$S37,データシート1!$A$1:$BT$1,0),0)</f>
        <v>0.5327458436047452</v>
      </c>
      <c r="Z37" s="900">
        <f>VLOOKUP(年度マスタ!$K$4&amp;"_"&amp;Z$33,データシート1!$A:$BT,MATCH("aa_"&amp;$S37,データシート1!$A$1:$BT$1,0),0)</f>
        <v>0.84784270786318106</v>
      </c>
      <c r="AA37" s="900">
        <f>VLOOKUP(年度マスタ!$K$4&amp;"_"&amp;AA$33,データシート1!$A:$BT,MATCH("aa_"&amp;$S37,データシート1!$A$1:$BT$1,0),0)</f>
        <v>0.82447801602667925</v>
      </c>
      <c r="AB37" s="900">
        <f>VLOOKUP(年度マスタ!$K$4&amp;"_"&amp;AB$33,データシート1!$A:$BT,MATCH("aa_"&amp;$S37,データシート1!$A$1:$BT$1,0),0)</f>
        <v>0.69907846715536059</v>
      </c>
      <c r="AC37" s="900">
        <f>VLOOKUP(年度マスタ!$K$4&amp;"_"&amp;AC$33,データシート1!$A:$BT,MATCH("aa_"&amp;$S37,データシート1!$A$1:$BT$1,0),0)</f>
        <v>0.62045771395770954</v>
      </c>
      <c r="AD37" s="900">
        <f>VLOOKUP(年度マスタ!$K$4&amp;"_"&amp;AD$33,データシート1!$A:$BT,MATCH("aa_"&amp;$S37,データシート1!$A$1:$BT$1,0),0)</f>
        <v>0.59279206227017001</v>
      </c>
      <c r="AE37" s="900">
        <f>VLOOKUP(年度マスタ!$K$4&amp;"_"&amp;AE$33,データシート1!$A:$BT,MATCH("aa_"&amp;$S37,データシート1!$A$1:$BT$1,0),0)</f>
        <v>0.57737337507042397</v>
      </c>
      <c r="AF37" s="900">
        <f>VLOOKUP(年度マスタ!$K$4&amp;"_"&amp;AF$33,データシート1!$A:$BT,MATCH("aa_"&amp;$S37,データシート1!$A$1:$BT$1,0),0)</f>
        <v>0.5680602330479082</v>
      </c>
      <c r="AG37" s="900">
        <f>VLOOKUP(年度マスタ!$K$4&amp;"_"&amp;AG$33,データシート1!$A:$BT,MATCH("aa_"&amp;$S37,データシート1!$A$1:$BT$1,0),0)</f>
        <v>0.5104765408569204</v>
      </c>
      <c r="AH37" s="900">
        <f>VLOOKUP(年度マスタ!$K$4&amp;"_"&amp;AH$33,データシート1!$A:$BT,MATCH("aa_"&amp;$S37,データシート1!$A$1:$BT$1,0),0)</f>
        <v>0.45831409856284783</v>
      </c>
      <c r="AI37" s="900">
        <f>VLOOKUP(年度マスタ!$K$4&amp;"_"&amp;AI$33,データシート1!$A:$BT,MATCH("aa_"&amp;$S37,データシート1!$A$1:$BT$1,0),0)</f>
        <v>0.54025977711639239</v>
      </c>
      <c r="AJ37" s="900">
        <f>VLOOKUP(年度マスタ!$K$4&amp;"_"&amp;AJ$33,データシート1!$A:$BT,MATCH("aa_"&amp;$S37,データシート1!$A$1:$BT$1,0),0)</f>
        <v>0.58204578894809822</v>
      </c>
      <c r="AK37" s="901">
        <f>VLOOKUP(年度マスタ!$K$4&amp;"_"&amp;AK$33,データシート1!$A:$BT,MATCH("aa_"&amp;$S37,データシート1!$A$1:$BT$1,0),0)</f>
        <v>0.5955806603311703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27.240688026596814</v>
      </c>
      <c r="P38" s="454">
        <f t="shared" si="9"/>
        <v>0.2194875244556245</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v>
      </c>
      <c r="AJ38" s="900">
        <f>VLOOKUP(年度マスタ!$K$4&amp;"_"&amp;AJ$33,データシート1!$A:$BT,MATCH("aa_"&amp;$S38,データシート1!$A$1:$BT$1,0),0)</f>
        <v>0</v>
      </c>
      <c r="AK38" s="901">
        <f>VLOOKUP(年度マスタ!$K$4&amp;"_"&amp;AK$33,データシート1!$A:$BT,MATCH("aa_"&amp;$S38,データシート1!$A$1:$BT$1,0),0)</f>
        <v>0</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14.092890189453357</v>
      </c>
      <c r="P39" s="454">
        <f t="shared" si="9"/>
        <v>0.11355122811464868</v>
      </c>
      <c r="Q39" s="328"/>
      <c r="R39" s="13"/>
      <c r="S39" s="356" t="s">
        <v>189</v>
      </c>
      <c r="T39" s="335"/>
      <c r="U39" s="343" t="s">
        <v>199</v>
      </c>
      <c r="V39" s="344"/>
      <c r="W39" s="344"/>
      <c r="X39" s="896">
        <f>VLOOKUP(年度マスタ!$K$4&amp;"_"&amp;X$33,データシート1!$A:$BT,MATCH("aa_"&amp;$S39,データシート1!$A$1:$BT$1,0),0)</f>
        <v>14.20177914930742</v>
      </c>
      <c r="Y39" s="897">
        <f>VLOOKUP(年度マスタ!$K$4&amp;"_"&amp;Y$33,データシート1!$A:$BT,MATCH("aa_"&amp;$S39,データシート1!$A$1:$BT$1,0),0)</f>
        <v>15.33042197874131</v>
      </c>
      <c r="Z39" s="897">
        <f>VLOOKUP(年度マスタ!$K$4&amp;"_"&amp;Z$33,データシート1!$A:$BT,MATCH("aa_"&amp;$S39,データシート1!$A$1:$BT$1,0),0)</f>
        <v>19.551712287119809</v>
      </c>
      <c r="AA39" s="897">
        <f>VLOOKUP(年度マスタ!$K$4&amp;"_"&amp;AA$33,データシート1!$A:$BT,MATCH("aa_"&amp;$S39,データシート1!$A$1:$BT$1,0),0)</f>
        <v>21.868469797507981</v>
      </c>
      <c r="AB39" s="897">
        <f>VLOOKUP(年度マスタ!$K$4&amp;"_"&amp;AB$33,データシート1!$A:$BT,MATCH("aa_"&amp;$S39,データシート1!$A$1:$BT$1,0),0)</f>
        <v>22.026461649635181</v>
      </c>
      <c r="AC39" s="897">
        <f>VLOOKUP(年度マスタ!$K$4&amp;"_"&amp;AC$33,データシート1!$A:$BT,MATCH("aa_"&amp;$S39,データシート1!$A$1:$BT$1,0),0)</f>
        <v>19.30970165666864</v>
      </c>
      <c r="AD39" s="897">
        <f>VLOOKUP(年度マスタ!$K$4&amp;"_"&amp;AD$33,データシート1!$A:$BT,MATCH("aa_"&amp;$S39,データシート1!$A$1:$BT$1,0),0)</f>
        <v>17.70036448286179</v>
      </c>
      <c r="AE39" s="897">
        <f>VLOOKUP(年度マスタ!$K$4&amp;"_"&amp;AE$33,データシート1!$A:$BT,MATCH("aa_"&amp;$S39,データシート1!$A$1:$BT$1,0),0)</f>
        <v>16.141838329691286</v>
      </c>
      <c r="AF39" s="897">
        <f>VLOOKUP(年度マスタ!$K$4&amp;"_"&amp;AF$33,データシート1!$A:$BT,MATCH("aa_"&amp;$S39,データシート1!$A$1:$BT$1,0),0)</f>
        <v>14.497274972865419</v>
      </c>
      <c r="AG39" s="897">
        <f>VLOOKUP(年度マスタ!$K$4&amp;"_"&amp;AG$33,データシート1!$A:$BT,MATCH("aa_"&amp;$S39,データシート1!$A$1:$BT$1,0),0)</f>
        <v>12.64749692806064</v>
      </c>
      <c r="AH39" s="897">
        <f>VLOOKUP(年度マスタ!$K$4&amp;"_"&amp;AH$33,データシート1!$A:$BT,MATCH("aa_"&amp;$S39,データシート1!$A$1:$BT$1,0),0)</f>
        <v>12.049503217685901</v>
      </c>
      <c r="AI39" s="897">
        <f>VLOOKUP(年度マスタ!$K$4&amp;"_"&amp;AI$33,データシート1!$A:$BT,MATCH("aa_"&amp;$S39,データシート1!$A$1:$BT$1,0),0)</f>
        <v>12.202525188116402</v>
      </c>
      <c r="AJ39" s="897">
        <f>VLOOKUP(年度マスタ!$K$4&amp;"_"&amp;AJ$33,データシート1!$A:$BT,MATCH("aa_"&amp;$S39,データシート1!$A$1:$BT$1,0),0)</f>
        <v>12.348216767621402</v>
      </c>
      <c r="AK39" s="898">
        <f>VLOOKUP(年度マスタ!$K$4&amp;"_"&amp;AK$33,データシート1!$A:$BT,MATCH("aa_"&amp;$S39,データシート1!$A$1:$BT$1,0),0)</f>
        <v>13.305862019117864</v>
      </c>
      <c r="AL39" s="330"/>
      <c r="AW39" s="17" t="str">
        <f>年度マスタ!K4</f>
        <v>27341</v>
      </c>
      <c r="AX39" s="17" t="s">
        <v>200</v>
      </c>
      <c r="AY39" s="17">
        <f>VLOOKUP($AW39&amp;"_"&amp;$AY$34,データシート1!$A:$BT,MATCH($AY$31&amp;"_"&amp;AY$36,データシート1!$A$1:$BT$1,0),0)</f>
        <v>32.608461882332087</v>
      </c>
      <c r="AZ39" s="17">
        <f>VLOOKUP($AW39&amp;"_"&amp;$AY$34,データシート1!$A:$BT,MATCH($AY$31&amp;"_"&amp;AZ$36,データシート1!$A$1:$BT$1,0),0)</f>
        <v>0.5955806603311703</v>
      </c>
      <c r="BA39" s="17">
        <f>VLOOKUP($AW39&amp;"_"&amp;$AY$34,データシート1!$A:$BT,MATCH($AY$31&amp;"_"&amp;BA$36,データシート1!$A$1:$BT$1,0),0)</f>
        <v>0</v>
      </c>
      <c r="BB39" s="17">
        <f>VLOOKUP($AW39&amp;"_"&amp;$AY$34,データシート1!$A:$BT,MATCH($AY$31&amp;"_"&amp;BB$36,データシート1!$A$1:$BT$1,0),0)</f>
        <v>13.305862019117864</v>
      </c>
      <c r="BC39" s="17">
        <f>VLOOKUP($AW39&amp;"_"&amp;$AY$34,データシート1!$A:$BT,MATCH($AY$31&amp;"_"&amp;BC$36,データシート1!$A$1:$BT$1,0),0)</f>
        <v>19.050562419847903</v>
      </c>
      <c r="BD39" s="17">
        <f>VLOOKUP($AW39&amp;"_"&amp;$AY$34,データシート1!$A:$BT,MATCH($AY$31&amp;"_"&amp;BD$36,データシート1!$A$1:$BT$1,0),0)</f>
        <v>11.504134927512109</v>
      </c>
      <c r="BE39" s="17">
        <f>VLOOKUP($AW39&amp;"_"&amp;$AY$34,データシート1!$A:$BT,MATCH($AY$31&amp;"_"&amp;BE$36,データシート1!$A$1:$BT$1,0),0)</f>
        <v>12.970760721026648</v>
      </c>
      <c r="BF39" s="17">
        <f>VLOOKUP($AW39&amp;"_"&amp;$AY$34,データシート1!$A:$BT,MATCH($AY$31&amp;"_"&amp;BF$36,データシート1!$A$1:$BT$1,0),0)</f>
        <v>0.98165462380563018</v>
      </c>
      <c r="BG39" s="17">
        <f>VLOOKUP($AW39&amp;"_"&amp;$AY$34,データシート1!$A:$BT,MATCH($AY$31&amp;"_"&amp;BG$36,データシート1!$A$1:$BT$1,0),0)</f>
        <v>3.1801712158147706</v>
      </c>
      <c r="BH39" s="17">
        <f>VLOOKUP($AW39&amp;"_"&amp;$AY$34,データシート1!$A:$BT,MATCH($AY$31&amp;"_"&amp;BH$36,データシート1!$A$1:$BT$1,0),0)</f>
        <v>1.6393729279375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13.147797837143456</v>
      </c>
      <c r="P40" s="454">
        <f t="shared" si="9"/>
        <v>0.10593629634097579</v>
      </c>
      <c r="Q40" s="328"/>
      <c r="R40" s="13"/>
      <c r="S40" s="356" t="s">
        <v>165</v>
      </c>
      <c r="T40" s="335"/>
      <c r="U40" s="343" t="s">
        <v>165</v>
      </c>
      <c r="V40" s="344"/>
      <c r="W40" s="344"/>
      <c r="X40" s="896">
        <f>VLOOKUP(年度マスタ!$K$4&amp;"_"&amp;X$33,データシート1!$A:$BT,MATCH("aa_"&amp;$S40,データシート1!$A$1:$BT$1,0),0)</f>
        <v>16.13288450564351</v>
      </c>
      <c r="Y40" s="897">
        <f>VLOOKUP(年度マスタ!$K$4&amp;"_"&amp;Y$33,データシート1!$A:$BT,MATCH("aa_"&amp;$S40,データシート1!$A$1:$BT$1,0),0)</f>
        <v>18.78143258710174</v>
      </c>
      <c r="Z40" s="897">
        <f>VLOOKUP(年度マスタ!$K$4&amp;"_"&amp;Z$33,データシート1!$A:$BT,MATCH("aa_"&amp;$S40,データシート1!$A$1:$BT$1,0),0)</f>
        <v>23.070395323479829</v>
      </c>
      <c r="AA40" s="897">
        <f>VLOOKUP(年度マスタ!$K$4&amp;"_"&amp;AA$33,データシート1!$A:$BT,MATCH("aa_"&amp;$S40,データシート1!$A$1:$BT$1,0),0)</f>
        <v>25.160239830684539</v>
      </c>
      <c r="AB40" s="897">
        <f>VLOOKUP(年度マスタ!$K$4&amp;"_"&amp;AB$33,データシート1!$A:$BT,MATCH("aa_"&amp;$S40,データシート1!$A$1:$BT$1,0),0)</f>
        <v>25.172475836121581</v>
      </c>
      <c r="AC40" s="897">
        <f>VLOOKUP(年度マスタ!$K$4&amp;"_"&amp;AC$33,データシート1!$A:$BT,MATCH("aa_"&amp;$S40,データシート1!$A$1:$BT$1,0),0)</f>
        <v>24.307451143954061</v>
      </c>
      <c r="AD40" s="897">
        <f>VLOOKUP(年度マスタ!$K$4&amp;"_"&amp;AD$33,データシート1!$A:$BT,MATCH("aa_"&amp;$S40,データシート1!$A$1:$BT$1,0),0)</f>
        <v>22.615355289570331</v>
      </c>
      <c r="AE40" s="897">
        <f>VLOOKUP(年度マスタ!$K$4&amp;"_"&amp;AE$33,データシート1!$A:$BT,MATCH("aa_"&amp;$S40,データシート1!$A$1:$BT$1,0),0)</f>
        <v>22.715883454848779</v>
      </c>
      <c r="AF40" s="897">
        <f>VLOOKUP(年度マスタ!$K$4&amp;"_"&amp;AF$33,データシート1!$A:$BT,MATCH("aa_"&amp;$S40,データシート1!$A$1:$BT$1,0),0)</f>
        <v>21.291893882403468</v>
      </c>
      <c r="AG40" s="897">
        <f>VLOOKUP(年度マスタ!$K$4&amp;"_"&amp;AG$33,データシート1!$A:$BT,MATCH("aa_"&amp;$S40,データシート1!$A$1:$BT$1,0),0)</f>
        <v>17.143929004148038</v>
      </c>
      <c r="AH40" s="897">
        <f>VLOOKUP(年度マスタ!$K$4&amp;"_"&amp;AH$33,データシート1!$A:$BT,MATCH("aa_"&amp;$S40,データシート1!$A$1:$BT$1,0),0)</f>
        <v>15.129371393145403</v>
      </c>
      <c r="AI40" s="897">
        <f>VLOOKUP(年度マスタ!$K$4&amp;"_"&amp;AI$33,データシート1!$A:$BT,MATCH("aa_"&amp;$S40,データシート1!$A$1:$BT$1,0),0)</f>
        <v>18.573286919738269</v>
      </c>
      <c r="AJ40" s="897">
        <f>VLOOKUP(年度マスタ!$K$4&amp;"_"&amp;AJ$33,データシート1!$A:$BT,MATCH("aa_"&amp;$S40,データシート1!$A$1:$BT$1,0),0)</f>
        <v>15.315040959803584</v>
      </c>
      <c r="AK40" s="898">
        <f>VLOOKUP(年度マスタ!$K$4&amp;"_"&amp;AK$33,データシート1!$A:$BT,MATCH("aa_"&amp;$S40,データシート1!$A$1:$BT$1,0),0)</f>
        <v>19.050562419847903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1.3837243402586501</v>
      </c>
      <c r="P41" s="454">
        <f t="shared" si="9"/>
        <v>1.1149139466515374E-2</v>
      </c>
      <c r="Q41" s="328"/>
      <c r="R41" s="13"/>
      <c r="S41" s="356" t="s">
        <v>201</v>
      </c>
      <c r="T41" s="335"/>
      <c r="U41" s="246" t="s">
        <v>128</v>
      </c>
      <c r="V41" s="344"/>
      <c r="W41" s="344"/>
      <c r="X41" s="896">
        <f>X42+X45+X46</f>
        <v>29.954140563295415</v>
      </c>
      <c r="Y41" s="897">
        <f t="shared" ref="Y41:AH41" si="12">Y42+Y45+Y46</f>
        <v>31.127371932687119</v>
      </c>
      <c r="Z41" s="897">
        <f t="shared" si="12"/>
        <v>31.229085455046675</v>
      </c>
      <c r="AA41" s="897">
        <f t="shared" si="12"/>
        <v>33.080930283039592</v>
      </c>
      <c r="AB41" s="897">
        <f t="shared" si="12"/>
        <v>31.926071442059612</v>
      </c>
      <c r="AC41" s="897">
        <f t="shared" si="12"/>
        <v>31.025169770114712</v>
      </c>
      <c r="AD41" s="897">
        <f t="shared" si="12"/>
        <v>31.541549038128135</v>
      </c>
      <c r="AE41" s="897">
        <f t="shared" si="12"/>
        <v>31.409144613753586</v>
      </c>
      <c r="AF41" s="897">
        <f t="shared" si="12"/>
        <v>30.637563368685093</v>
      </c>
      <c r="AG41" s="897">
        <f t="shared" si="12"/>
        <v>30.822621261102224</v>
      </c>
      <c r="AH41" s="897">
        <f t="shared" si="12"/>
        <v>30.098359888325188</v>
      </c>
      <c r="AI41" s="897">
        <f>AI42+AI45+AI46</f>
        <v>27.688151251828405</v>
      </c>
      <c r="AJ41" s="897">
        <f>AJ42+AJ45+AJ46</f>
        <v>28.731707207034205</v>
      </c>
      <c r="AK41" s="898">
        <f>AK42+AK45+AK46</f>
        <v>28.636721488159157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3.301659075204149</v>
      </c>
      <c r="P42" s="454">
        <f t="shared" si="9"/>
        <v>2.6602594483129828E-2</v>
      </c>
      <c r="Q42" s="328"/>
      <c r="R42" s="13"/>
      <c r="S42" s="356"/>
      <c r="T42" s="335"/>
      <c r="U42" s="346"/>
      <c r="V42" s="564" t="s">
        <v>129</v>
      </c>
      <c r="W42" s="336"/>
      <c r="X42" s="899">
        <f>SUM(X43:X44)</f>
        <v>27.294624687199011</v>
      </c>
      <c r="Y42" s="900">
        <f t="shared" ref="Y42:AK42" si="13">SUM(Y43:Y44)</f>
        <v>27.9280681287612</v>
      </c>
      <c r="Z42" s="900">
        <f t="shared" si="13"/>
        <v>27.66765098529882</v>
      </c>
      <c r="AA42" s="900">
        <f t="shared" si="13"/>
        <v>27.463922339257213</v>
      </c>
      <c r="AB42" s="900">
        <f t="shared" si="13"/>
        <v>27.240688026596814</v>
      </c>
      <c r="AC42" s="900">
        <f t="shared" si="13"/>
        <v>26.555528725009829</v>
      </c>
      <c r="AD42" s="900">
        <f t="shared" si="13"/>
        <v>26.559231639974172</v>
      </c>
      <c r="AE42" s="900">
        <f t="shared" si="13"/>
        <v>26.682286525701823</v>
      </c>
      <c r="AF42" s="900">
        <f t="shared" si="13"/>
        <v>26.552919281481653</v>
      </c>
      <c r="AG42" s="900">
        <f t="shared" si="13"/>
        <v>26.407777927235617</v>
      </c>
      <c r="AH42" s="900">
        <f t="shared" si="13"/>
        <v>26.275936410261327</v>
      </c>
      <c r="AI42" s="900">
        <f t="shared" si="13"/>
        <v>23.829073496690562</v>
      </c>
      <c r="AJ42" s="900">
        <f t="shared" si="13"/>
        <v>23.919058333052803</v>
      </c>
      <c r="AK42" s="901">
        <f t="shared" si="13"/>
        <v>24.474895648538755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0.61880619398399994</v>
      </c>
      <c r="P43" s="612">
        <f t="shared" si="9"/>
        <v>4.9859327893166713E-3</v>
      </c>
      <c r="Q43" s="328"/>
      <c r="R43" s="13"/>
      <c r="S43" s="356" t="s">
        <v>190</v>
      </c>
      <c r="T43" s="359"/>
      <c r="U43" s="346"/>
      <c r="V43" s="360"/>
      <c r="W43" s="347" t="s">
        <v>190</v>
      </c>
      <c r="X43" s="899">
        <f>VLOOKUP(年度マスタ!$K$4&amp;"_"&amp;X$33,データシート1!$A:$BT,MATCH("aa_"&amp;$S43,データシート1!$A$1:$BT$1,0),0)</f>
        <v>14.69958650050831</v>
      </c>
      <c r="Y43" s="900">
        <f>VLOOKUP(年度マスタ!$K$4&amp;"_"&amp;Y$33,データシート1!$A:$BT,MATCH("aa_"&amp;$S43,データシート1!$A$1:$BT$1,0),0)</f>
        <v>14.75564304404752</v>
      </c>
      <c r="Z43" s="900">
        <f>VLOOKUP(年度マスタ!$K$4&amp;"_"&amp;Z$33,データシート1!$A:$BT,MATCH("aa_"&amp;$S43,データシート1!$A$1:$BT$1,0),0)</f>
        <v>14.569083352301449</v>
      </c>
      <c r="AA43" s="900">
        <f>VLOOKUP(年度マスタ!$K$4&amp;"_"&amp;AA$33,データシート1!$A:$BT,MATCH("aa_"&amp;$S43,データシート1!$A$1:$BT$1,0),0)</f>
        <v>14.584450458039029</v>
      </c>
      <c r="AB43" s="900">
        <f>VLOOKUP(年度マスタ!$K$4&amp;"_"&amp;AB$33,データシート1!$A:$BT,MATCH("aa_"&amp;$S43,データシート1!$A$1:$BT$1,0),0)</f>
        <v>14.092890189453357</v>
      </c>
      <c r="AC43" s="900">
        <f>VLOOKUP(年度マスタ!$K$4&amp;"_"&amp;AC$33,データシート1!$A:$BT,MATCH("aa_"&amp;$S43,データシート1!$A$1:$BT$1,0),0)</f>
        <v>13.43981722393171</v>
      </c>
      <c r="AD43" s="900">
        <f>VLOOKUP(年度マスタ!$K$4&amp;"_"&amp;AD$33,データシート1!$A:$BT,MATCH("aa_"&amp;$S43,データシート1!$A$1:$BT$1,0),0)</f>
        <v>13.468335033792062</v>
      </c>
      <c r="AE43" s="900">
        <f>VLOOKUP(年度マスタ!$K$4&amp;"_"&amp;AE$33,データシート1!$A:$BT,MATCH("aa_"&amp;$S43,データシート1!$A$1:$BT$1,0),0)</f>
        <v>13.40339947991388</v>
      </c>
      <c r="AF43" s="900">
        <f>VLOOKUP(年度マスタ!$K$4&amp;"_"&amp;AF$33,データシート1!$A:$BT,MATCH("aa_"&amp;$S43,データシート1!$A$1:$BT$1,0),0)</f>
        <v>13.218138877107307</v>
      </c>
      <c r="AG43" s="900">
        <f>VLOOKUP(年度マスタ!$K$4&amp;"_"&amp;AG$33,データシート1!$A:$BT,MATCH("aa_"&amp;$S43,データシート1!$A$1:$BT$1,0),0)</f>
        <v>13.028879340877632</v>
      </c>
      <c r="AH43" s="900">
        <f>VLOOKUP(年度マスタ!$K$4&amp;"_"&amp;AH$33,データシート1!$A:$BT,MATCH("aa_"&amp;$S43,データシート1!$A$1:$BT$1,0),0)</f>
        <v>12.719085683407693</v>
      </c>
      <c r="AI43" s="900">
        <f>VLOOKUP(年度マスタ!$K$4&amp;"_"&amp;AI$33,データシート1!$A:$BT,MATCH("aa_"&amp;$S43,データシート1!$A$1:$BT$1,0),0)</f>
        <v>11.160510565719811</v>
      </c>
      <c r="AJ43" s="900">
        <f>VLOOKUP(年度マスタ!$K$4&amp;"_"&amp;AJ$33,データシート1!$A:$BT,MATCH("aa_"&amp;$S43,データシート1!$A$1:$BT$1,0),0)</f>
        <v>10.885317558986412</v>
      </c>
      <c r="AK43" s="901">
        <f>VLOOKUP(年度マスタ!$K$4&amp;"_"&amp;AK$33,データシート1!$A:$BT,MATCH("aa_"&amp;$S43,データシート1!$A$1:$BT$1,0),0)</f>
        <v>11.504134927512109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12.595038186690701</v>
      </c>
      <c r="Y44" s="900">
        <f>VLOOKUP(年度マスタ!$K$4&amp;"_"&amp;Y$33,データシート1!$A:$BT,MATCH("aa_"&amp;$S44,データシート1!$A$1:$BT$1,0),0)</f>
        <v>13.17242508471368</v>
      </c>
      <c r="Z44" s="900">
        <f>VLOOKUP(年度マスタ!$K$4&amp;"_"&amp;Z$33,データシート1!$A:$BT,MATCH("aa_"&amp;$S44,データシート1!$A$1:$BT$1,0),0)</f>
        <v>13.098567632997371</v>
      </c>
      <c r="AA44" s="900">
        <f>VLOOKUP(年度マスタ!$K$4&amp;"_"&amp;AA$33,データシート1!$A:$BT,MATCH("aa_"&amp;$S44,データシート1!$A$1:$BT$1,0),0)</f>
        <v>12.879471881218183</v>
      </c>
      <c r="AB44" s="900">
        <f>VLOOKUP(年度マスタ!$K$4&amp;"_"&amp;AB$33,データシート1!$A:$BT,MATCH("aa_"&amp;$S44,データシート1!$A$1:$BT$1,0),0)</f>
        <v>13.147797837143456</v>
      </c>
      <c r="AC44" s="900">
        <f>VLOOKUP(年度マスタ!$K$4&amp;"_"&amp;AC$33,データシート1!$A:$BT,MATCH("aa_"&amp;$S44,データシート1!$A$1:$BT$1,0),0)</f>
        <v>13.115711501078117</v>
      </c>
      <c r="AD44" s="900">
        <f>VLOOKUP(年度マスタ!$K$4&amp;"_"&amp;AD$33,データシート1!$A:$BT,MATCH("aa_"&amp;$S44,データシート1!$A$1:$BT$1,0),0)</f>
        <v>13.090896606182108</v>
      </c>
      <c r="AE44" s="900">
        <f>VLOOKUP(年度マスタ!$K$4&amp;"_"&amp;AE$33,データシート1!$A:$BT,MATCH("aa_"&amp;$S44,データシート1!$A$1:$BT$1,0),0)</f>
        <v>13.278887045787943</v>
      </c>
      <c r="AF44" s="900">
        <f>VLOOKUP(年度マスタ!$K$4&amp;"_"&amp;AF$33,データシート1!$A:$BT,MATCH("aa_"&amp;$S44,データシート1!$A$1:$BT$1,0),0)</f>
        <v>13.334780404374346</v>
      </c>
      <c r="AG44" s="900">
        <f>VLOOKUP(年度マスタ!$K$4&amp;"_"&amp;AG$33,データシート1!$A:$BT,MATCH("aa_"&amp;$S44,データシート1!$A$1:$BT$1,0),0)</f>
        <v>13.378898586357986</v>
      </c>
      <c r="AH44" s="900">
        <f>VLOOKUP(年度マスタ!$K$4&amp;"_"&amp;AH$33,データシート1!$A:$BT,MATCH("aa_"&amp;$S44,データシート1!$A$1:$BT$1,0),0)</f>
        <v>13.556850726853634</v>
      </c>
      <c r="AI44" s="900">
        <f>VLOOKUP(年度マスタ!$K$4&amp;"_"&amp;AI$33,データシート1!$A:$BT,MATCH("aa_"&amp;$S44,データシート1!$A$1:$BT$1,0),0)</f>
        <v>12.668562930970753</v>
      </c>
      <c r="AJ44" s="900">
        <f>VLOOKUP(年度マスタ!$K$4&amp;"_"&amp;AJ$33,データシート1!$A:$BT,MATCH("aa_"&amp;$S44,データシート1!$A$1:$BT$1,0),0)</f>
        <v>13.03374077406639</v>
      </c>
      <c r="AK44" s="901">
        <f>VLOOKUP(年度マスタ!$K$4&amp;"_"&amp;AK$33,データシート1!$A:$BT,MATCH("aa_"&amp;$S44,データシート1!$A$1:$BT$1,0),0)</f>
        <v>12.970760721026648</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1.0297062406525199</v>
      </c>
      <c r="Y45" s="900">
        <f>VLOOKUP(年度マスタ!$K$4&amp;"_"&amp;Y$33,データシート1!$A:$BT,MATCH("aa_"&amp;$S45,データシート1!$A$1:$BT$1,0),0)</f>
        <v>1.07429446517794</v>
      </c>
      <c r="Z45" s="900">
        <f>VLOOKUP(年度マスタ!$K$4&amp;"_"&amp;Z$33,データシート1!$A:$BT,MATCH("aa_"&amp;$S45,データシート1!$A$1:$BT$1,0),0)</f>
        <v>1.2295719494416599</v>
      </c>
      <c r="AA45" s="900">
        <f>VLOOKUP(年度マスタ!$K$4&amp;"_"&amp;AA$33,データシート1!$A:$BT,MATCH("aa_"&amp;$S45,データシート1!$A$1:$BT$1,0),0)</f>
        <v>1.37151200205193</v>
      </c>
      <c r="AB45" s="900">
        <f>VLOOKUP(年度マスタ!$K$4&amp;"_"&amp;AB$33,データシート1!$A:$BT,MATCH("aa_"&amp;$S45,データシート1!$A$1:$BT$1,0),0)</f>
        <v>1.3837243402586501</v>
      </c>
      <c r="AC45" s="900">
        <f>VLOOKUP(年度マスタ!$K$4&amp;"_"&amp;AC$33,データシート1!$A:$BT,MATCH("aa_"&amp;$S45,データシート1!$A$1:$BT$1,0),0)</f>
        <v>1.31394508127611</v>
      </c>
      <c r="AD45" s="900">
        <f>VLOOKUP(年度マスタ!$K$4&amp;"_"&amp;AD$33,データシート1!$A:$BT,MATCH("aa_"&amp;$S45,データシート1!$A$1:$BT$1,0),0)</f>
        <v>1.27333512892709</v>
      </c>
      <c r="AE45" s="900">
        <f>VLOOKUP(年度マスタ!$K$4&amp;"_"&amp;AE$33,データシート1!$A:$BT,MATCH("aa_"&amp;$S45,データシート1!$A$1:$BT$1,0),0)</f>
        <v>1.2309043493647112</v>
      </c>
      <c r="AF45" s="900">
        <f>VLOOKUP(年度マスタ!$K$4&amp;"_"&amp;AF$33,データシート1!$A:$BT,MATCH("aa_"&amp;$S45,データシート1!$A$1:$BT$1,0),0)</f>
        <v>1.1795883738589601</v>
      </c>
      <c r="AG45" s="900">
        <f>VLOOKUP(年度マスタ!$K$4&amp;"_"&amp;AG$33,データシート1!$A:$BT,MATCH("aa_"&amp;$S45,データシート1!$A$1:$BT$1,0),0)</f>
        <v>1.08799538580449</v>
      </c>
      <c r="AH45" s="900">
        <f>VLOOKUP(年度マスタ!$K$4&amp;"_"&amp;AH$33,データシート1!$A:$BT,MATCH("aa_"&amp;$S45,データシート1!$A$1:$BT$1,0),0)</f>
        <v>1.0558618563974</v>
      </c>
      <c r="AI45" s="900">
        <f>VLOOKUP(年度マスタ!$K$4&amp;"_"&amp;AI$33,データシート1!$A:$BT,MATCH("aa_"&amp;$S45,データシート1!$A$1:$BT$1,0),0)</f>
        <v>0.99832296859051095</v>
      </c>
      <c r="AJ45" s="900">
        <f>VLOOKUP(年度マスタ!$K$4&amp;"_"&amp;AJ$33,データシート1!$A:$BT,MATCH("aa_"&amp;$S45,データシート1!$A$1:$BT$1,0),0)</f>
        <v>0.98049469452514304</v>
      </c>
      <c r="AK45" s="901">
        <f>VLOOKUP(年度マスタ!$K$4&amp;"_"&amp;AK$33,データシート1!$A:$BT,MATCH("aa_"&amp;$S45,データシート1!$A$1:$BT$1,0),0)</f>
        <v>0.98165462380563018</v>
      </c>
      <c r="AL45" s="330"/>
      <c r="AW45" s="17" t="str">
        <f>AW48</f>
        <v>忠岡町</v>
      </c>
      <c r="AX45" s="1010">
        <f t="shared" ref="AX45:BB45" si="15">AX48/$BC48</f>
        <v>0.34646529527353459</v>
      </c>
      <c r="AY45" s="1010">
        <f t="shared" si="15"/>
        <v>0.13883910091366891</v>
      </c>
      <c r="AZ45" s="1010">
        <f t="shared" si="15"/>
        <v>0.1987817816291142</v>
      </c>
      <c r="BA45" s="1010">
        <f t="shared" si="15"/>
        <v>0.29880789826458382</v>
      </c>
      <c r="BB45" s="1010">
        <f t="shared" si="15"/>
        <v>1.7105923919098417E-2</v>
      </c>
      <c r="BC45" s="1010">
        <f t="shared" ref="BC45" si="16">SUM(AX45:BB45)</f>
        <v>0.99999999999999989</v>
      </c>
      <c r="BD45" s="29"/>
      <c r="BE45" s="29"/>
      <c r="BF45" s="29"/>
      <c r="BG45" s="29"/>
      <c r="BH45" s="29"/>
    </row>
    <row r="46" spans="2:64" s="21" customFormat="1" ht="17.100000000000001" customHeight="1" thickBot="1">
      <c r="B46" s="313"/>
      <c r="C46" s="1087" t="s">
        <v>1615</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1.629809635443884</v>
      </c>
      <c r="Y46" s="900">
        <f>VLOOKUP(年度マスタ!$K$4&amp;"_"&amp;Y$33,データシート1!$A:$BT,MATCH("aa_"&amp;$S46,データシート1!$A$1:$BT$1,0),0)</f>
        <v>2.125009338747978</v>
      </c>
      <c r="Z46" s="900">
        <f>VLOOKUP(年度マスタ!$K$4&amp;"_"&amp;Z$33,データシート1!$A:$BT,MATCH("aa_"&amp;$S46,データシート1!$A$1:$BT$1,0),0)</f>
        <v>2.331862520306196</v>
      </c>
      <c r="AA46" s="900">
        <f>VLOOKUP(年度マスタ!$K$4&amp;"_"&amp;AA$33,データシート1!$A:$BT,MATCH("aa_"&amp;$S46,データシート1!$A$1:$BT$1,0),0)</f>
        <v>4.2454959417304492</v>
      </c>
      <c r="AB46" s="900">
        <f>VLOOKUP(年度マスタ!$K$4&amp;"_"&amp;AB$33,データシート1!$A:$BT,MATCH("aa_"&amp;$S46,データシート1!$A$1:$BT$1,0),0)</f>
        <v>3.301659075204149</v>
      </c>
      <c r="AC46" s="900">
        <f>VLOOKUP(年度マスタ!$K$4&amp;"_"&amp;AC$33,データシート1!$A:$BT,MATCH("aa_"&amp;$S46,データシート1!$A$1:$BT$1,0),0)</f>
        <v>3.1556959638287729</v>
      </c>
      <c r="AD46" s="900">
        <f>VLOOKUP(年度マスタ!$K$4&amp;"_"&amp;AD$33,データシート1!$A:$BT,MATCH("aa_"&amp;$S46,データシート1!$A$1:$BT$1,0),0)</f>
        <v>3.7089822692268735</v>
      </c>
      <c r="AE46" s="900">
        <f>VLOOKUP(年度マスタ!$K$4&amp;"_"&amp;AE$33,データシート1!$A:$BT,MATCH("aa_"&amp;$S46,データシート1!$A$1:$BT$1,0),0)</f>
        <v>3.4959537386870538</v>
      </c>
      <c r="AF46" s="900">
        <f>VLOOKUP(年度マスタ!$K$4&amp;"_"&amp;AF$33,データシート1!$A:$BT,MATCH("aa_"&amp;$S46,データシート1!$A$1:$BT$1,0),0)</f>
        <v>2.9050557133444794</v>
      </c>
      <c r="AG46" s="900">
        <f>VLOOKUP(年度マスタ!$K$4&amp;"_"&amp;AG$33,データシート1!$A:$BT,MATCH("aa_"&amp;$S46,データシート1!$A$1:$BT$1,0),0)</f>
        <v>3.3268479480621176</v>
      </c>
      <c r="AH46" s="900">
        <f>VLOOKUP(年度マスタ!$K$4&amp;"_"&amp;AH$33,データシート1!$A:$BT,MATCH("aa_"&amp;$S46,データシート1!$A$1:$BT$1,0),0)</f>
        <v>2.7665616216664626</v>
      </c>
      <c r="AI46" s="900">
        <f>VLOOKUP(年度マスタ!$K$4&amp;"_"&amp;AI$33,データシート1!$A:$BT,MATCH("aa_"&amp;$S46,データシート1!$A$1:$BT$1,0),0)</f>
        <v>2.8607547865473317</v>
      </c>
      <c r="AJ46" s="900">
        <f>VLOOKUP(年度マスタ!$K$4&amp;"_"&amp;AJ$33,データシート1!$A:$BT,MATCH("aa_"&amp;$S46,データシート1!$A$1:$BT$1,0),0)</f>
        <v>3.8321541794562619</v>
      </c>
      <c r="AK46" s="901">
        <f>VLOOKUP(年度マスタ!$K$4&amp;"_"&amp;AK$33,データシート1!$A:$BT,MATCH("aa_"&amp;$S46,データシート1!$A$1:$BT$1,0),0)</f>
        <v>3.1801712158147706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1.2097356394400001</v>
      </c>
      <c r="Y47" s="903">
        <f>VLOOKUP(年度マスタ!$K$4&amp;"_"&amp;Y$33,データシート1!$A:$BT,MATCH("aa_"&amp;$S47,データシート1!$A$1:$BT$1,0),0)</f>
        <v>2.0166794481395001</v>
      </c>
      <c r="Z47" s="903">
        <f>VLOOKUP(年度マスタ!$K$4&amp;"_"&amp;Z$33,データシート1!$A:$BT,MATCH("aa_"&amp;$S47,データシート1!$A$1:$BT$1,0),0)</f>
        <v>2.56732424</v>
      </c>
      <c r="AA47" s="903">
        <f>VLOOKUP(年度マスタ!$K$4&amp;"_"&amp;AA$33,データシート1!$A:$BT,MATCH("aa_"&amp;$S47,データシート1!$A$1:$BT$1,0),0)</f>
        <v>2.3203970364600002</v>
      </c>
      <c r="AB47" s="903">
        <f>VLOOKUP(年度マスタ!$K$4&amp;"_"&amp;AB$33,データシート1!$A:$BT,MATCH("aa_"&amp;$S47,データシート1!$A$1:$BT$1,0),0)</f>
        <v>0.61880619398399994</v>
      </c>
      <c r="AC47" s="903">
        <f>VLOOKUP(年度マスタ!$K$4&amp;"_"&amp;AC$33,データシート1!$A:$BT,MATCH("aa_"&amp;$S47,データシート1!$A$1:$BT$1,0),0)</f>
        <v>1.6439849124000001</v>
      </c>
      <c r="AD47" s="903">
        <f>VLOOKUP(年度マスタ!$K$4&amp;"_"&amp;AD$33,データシート1!$A:$BT,MATCH("aa_"&amp;$S47,データシート1!$A$1:$BT$1,0),0)</f>
        <v>1.9491630222</v>
      </c>
      <c r="AE47" s="903">
        <f>VLOOKUP(年度マスタ!$K$4&amp;"_"&amp;AE$33,データシート1!$A:$BT,MATCH("aa_"&amp;$S47,データシート1!$A$1:$BT$1,0),0)</f>
        <v>1.9900223616000001</v>
      </c>
      <c r="AF47" s="903">
        <f>VLOOKUP(年度マスタ!$K$4&amp;"_"&amp;AF$33,データシート1!$A:$BT,MATCH("aa_"&amp;$S47,データシート1!$A$1:$BT$1,0),0)</f>
        <v>1.6987302017984003</v>
      </c>
      <c r="AG47" s="903">
        <f>VLOOKUP(年度マスタ!$K$4&amp;"_"&amp;AG$33,データシート1!$A:$BT,MATCH("aa_"&amp;$S47,データシート1!$A$1:$BT$1,0),0)</f>
        <v>2.2899397999679993</v>
      </c>
      <c r="AH47" s="903">
        <f>VLOOKUP(年度マスタ!$K$4&amp;"_"&amp;AH$33,データシート1!$A:$BT,MATCH("aa_"&amp;$S47,データシート1!$A$1:$BT$1,0),0)</f>
        <v>1.9972043162399999</v>
      </c>
      <c r="AI47" s="903">
        <f>VLOOKUP(年度マスタ!$K$4&amp;"_"&amp;AI$33,データシート1!$A:$BT,MATCH("aa_"&amp;$S47,データシート1!$A$1:$BT$1,0),0)</f>
        <v>2.2151155056</v>
      </c>
      <c r="AJ47" s="903">
        <f>VLOOKUP(年度マスタ!$K$4&amp;"_"&amp;AJ$33,データシート1!$A:$BT,MATCH("aa_"&amp;$S47,データシート1!$A$1:$BT$1,0),0)</f>
        <v>1.6582283076</v>
      </c>
      <c r="AK47" s="904">
        <f>VLOOKUP(年度マスタ!$K$4&amp;"_"&amp;AK$33,データシート1!$A:$BT,MATCH("aa_"&amp;$S47,データシート1!$A$1:$BT$1,0),0)</f>
        <v>1.6393729279375</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忠岡町</v>
      </c>
      <c r="AX48" s="1011">
        <f>SUM(AY39:BA39)</f>
        <v>33.204042542663259</v>
      </c>
      <c r="AY48" s="1011">
        <f>BB39</f>
        <v>13.305862019117864</v>
      </c>
      <c r="AZ48" s="1011">
        <f>BC39</f>
        <v>19.050562419847903</v>
      </c>
      <c r="BA48" s="1011">
        <f>SUM(BD39:BG39)</f>
        <v>28.636721488159157</v>
      </c>
      <c r="BB48" s="1011">
        <f>BH39</f>
        <v>1.6393729279375</v>
      </c>
      <c r="BC48" s="1011">
        <f>SUM(AX48:BB48)</f>
        <v>95.836561397725688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95.836561397725688</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33.204042542663259</v>
      </c>
      <c r="P52" s="453">
        <f t="shared" ref="P52:P64" si="18">O52/$O$51</f>
        <v>0.34646529527353459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32.608461882332087</v>
      </c>
      <c r="P53" s="454">
        <f t="shared" si="18"/>
        <v>0.34025074988871545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0.5955806603311703</v>
      </c>
      <c r="P54" s="454">
        <f t="shared" si="18"/>
        <v>6.2145453848191185E-3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v>
      </c>
      <c r="P55" s="454">
        <f t="shared" si="18"/>
        <v>0</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13.305862019117864</v>
      </c>
      <c r="P56" s="453">
        <f t="shared" si="18"/>
        <v>0.13883910091366891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19.050562419847903</v>
      </c>
      <c r="P57" s="453">
        <f t="shared" si="18"/>
        <v>0.1987817816291142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28.636721488159157</v>
      </c>
      <c r="P58" s="453">
        <f t="shared" si="18"/>
        <v>0.29880789826458382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24.474895648538755</v>
      </c>
      <c r="P59" s="454">
        <f t="shared" si="18"/>
        <v>0.25538161315040225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11.504134927512109</v>
      </c>
      <c r="P60" s="454">
        <f t="shared" si="18"/>
        <v>0.12003910365449647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12.970760721026648</v>
      </c>
      <c r="P61" s="454">
        <f t="shared" si="18"/>
        <v>0.13534250949590582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0.98165462380563018</v>
      </c>
      <c r="P62" s="454">
        <f t="shared" si="18"/>
        <v>1.0243007569227395E-2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3.1801712158147706</v>
      </c>
      <c r="P63" s="454">
        <f t="shared" si="18"/>
        <v>3.3183277544954148E-2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1.6393729279375</v>
      </c>
      <c r="P64" s="612">
        <f t="shared" si="18"/>
        <v>1.7105923919098417E-2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1636</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忠岡町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641.0883</v>
      </c>
      <c r="AI7" s="78">
        <f>VLOOKUP(年度マスタ!$K$4&amp;"_"&amp;$AG7,データシート1!$A:$BT,MATCH("ab_"&amp;AI$2,データシート1!$A$1:$BT$1,0),0)</f>
        <v>422</v>
      </c>
      <c r="AJ7" s="78">
        <f>VLOOKUP(年度マスタ!$K$4&amp;"_"&amp;$AG7,データシート1!$A:$BT,MATCH("ab_"&amp;AJ$2,データシート1!$A$1:$BT$1,0),0)</f>
        <v>0</v>
      </c>
      <c r="AK7" s="78">
        <f>VLOOKUP(年度マスタ!$K$4&amp;"_"&amp;$AG7,データシート1!$A:$BT,MATCH("ab_"&amp;AK$2,データシート1!$A$1:$BT$1,0),0)</f>
        <v>4630</v>
      </c>
      <c r="AL7" s="78">
        <f>VLOOKUP(年度マスタ!$K$4&amp;"_"&amp;$AG7,データシート1!$A:$BT,MATCH("ab_"&amp;AL$2,データシート1!$A$1:$BT$1,0),0)</f>
        <v>7232</v>
      </c>
      <c r="AM7" s="78">
        <f>VLOOKUP(年度マスタ!$K$4&amp;"_"&amp;$AG7,データシート1!$A:$BT,MATCH("ab_"&amp;AM$2,データシート1!$A$1:$BT$1,0),0)</f>
        <v>7431</v>
      </c>
      <c r="AN7" s="78">
        <f>VLOOKUP(年度マスタ!$K$4&amp;"_"&amp;$AG7,データシート1!$A:$BT,MATCH("ab_"&amp;AN$2,データシート1!$A$1:$BT$1,0),0)</f>
        <v>2535</v>
      </c>
      <c r="AO7" s="78">
        <f>VLOOKUP(年度マスタ!$K$4&amp;"_"&amp;$AG7,データシート1!$A:$BT,MATCH("ab_"&amp;AO$2,データシート1!$A$1:$BT$1,0),0)</f>
        <v>17663</v>
      </c>
      <c r="AP7" s="78">
        <f>VLOOKUP(年度マスタ!$K$4&amp;"_"&amp;$AG7,データシート1!$A:$BT,MATCH("ab_"&amp;AP$2,データシート1!$A$1:$BT$1,0),0)</f>
        <v>300331</v>
      </c>
      <c r="AQ7" s="954">
        <f>VLOOKUP(年度マスタ!$K$4&amp;"_"&amp;$AG7,データシート1!$A:$BT,MATCH("ab_"&amp;AQ$2,データシート1!$A$1:$BT$1,0),0)</f>
        <v>1.2097356394400001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507.90370000000001</v>
      </c>
      <c r="AI8" s="78">
        <f>VLOOKUP(年度マスタ!$K$4&amp;"_"&amp;$AG8,データシート1!$A:$BT,MATCH("ab_"&amp;AI$2,データシート1!$A$1:$BT$1,0),0)</f>
        <v>422</v>
      </c>
      <c r="AJ8" s="78">
        <f>VLOOKUP(年度マスタ!$K$4&amp;"_"&amp;$AG8,データシート1!$A:$BT,MATCH("ab_"&amp;AJ$2,データシート1!$A$1:$BT$1,0),0)</f>
        <v>0</v>
      </c>
      <c r="AK8" s="78">
        <f>VLOOKUP(年度マスタ!$K$4&amp;"_"&amp;$AG8,データシート1!$A:$BT,MATCH("ab_"&amp;AK$2,データシート1!$A$1:$BT$1,0),0)</f>
        <v>4630</v>
      </c>
      <c r="AL8" s="78">
        <f>VLOOKUP(年度マスタ!$K$4&amp;"_"&amp;$AG8,データシート1!$A:$BT,MATCH("ab_"&amp;AL$2,データシート1!$A$1:$BT$1,0),0)</f>
        <v>7290</v>
      </c>
      <c r="AM8" s="78">
        <f>VLOOKUP(年度マスタ!$K$4&amp;"_"&amp;$AG8,データシート1!$A:$BT,MATCH("ab_"&amp;AM$2,データシート1!$A$1:$BT$1,0),0)</f>
        <v>7494</v>
      </c>
      <c r="AN8" s="78">
        <f>VLOOKUP(年度マスタ!$K$4&amp;"_"&amp;$AG8,データシート1!$A:$BT,MATCH("ab_"&amp;AN$2,データシート1!$A$1:$BT$1,0),0)</f>
        <v>2585</v>
      </c>
      <c r="AO8" s="78">
        <f>VLOOKUP(年度マスタ!$K$4&amp;"_"&amp;$AG8,データシート1!$A:$BT,MATCH("ab_"&amp;AO$2,データシート1!$A$1:$BT$1,0),0)</f>
        <v>17658</v>
      </c>
      <c r="AP8" s="78">
        <f>VLOOKUP(年度マスタ!$K$4&amp;"_"&amp;$AG8,データシート1!$A:$BT,MATCH("ab_"&amp;AP$2,データシート1!$A$1:$BT$1,0),0)</f>
        <v>371087.33333333331</v>
      </c>
      <c r="AQ8" s="954">
        <f>VLOOKUP(年度マスタ!$K$4&amp;"_"&amp;$AG8,データシート1!$A:$BT,MATCH("ab_"&amp;AQ$2,データシート1!$A$1:$BT$1,0),0)</f>
        <v>2.0166794481395001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563.60749999999996</v>
      </c>
      <c r="AI9" s="78">
        <f>VLOOKUP(年度マスタ!$K$4&amp;"_"&amp;$AG9,データシート1!$A:$BT,MATCH("ab_"&amp;AI$2,データシート1!$A$1:$BT$1,0),0)</f>
        <v>422</v>
      </c>
      <c r="AJ9" s="78">
        <f>VLOOKUP(年度マスタ!$K$4&amp;"_"&amp;$AG9,データシート1!$A:$BT,MATCH("ab_"&amp;AJ$2,データシート1!$A$1:$BT$1,0),0)</f>
        <v>0</v>
      </c>
      <c r="AK9" s="78">
        <f>VLOOKUP(年度マスタ!$K$4&amp;"_"&amp;$AG9,データシート1!$A:$BT,MATCH("ab_"&amp;AK$2,データシート1!$A$1:$BT$1,0),0)</f>
        <v>4630</v>
      </c>
      <c r="AL9" s="78">
        <f>VLOOKUP(年度マスタ!$K$4&amp;"_"&amp;$AG9,データシート1!$A:$BT,MATCH("ab_"&amp;AL$2,データシート1!$A$1:$BT$1,0),0)</f>
        <v>7301</v>
      </c>
      <c r="AM9" s="78">
        <f>VLOOKUP(年度マスタ!$K$4&amp;"_"&amp;$AG9,データシート1!$A:$BT,MATCH("ab_"&amp;AM$2,データシート1!$A$1:$BT$1,0),0)</f>
        <v>7560</v>
      </c>
      <c r="AN9" s="78">
        <f>VLOOKUP(年度マスタ!$K$4&amp;"_"&amp;$AG9,データシート1!$A:$BT,MATCH("ab_"&amp;AN$2,データシート1!$A$1:$BT$1,0),0)</f>
        <v>2647</v>
      </c>
      <c r="AO9" s="78">
        <f>VLOOKUP(年度マスタ!$K$4&amp;"_"&amp;$AG9,データシート1!$A:$BT,MATCH("ab_"&amp;AO$2,データシート1!$A$1:$BT$1,0),0)</f>
        <v>17521</v>
      </c>
      <c r="AP9" s="78">
        <f>VLOOKUP(年度マスタ!$K$4&amp;"_"&amp;$AG9,データシート1!$A:$BT,MATCH("ab_"&amp;AP$2,データシート1!$A$1:$BT$1,0),0)</f>
        <v>406536.33333333331</v>
      </c>
      <c r="AQ9" s="954">
        <f>VLOOKUP(年度マスタ!$K$4&amp;"_"&amp;$AG9,データシート1!$A:$BT,MATCH("ab_"&amp;AQ$2,データシート1!$A$1:$BT$1,0),0)</f>
        <v>2.56732424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447.2312</v>
      </c>
      <c r="AI10" s="78">
        <f>VLOOKUP(年度マスタ!$K$4&amp;"_"&amp;$AG10,データシート1!$A:$BT,MATCH("ab_"&amp;AI$2,データシート1!$A$1:$BT$1,0),0)</f>
        <v>422</v>
      </c>
      <c r="AJ10" s="78">
        <f>VLOOKUP(年度マスタ!$K$4&amp;"_"&amp;$AG10,データシート1!$A:$BT,MATCH("ab_"&amp;AJ$2,データシート1!$A$1:$BT$1,0),0)</f>
        <v>0</v>
      </c>
      <c r="AK10" s="78">
        <f>VLOOKUP(年度マスタ!$K$4&amp;"_"&amp;$AG10,データシート1!$A:$BT,MATCH("ab_"&amp;AK$2,データシート1!$A$1:$BT$1,0),0)</f>
        <v>4630</v>
      </c>
      <c r="AL10" s="78">
        <f>VLOOKUP(年度マスタ!$K$4&amp;"_"&amp;$AG10,データシート1!$A:$BT,MATCH("ab_"&amp;AL$2,データシート1!$A$1:$BT$1,0),0)</f>
        <v>7584</v>
      </c>
      <c r="AM10" s="78">
        <f>VLOOKUP(年度マスタ!$K$4&amp;"_"&amp;$AG10,データシート1!$A:$BT,MATCH("ab_"&amp;AM$2,データシート1!$A$1:$BT$1,0),0)</f>
        <v>7628</v>
      </c>
      <c r="AN10" s="78">
        <f>VLOOKUP(年度マスタ!$K$4&amp;"_"&amp;$AG10,データシート1!$A:$BT,MATCH("ab_"&amp;AN$2,データシート1!$A$1:$BT$1,0),0)</f>
        <v>2588</v>
      </c>
      <c r="AO10" s="78">
        <f>VLOOKUP(年度マスタ!$K$4&amp;"_"&amp;$AG10,データシート1!$A:$BT,MATCH("ab_"&amp;AO$2,データシート1!$A$1:$BT$1,0),0)</f>
        <v>17988</v>
      </c>
      <c r="AP10" s="78">
        <f>VLOOKUP(年度マスタ!$K$4&amp;"_"&amp;$AG10,データシート1!$A:$BT,MATCH("ab_"&amp;AP$2,データシート1!$A$1:$BT$1,0),0)</f>
        <v>720988</v>
      </c>
      <c r="AQ10" s="954">
        <f>VLOOKUP(年度マスタ!$K$4&amp;"_"&amp;$AG10,データシート1!$A:$BT,MATCH("ab_"&amp;AQ$2,データシート1!$A$1:$BT$1,0),0)</f>
        <v>2.3203970364600002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501.92809999999997</v>
      </c>
      <c r="AI11" s="78">
        <f>VLOOKUP(年度マスタ!$K$4&amp;"_"&amp;$AG11,データシート1!$A:$BT,MATCH("ab_"&amp;AI$2,データシート1!$A$1:$BT$1,0),0)</f>
        <v>422</v>
      </c>
      <c r="AJ11" s="78">
        <f>VLOOKUP(年度マスタ!$K$4&amp;"_"&amp;$AG11,データシート1!$A:$BT,MATCH("ab_"&amp;AJ$2,データシート1!$A$1:$BT$1,0),0)</f>
        <v>0</v>
      </c>
      <c r="AK11" s="78">
        <f>VLOOKUP(年度マスタ!$K$4&amp;"_"&amp;$AG11,データシート1!$A:$BT,MATCH("ab_"&amp;AK$2,データシート1!$A$1:$BT$1,0),0)</f>
        <v>4630</v>
      </c>
      <c r="AL11" s="78">
        <f>VLOOKUP(年度マスタ!$K$4&amp;"_"&amp;$AG11,データシート1!$A:$BT,MATCH("ab_"&amp;AL$2,データシート1!$A$1:$BT$1,0),0)</f>
        <v>7602</v>
      </c>
      <c r="AM11" s="78">
        <f>VLOOKUP(年度マスタ!$K$4&amp;"_"&amp;$AG11,データシート1!$A:$BT,MATCH("ab_"&amp;AM$2,データシート1!$A$1:$BT$1,0),0)</f>
        <v>7700</v>
      </c>
      <c r="AN11" s="78">
        <f>VLOOKUP(年度マスタ!$K$4&amp;"_"&amp;$AG11,データシート1!$A:$BT,MATCH("ab_"&amp;AN$2,データシート1!$A$1:$BT$1,0),0)</f>
        <v>2632</v>
      </c>
      <c r="AO11" s="78">
        <f>VLOOKUP(年度マスタ!$K$4&amp;"_"&amp;$AG11,データシート1!$A:$BT,MATCH("ab_"&amp;AO$2,データシート1!$A$1:$BT$1,0),0)</f>
        <v>17888</v>
      </c>
      <c r="AP11" s="78">
        <f>VLOOKUP(年度マスタ!$K$4&amp;"_"&amp;$AG11,データシート1!$A:$BT,MATCH("ab_"&amp;AP$2,データシート1!$A$1:$BT$1,0),0)</f>
        <v>547322</v>
      </c>
      <c r="AQ11" s="954">
        <f>VLOOKUP(年度マスタ!$K$4&amp;"_"&amp;$AG11,データシート1!$A:$BT,MATCH("ab_"&amp;AQ$2,データシート1!$A$1:$BT$1,0),0)</f>
        <v>0.61880619398399994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543.22619999999995</v>
      </c>
      <c r="AI12" s="78">
        <f>VLOOKUP(年度マスタ!$K$4&amp;"_"&amp;$AG12,データシート1!$A:$BT,MATCH("ab_"&amp;AI$2,データシート1!$A$1:$BT$1,0),0)</f>
        <v>312</v>
      </c>
      <c r="AJ12" s="78">
        <f>VLOOKUP(年度マスタ!$K$4&amp;"_"&amp;$AG12,データシート1!$A:$BT,MATCH("ab_"&amp;AJ$2,データシート1!$A$1:$BT$1,0),0)</f>
        <v>0</v>
      </c>
      <c r="AK12" s="78">
        <f>VLOOKUP(年度マスタ!$K$4&amp;"_"&amp;$AG12,データシート1!$A:$BT,MATCH("ab_"&amp;AK$2,データシート1!$A$1:$BT$1,0),0)</f>
        <v>4077</v>
      </c>
      <c r="AL12" s="78">
        <f>VLOOKUP(年度マスタ!$K$4&amp;"_"&amp;$AG12,データシート1!$A:$BT,MATCH("ab_"&amp;AL$2,データシート1!$A$1:$BT$1,0),0)</f>
        <v>7620</v>
      </c>
      <c r="AM12" s="78">
        <f>VLOOKUP(年度マスタ!$K$4&amp;"_"&amp;$AG12,データシート1!$A:$BT,MATCH("ab_"&amp;AM$2,データシート1!$A$1:$BT$1,0),0)</f>
        <v>7734</v>
      </c>
      <c r="AN12" s="78">
        <f>VLOOKUP(年度マスタ!$K$4&amp;"_"&amp;$AG12,データシート1!$A:$BT,MATCH("ab_"&amp;AN$2,データシート1!$A$1:$BT$1,0),0)</f>
        <v>2612</v>
      </c>
      <c r="AO12" s="78">
        <f>VLOOKUP(年度マスタ!$K$4&amp;"_"&amp;$AG12,データシート1!$A:$BT,MATCH("ab_"&amp;AO$2,データシート1!$A$1:$BT$1,0),0)</f>
        <v>17704</v>
      </c>
      <c r="AP12" s="78">
        <f>VLOOKUP(年度マスタ!$K$4&amp;"_"&amp;$AG12,データシート1!$A:$BT,MATCH("ab_"&amp;AP$2,データシート1!$A$1:$BT$1,0),0)</f>
        <v>524770.33333333337</v>
      </c>
      <c r="AQ12" s="954">
        <f>VLOOKUP(年度マスタ!$K$4&amp;"_"&amp;$AG12,データシート1!$A:$BT,MATCH("ab_"&amp;AQ$2,データシート1!$A$1:$BT$1,0),0)</f>
        <v>1.6439849124000001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590.43849999999998</v>
      </c>
      <c r="AI13" s="78">
        <f>VLOOKUP(年度マスタ!$K$4&amp;"_"&amp;$AG13,データシート1!$A:$BT,MATCH("ab_"&amp;AI$2,データシート1!$A$1:$BT$1,0),0)</f>
        <v>312</v>
      </c>
      <c r="AJ13" s="78">
        <f>VLOOKUP(年度マスタ!$K$4&amp;"_"&amp;$AG13,データシート1!$A:$BT,MATCH("ab_"&amp;AJ$2,データシート1!$A$1:$BT$1,0),0)</f>
        <v>0</v>
      </c>
      <c r="AK13" s="78">
        <f>VLOOKUP(年度マスタ!$K$4&amp;"_"&amp;$AG13,データシート1!$A:$BT,MATCH("ab_"&amp;AK$2,データシート1!$A$1:$BT$1,0),0)</f>
        <v>4077</v>
      </c>
      <c r="AL13" s="78">
        <f>VLOOKUP(年度マスタ!$K$4&amp;"_"&amp;$AG13,データシート1!$A:$BT,MATCH("ab_"&amp;AL$2,データシート1!$A$1:$BT$1,0),0)</f>
        <v>7619</v>
      </c>
      <c r="AM13" s="78">
        <f>VLOOKUP(年度マスタ!$K$4&amp;"_"&amp;$AG13,データシート1!$A:$BT,MATCH("ab_"&amp;AM$2,データシート1!$A$1:$BT$1,0),0)</f>
        <v>7825</v>
      </c>
      <c r="AN13" s="78">
        <f>VLOOKUP(年度マスタ!$K$4&amp;"_"&amp;$AG13,データシート1!$A:$BT,MATCH("ab_"&amp;AN$2,データシート1!$A$1:$BT$1,0),0)</f>
        <v>2605</v>
      </c>
      <c r="AO13" s="78">
        <f>VLOOKUP(年度マスタ!$K$4&amp;"_"&amp;$AG13,データシート1!$A:$BT,MATCH("ab_"&amp;AO$2,データシート1!$A$1:$BT$1,0),0)</f>
        <v>17526</v>
      </c>
      <c r="AP13" s="78">
        <f>VLOOKUP(年度マスタ!$K$4&amp;"_"&amp;$AG13,データシート1!$A:$BT,MATCH("ab_"&amp;AP$2,データシート1!$A$1:$BT$1,0),0)</f>
        <v>633990</v>
      </c>
      <c r="AQ13" s="954">
        <f>VLOOKUP(年度マスタ!$K$4&amp;"_"&amp;$AG13,データシート1!$A:$BT,MATCH("ab_"&amp;AQ$2,データシート1!$A$1:$BT$1,0),0)</f>
        <v>1.9491630222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580.72299999999996</v>
      </c>
      <c r="AI14" s="78">
        <f>VLOOKUP(年度マスタ!$K$4&amp;"_"&amp;$AG14,データシート1!$A:$BT,MATCH("ab_"&amp;AI$2,データシート1!$A$1:$BT$1,0),0)</f>
        <v>312</v>
      </c>
      <c r="AJ14" s="78">
        <f>VLOOKUP(年度マスタ!$K$4&amp;"_"&amp;$AG14,データシート1!$A:$BT,MATCH("ab_"&amp;AJ$2,データシート1!$A$1:$BT$1,0),0)</f>
        <v>0</v>
      </c>
      <c r="AK14" s="78">
        <f>VLOOKUP(年度マスタ!$K$4&amp;"_"&amp;$AG14,データシート1!$A:$BT,MATCH("ab_"&amp;AK$2,データシート1!$A$1:$BT$1,0),0)</f>
        <v>4077</v>
      </c>
      <c r="AL14" s="78">
        <f>VLOOKUP(年度マスタ!$K$4&amp;"_"&amp;$AG14,データシート1!$A:$BT,MATCH("ab_"&amp;AL$2,データシート1!$A$1:$BT$1,0),0)</f>
        <v>7654</v>
      </c>
      <c r="AM14" s="78">
        <f>VLOOKUP(年度マスタ!$K$4&amp;"_"&amp;$AG14,データシート1!$A:$BT,MATCH("ab_"&amp;AM$2,データシート1!$A$1:$BT$1,0),0)</f>
        <v>7883</v>
      </c>
      <c r="AN14" s="78">
        <f>VLOOKUP(年度マスタ!$K$4&amp;"_"&amp;$AG14,データシート1!$A:$BT,MATCH("ab_"&amp;AN$2,データシート1!$A$1:$BT$1,0),0)</f>
        <v>2733</v>
      </c>
      <c r="AO14" s="78">
        <f>VLOOKUP(年度マスタ!$K$4&amp;"_"&amp;$AG14,データシート1!$A:$BT,MATCH("ab_"&amp;AO$2,データシート1!$A$1:$BT$1,0),0)</f>
        <v>17427</v>
      </c>
      <c r="AP14" s="78">
        <f>VLOOKUP(年度マスタ!$K$4&amp;"_"&amp;$AG14,データシート1!$A:$BT,MATCH("ab_"&amp;AP$2,データシート1!$A$1:$BT$1,0),0)</f>
        <v>597074.48621687526</v>
      </c>
      <c r="AQ14" s="954">
        <f>VLOOKUP(年度マスタ!$K$4&amp;"_"&amp;$AG14,データシート1!$A:$BT,MATCH("ab_"&amp;AQ$2,データシート1!$A$1:$BT$1,0),0)</f>
        <v>1.9900223615999999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557.16399999999999</v>
      </c>
      <c r="AI15" s="78">
        <f>VLOOKUP(年度マスタ!$K$4&amp;"_"&amp;$AG15,データシート1!$A:$BT,MATCH("ab_"&amp;AI$2,データシート1!$A$1:$BT$1,0),0)</f>
        <v>312</v>
      </c>
      <c r="AJ15" s="78">
        <f>VLOOKUP(年度マスタ!$K$4&amp;"_"&amp;$AG15,データシート1!$A:$BT,MATCH("ab_"&amp;AJ$2,データシート1!$A$1:$BT$1,0),0)</f>
        <v>0</v>
      </c>
      <c r="AK15" s="78">
        <f>VLOOKUP(年度マスタ!$K$4&amp;"_"&amp;$AG15,データシート1!$A:$BT,MATCH("ab_"&amp;AK$2,データシート1!$A$1:$BT$1,0),0)</f>
        <v>4077</v>
      </c>
      <c r="AL15" s="78">
        <f>VLOOKUP(年度マスタ!$K$4&amp;"_"&amp;$AG15,データシート1!$A:$BT,MATCH("ab_"&amp;AL$2,データシート1!$A$1:$BT$1,0),0)</f>
        <v>7692</v>
      </c>
      <c r="AM15" s="78">
        <f>VLOOKUP(年度マスタ!$K$4&amp;"_"&amp;$AG15,データシート1!$A:$BT,MATCH("ab_"&amp;AM$2,データシート1!$A$1:$BT$1,0),0)</f>
        <v>7903</v>
      </c>
      <c r="AN15" s="78">
        <f>VLOOKUP(年度マスタ!$K$4&amp;"_"&amp;$AG15,データシート1!$A:$BT,MATCH("ab_"&amp;AN$2,データシート1!$A$1:$BT$1,0),0)</f>
        <v>2762</v>
      </c>
      <c r="AO15" s="78">
        <f>VLOOKUP(年度マスタ!$K$4&amp;"_"&amp;$AG15,データシート1!$A:$BT,MATCH("ab_"&amp;AO$2,データシート1!$A$1:$BT$1,0),0)</f>
        <v>17270</v>
      </c>
      <c r="AP15" s="78">
        <f>VLOOKUP(年度マスタ!$K$4&amp;"_"&amp;$AG15,データシート1!$A:$BT,MATCH("ab_"&amp;AP$2,データシート1!$A$1:$BT$1,0),0)</f>
        <v>505999.66666666663</v>
      </c>
      <c r="AQ15" s="954">
        <f>VLOOKUP(年度マスタ!$K$4&amp;"_"&amp;$AG15,データシート1!$A:$BT,MATCH("ab_"&amp;AQ$2,データシート1!$A$1:$BT$1,0),0)</f>
        <v>1.6987302017984001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596.62329999999997</v>
      </c>
      <c r="AI16" s="78">
        <f>VLOOKUP(年度マスタ!$K$4&amp;"_"&amp;$AG16,データシート1!$A:$BT,MATCH("ab_"&amp;AI$2,データシート1!$A$1:$BT$1,0),0)</f>
        <v>312</v>
      </c>
      <c r="AJ16" s="78">
        <f>VLOOKUP(年度マスタ!$K$4&amp;"_"&amp;$AG16,データシート1!$A:$BT,MATCH("ab_"&amp;AJ$2,データシート1!$A$1:$BT$1,0),0)</f>
        <v>0</v>
      </c>
      <c r="AK16" s="78">
        <f>VLOOKUP(年度マスタ!$K$4&amp;"_"&amp;$AG16,データシート1!$A:$BT,MATCH("ab_"&amp;AK$2,データシート1!$A$1:$BT$1,0),0)</f>
        <v>4077</v>
      </c>
      <c r="AL16" s="78">
        <f>VLOOKUP(年度マスタ!$K$4&amp;"_"&amp;$AG16,データシート1!$A:$BT,MATCH("ab_"&amp;AL$2,データシート1!$A$1:$BT$1,0),0)</f>
        <v>7708</v>
      </c>
      <c r="AM16" s="78">
        <f>VLOOKUP(年度マスタ!$K$4&amp;"_"&amp;$AG16,データシート1!$A:$BT,MATCH("ab_"&amp;AM$2,データシート1!$A$1:$BT$1,0),0)</f>
        <v>7939</v>
      </c>
      <c r="AN16" s="78">
        <f>VLOOKUP(年度マスタ!$K$4&amp;"_"&amp;$AG16,データシート1!$A:$BT,MATCH("ab_"&amp;AN$2,データシート1!$A$1:$BT$1,0),0)</f>
        <v>2799</v>
      </c>
      <c r="AO16" s="78">
        <f>VLOOKUP(年度マスタ!$K$4&amp;"_"&amp;$AG16,データシート1!$A:$BT,MATCH("ab_"&amp;AO$2,データシート1!$A$1:$BT$1,0),0)</f>
        <v>17166</v>
      </c>
      <c r="AP16" s="78">
        <f>VLOOKUP(年度マスタ!$K$4&amp;"_"&amp;$AG16,データシート1!$A:$BT,MATCH("ab_"&amp;AP$2,データシート1!$A$1:$BT$1,0),0)</f>
        <v>577196</v>
      </c>
      <c r="AQ16" s="954">
        <f>VLOOKUP(年度マスタ!$K$4&amp;"_"&amp;$AG16,データシート1!$A:$BT,MATCH("ab_"&amp;AQ$2,データシート1!$A$1:$BT$1,0),0)</f>
        <v>2.2899397999679989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579.4117</v>
      </c>
      <c r="AI17" s="151">
        <f>VLOOKUP(年度マスタ!$K$4&amp;"_"&amp;$AG17,データシート1!$A:$BT,MATCH("ab_"&amp;AI$2,データシート1!$A$1:$BT$1,0),0)</f>
        <v>312</v>
      </c>
      <c r="AJ17" s="151">
        <f>VLOOKUP(年度マスタ!$K$4&amp;"_"&amp;$AG17,データシート1!$A:$BT,MATCH("ab_"&amp;AJ$2,データシート1!$A$1:$BT$1,0),0)</f>
        <v>0</v>
      </c>
      <c r="AK17" s="151">
        <f>VLOOKUP(年度マスタ!$K$4&amp;"_"&amp;$AG17,データシート1!$A:$BT,MATCH("ab_"&amp;AK$2,データシート1!$A$1:$BT$1,0),0)</f>
        <v>4077</v>
      </c>
      <c r="AL17" s="151">
        <f>VLOOKUP(年度マスタ!$K$4&amp;"_"&amp;$AG17,データシート1!$A:$BT,MATCH("ab_"&amp;AL$2,データシート1!$A$1:$BT$1,0),0)</f>
        <v>7822</v>
      </c>
      <c r="AM17" s="151">
        <f>VLOOKUP(年度マスタ!$K$4&amp;"_"&amp;$AG17,データシート1!$A:$BT,MATCH("ab_"&amp;AM$2,データシート1!$A$1:$BT$1,0),0)</f>
        <v>7963</v>
      </c>
      <c r="AN17" s="151">
        <f>VLOOKUP(年度マスタ!$K$4&amp;"_"&amp;$AG17,データシート1!$A:$BT,MATCH("ab_"&amp;AN$2,データシート1!$A$1:$BT$1,0),0)</f>
        <v>2815</v>
      </c>
      <c r="AO17" s="151">
        <f>VLOOKUP(年度マスタ!$K$4&amp;"_"&amp;$AG17,データシート1!$A:$BT,MATCH("ab_"&amp;AO$2,データシート1!$A$1:$BT$1,0),0)</f>
        <v>17110</v>
      </c>
      <c r="AP17" s="151">
        <f>VLOOKUP(年度マスタ!$K$4&amp;"_"&amp;$AG17,データシート1!$A:$BT,MATCH("ab_"&amp;AP$2,データシート1!$A$1:$BT$1,0),0)</f>
        <v>487850</v>
      </c>
      <c r="AQ17" s="955">
        <f>VLOOKUP(年度マスタ!$K$4&amp;"_"&amp;$AG17,データシート1!$A:$BT,MATCH("ab_"&amp;AQ$2,データシート1!$A$1:$BT$1,0),0)</f>
        <v>1.9972043162399999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604.81780000000003</v>
      </c>
      <c r="AI18" s="78">
        <f>VLOOKUP(年度マスタ!$K$4&amp;"_"&amp;$AG18,データシート1!$A:$BT,MATCH("ab_"&amp;AI$2,データシート1!$A$1:$BT$1,0),0)</f>
        <v>353</v>
      </c>
      <c r="AJ18" s="78">
        <f>VLOOKUP(年度マスタ!$K$4&amp;"_"&amp;$AG18,データシート1!$A:$BT,MATCH("ab_"&amp;AJ$2,データシート1!$A$1:$BT$1,0),0)</f>
        <v>0</v>
      </c>
      <c r="AK18" s="78">
        <f>VLOOKUP(年度マスタ!$K$4&amp;"_"&amp;$AG18,データシート1!$A:$BT,MATCH("ab_"&amp;AK$2,データシート1!$A$1:$BT$1,0),0)</f>
        <v>4373</v>
      </c>
      <c r="AL18" s="78">
        <f>VLOOKUP(年度マスタ!$K$4&amp;"_"&amp;$AG18,データシート1!$A:$BT,MATCH("ab_"&amp;AL$2,データシート1!$A$1:$BT$1,0),0)</f>
        <v>7875</v>
      </c>
      <c r="AM18" s="78">
        <f>VLOOKUP(年度マスタ!$K$4&amp;"_"&amp;$AG18,データシート1!$A:$BT,MATCH("ab_"&amp;AM$2,データシート1!$A$1:$BT$1,0),0)</f>
        <v>7975</v>
      </c>
      <c r="AN18" s="78">
        <f>VLOOKUP(年度マスタ!$K$4&amp;"_"&amp;$AG18,データシート1!$A:$BT,MATCH("ab_"&amp;AN$2,データシート1!$A$1:$BT$1,0),0)</f>
        <v>2796</v>
      </c>
      <c r="AO18" s="78">
        <f>VLOOKUP(年度マスタ!$K$4&amp;"_"&amp;$AG18,データシート1!$A:$BT,MATCH("ab_"&amp;AO$2,データシート1!$A$1:$BT$1,0),0)</f>
        <v>16932</v>
      </c>
      <c r="AP18" s="78">
        <f>VLOOKUP(年度マスタ!$K$4&amp;"_"&amp;$AG18,データシート1!$A:$BT,MATCH("ab_"&amp;AP$2,データシート1!$A$1:$BT$1,0),0)</f>
        <v>507125.33333333337</v>
      </c>
      <c r="AQ18" s="954">
        <f>VLOOKUP(年度マスタ!$K$4&amp;"_"&amp;$AG18,データシート1!$A:$BT,MATCH("ab_"&amp;AQ$2,データシート1!$A$1:$BT$1,0),0)</f>
        <v>2.2151155056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667.66099999999994</v>
      </c>
      <c r="AI19" s="78">
        <f>VLOOKUP(年度マスタ!$K$4&amp;"_"&amp;$AG19,データシート1!$A:$BT,MATCH("ab_"&amp;AI$2,データシート1!$A$1:$BT$1,0),0)</f>
        <v>353</v>
      </c>
      <c r="AJ19" s="78">
        <f>VLOOKUP(年度マスタ!$K$4&amp;"_"&amp;$AG19,データシート1!$A:$BT,MATCH("ab_"&amp;AJ$2,データシート1!$A$1:$BT$1,0),0)</f>
        <v>0</v>
      </c>
      <c r="AK19" s="78">
        <f>VLOOKUP(年度マスタ!$K$4&amp;"_"&amp;$AG19,データシート1!$A:$BT,MATCH("ab_"&amp;AK$2,データシート1!$A$1:$BT$1,0),0)</f>
        <v>4373</v>
      </c>
      <c r="AL19" s="78">
        <f>VLOOKUP(年度マスタ!$K$4&amp;"_"&amp;$AG19,データシート1!$A:$BT,MATCH("ab_"&amp;AL$2,データシート1!$A$1:$BT$1,0),0)</f>
        <v>7854</v>
      </c>
      <c r="AM19" s="78">
        <f>VLOOKUP(年度マスタ!$K$4&amp;"_"&amp;$AG19,データシート1!$A:$BT,MATCH("ab_"&amp;AM$2,データシート1!$A$1:$BT$1,0),0)</f>
        <v>8009</v>
      </c>
      <c r="AN19" s="78">
        <f>VLOOKUP(年度マスタ!$K$4&amp;"_"&amp;$AG19,データシート1!$A:$BT,MATCH("ab_"&amp;AN$2,データシート1!$A$1:$BT$1,0),0)</f>
        <v>2805</v>
      </c>
      <c r="AO19" s="78">
        <f>VLOOKUP(年度マスタ!$K$4&amp;"_"&amp;$AG19,データシート1!$A:$BT,MATCH("ab_"&amp;AO$2,データシート1!$A$1:$BT$1,0),0)</f>
        <v>16793</v>
      </c>
      <c r="AP19" s="78">
        <f>VLOOKUP(年度マスタ!$K$4&amp;"_"&amp;$AG19,データシート1!$A:$BT,MATCH("ab_"&amp;AP$2,データシート1!$A$1:$BT$1,0),0)</f>
        <v>659025</v>
      </c>
      <c r="AQ19" s="954">
        <f>VLOOKUP(年度マスタ!$K$4&amp;"_"&amp;$AG19,データシート1!$A:$BT,MATCH("ab_"&amp;AQ$2,データシート1!$A$1:$BT$1,0),0)</f>
        <v>1.6582283076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708.31889999999999</v>
      </c>
      <c r="AI20" s="78">
        <f>VLOOKUP(年度マスタ!$K$4&amp;"_"&amp;$AG20,データシート1!$A:$BT,MATCH("ab_"&amp;AI$2,データシート1!$A$1:$BT$1,0),0)</f>
        <v>353</v>
      </c>
      <c r="AJ20" s="78">
        <f>VLOOKUP(年度マスタ!$K$4&amp;"_"&amp;$AG20,データシート1!$A:$BT,MATCH("ab_"&amp;AJ$2,データシート1!$A$1:$BT$1,0),0)</f>
        <v>0</v>
      </c>
      <c r="AK20" s="78">
        <f>VLOOKUP(年度マスタ!$K$4&amp;"_"&amp;$AG20,データシート1!$A:$BT,MATCH("ab_"&amp;AK$2,データシート1!$A$1:$BT$1,0),0)</f>
        <v>4373</v>
      </c>
      <c r="AL20" s="78">
        <f>VLOOKUP(年度マスタ!$K$4&amp;"_"&amp;$AG20,データシート1!$A:$BT,MATCH("ab_"&amp;AL$2,データシート1!$A$1:$BT$1,0),0)</f>
        <v>7942</v>
      </c>
      <c r="AM20" s="78">
        <f>VLOOKUP(年度マスタ!$K$4&amp;"_"&amp;$AG20,データシート1!$A:$BT,MATCH("ab_"&amp;AM$2,データシート1!$A$1:$BT$1,0),0)</f>
        <v>8042</v>
      </c>
      <c r="AN20" s="78">
        <f>VLOOKUP(年度マスタ!$K$4&amp;"_"&amp;$AG20,データシート1!$A:$BT,MATCH("ab_"&amp;AN$2,データシート1!$A$1:$BT$1,0),0)</f>
        <v>2834</v>
      </c>
      <c r="AO20" s="78">
        <f>VLOOKUP(年度マスタ!$K$4&amp;"_"&amp;$AG20,データシート1!$A:$BT,MATCH("ab_"&amp;AO$2,データシート1!$A$1:$BT$1,0),0)</f>
        <v>16675</v>
      </c>
      <c r="AP20" s="78">
        <f>VLOOKUP(年度マスタ!$K$4&amp;"_"&amp;$AG20,データシート1!$A:$BT,MATCH("ab_"&amp;AP$2,データシート1!$A$1:$BT$1,0),0)</f>
        <v>553770.66666666663</v>
      </c>
      <c r="AQ20" s="954">
        <f>VLOOKUP(年度マスタ!$K$4&amp;"_"&amp;$AG20,データシート1!$A:$BT,MATCH("ab_"&amp;AQ$2,データシート1!$A$1:$BT$1,0),0)</f>
        <v>1.6393729279375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1637</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忠岡町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12.872999999999999</v>
      </c>
      <c r="BE13" s="70" t="str">
        <f>年度マスタ!K4</f>
        <v>27341</v>
      </c>
      <c r="BF13" s="70" t="str">
        <f>年度マスタ!K4</f>
        <v>27341</v>
      </c>
      <c r="BG13" s="70" t="str">
        <f>年度マスタ!K4</f>
        <v>27341</v>
      </c>
      <c r="BH13" s="278" t="s">
        <v>195</v>
      </c>
      <c r="BI13" s="278" t="s">
        <v>195</v>
      </c>
      <c r="BJ13" s="278" t="s">
        <v>195</v>
      </c>
      <c r="BK13" s="278" t="str">
        <f>年度マスタ!K4</f>
        <v>27341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12.872999999999999</v>
      </c>
      <c r="AY14" s="70"/>
      <c r="BE14" s="70" t="str">
        <f>AP2</f>
        <v>忠岡町</v>
      </c>
      <c r="BF14" s="70" t="str">
        <f>AP2</f>
        <v>忠岡町</v>
      </c>
      <c r="BG14" s="70" t="str">
        <f>AP2</f>
        <v>忠岡町</v>
      </c>
      <c r="BH14" s="70" t="s">
        <v>205</v>
      </c>
      <c r="BI14" s="70" t="s">
        <v>205</v>
      </c>
      <c r="BJ14" s="70" t="s">
        <v>205</v>
      </c>
      <c r="BK14" s="70" t="str">
        <f>AP2</f>
        <v>忠岡町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44.591000000000001</v>
      </c>
      <c r="AY17" s="165">
        <f>AX17</f>
        <v>44.591000000000001</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60.875999999999998</v>
      </c>
      <c r="G21" s="877">
        <f t="shared" ref="G21:O21" si="5">SUM(G22,G26,G27,G28)</f>
        <v>70.063000000000002</v>
      </c>
      <c r="H21" s="877">
        <f t="shared" si="5"/>
        <v>72.789000000000001</v>
      </c>
      <c r="I21" s="877">
        <f t="shared" si="5"/>
        <v>79.873000000000005</v>
      </c>
      <c r="J21" s="877">
        <f t="shared" si="5"/>
        <v>79.08</v>
      </c>
      <c r="K21" s="877">
        <f t="shared" si="5"/>
        <v>72.183999999999997</v>
      </c>
      <c r="L21" s="877">
        <f t="shared" si="5"/>
        <v>78.316000000000003</v>
      </c>
      <c r="M21" s="877">
        <f t="shared" si="5"/>
        <v>73.263000000000005</v>
      </c>
      <c r="N21" s="877">
        <f t="shared" si="5"/>
        <v>61.024999999999999</v>
      </c>
      <c r="O21" s="877">
        <f t="shared" si="5"/>
        <v>56.671999999999997</v>
      </c>
      <c r="P21" s="878">
        <f>SUM(P22,P26,P27,P28)</f>
        <v>57.463999999999999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10.522</v>
      </c>
      <c r="G22" s="879">
        <f t="shared" ref="G22:P22" si="6">SUM(G23:G25)</f>
        <v>12.538</v>
      </c>
      <c r="H22" s="879">
        <f t="shared" si="6"/>
        <v>17.311</v>
      </c>
      <c r="I22" s="879">
        <f t="shared" si="6"/>
        <v>15.994999999999999</v>
      </c>
      <c r="J22" s="879">
        <f t="shared" si="6"/>
        <v>15.789</v>
      </c>
      <c r="K22" s="879">
        <f t="shared" si="6"/>
        <v>16.353999999999999</v>
      </c>
      <c r="L22" s="879">
        <f t="shared" si="6"/>
        <v>16.510999999999999</v>
      </c>
      <c r="M22" s="879">
        <f t="shared" si="6"/>
        <v>15.891999999999999</v>
      </c>
      <c r="N22" s="879">
        <f t="shared" si="6"/>
        <v>15.106</v>
      </c>
      <c r="O22" s="879">
        <f t="shared" si="6"/>
        <v>12.611000000000001</v>
      </c>
      <c r="P22" s="880">
        <f t="shared" si="6"/>
        <v>12.872999999999999</v>
      </c>
      <c r="Z22" s="273"/>
      <c r="AB22" s="272"/>
      <c r="AC22" s="521" t="s">
        <v>286</v>
      </c>
      <c r="AP22" s="16" t="s">
        <v>287</v>
      </c>
      <c r="AQ22" s="273"/>
      <c r="AV22" s="70" t="str">
        <f>AW22</f>
        <v>エネルギー起源CO2</v>
      </c>
      <c r="AW22" s="70" t="str">
        <f>D56</f>
        <v>エネルギー起源CO2</v>
      </c>
      <c r="AX22" s="165">
        <f>P56</f>
        <v>36.896999999999998</v>
      </c>
      <c r="AY22" s="165">
        <f>AX22</f>
        <v>36.896999999999998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10.522</v>
      </c>
      <c r="G23" s="881">
        <f>IFERROR(VLOOKUP(年度マスタ!$K$4&amp;"_"&amp;G$20,データシート1!$A:$BU,MATCH("ba_"&amp;$E23,データシート1!$A$1:$BU$1,0),0),0)</f>
        <v>12.538</v>
      </c>
      <c r="H23" s="881">
        <f>IFERROR(VLOOKUP(年度マスタ!$K$4&amp;"_"&amp;H$20,データシート1!$A:$BU,MATCH("ba_"&amp;$E23,データシート1!$A$1:$BU$1,0),0),0)</f>
        <v>17.311</v>
      </c>
      <c r="I23" s="881">
        <f>IFERROR(VLOOKUP(年度マスタ!$K$4&amp;"_"&amp;I$20,データシート1!$A:$BU,MATCH("ba_"&amp;$E23,データシート1!$A$1:$BU$1,0),0),0)</f>
        <v>15.994999999999999</v>
      </c>
      <c r="J23" s="881">
        <f>IFERROR(VLOOKUP(年度マスタ!$K$4&amp;"_"&amp;J$20,データシート1!$A:$BU,MATCH("ba_"&amp;$E23,データシート1!$A$1:$BU$1,0),0),0)</f>
        <v>15.789</v>
      </c>
      <c r="K23" s="881">
        <f>IFERROR(VLOOKUP(年度マスタ!$K$4&amp;"_"&amp;K$20,データシート1!$A:$BU,MATCH("ba_"&amp;$E23,データシート1!$A$1:$BU$1,0),0),0)</f>
        <v>16.353999999999999</v>
      </c>
      <c r="L23" s="881">
        <f>IFERROR(VLOOKUP(年度マスタ!$K$4&amp;"_"&amp;L$20,データシート1!$A:$BU,MATCH("ba_"&amp;$E23,データシート1!$A$1:$BU$1,0),0),0)</f>
        <v>16.510999999999999</v>
      </c>
      <c r="M23" s="881">
        <f>IFERROR(VLOOKUP(年度マスタ!$K$4&amp;"_"&amp;M$20,データシート1!$A:$BU,MATCH("ba_"&amp;$E23,データシート1!$A$1:$BU$1,0),0),0)</f>
        <v>15.891999999999999</v>
      </c>
      <c r="N23" s="881">
        <f>IFERROR(VLOOKUP(年度マスタ!$K$4&amp;"_"&amp;N$20,データシート1!$A:$BU,MATCH("ba_"&amp;$E23,データシート1!$A$1:$BU$1,0),0),0)</f>
        <v>15.106</v>
      </c>
      <c r="O23" s="881">
        <f>IFERROR(VLOOKUP(年度マスタ!$K$4&amp;"_"&amp;O$20,データシート1!$A:$BU,MATCH("ba_"&amp;$E23,データシート1!$A$1:$BU$1,0),0),0)</f>
        <v>12.611000000000001</v>
      </c>
      <c r="P23" s="882">
        <f>IFERROR(VLOOKUP(年度マスタ!$K$4&amp;"_"&amp;P$20,データシート1!$A:$BU,MATCH("ba_"&amp;$E23,データシート1!$A$1:$BU$1,0),0),0)</f>
        <v>12.872999999999999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1639</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4.532</v>
      </c>
      <c r="BG23" s="952">
        <f t="shared" ref="BG23" si="8">BF23/BE23</f>
        <v>4.532</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0.22842867082678178</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67.543954619419793</v>
      </c>
      <c r="AG24" s="877">
        <f t="shared" ref="AG24:AP24" si="11">AG25+AG29</f>
        <v>61.169443537626805</v>
      </c>
      <c r="AH24" s="877">
        <f t="shared" si="11"/>
        <v>66.393062799372274</v>
      </c>
      <c r="AI24" s="877">
        <f t="shared" si="11"/>
        <v>64.346345480838565</v>
      </c>
      <c r="AJ24" s="877">
        <f t="shared" si="11"/>
        <v>64.083329435749434</v>
      </c>
      <c r="AK24" s="877">
        <f t="shared" si="11"/>
        <v>64.168228288985972</v>
      </c>
      <c r="AL24" s="877">
        <f t="shared" si="11"/>
        <v>53.207565471652131</v>
      </c>
      <c r="AM24" s="877">
        <f t="shared" si="11"/>
        <v>48.791845754545058</v>
      </c>
      <c r="AN24" s="877">
        <f t="shared" si="11"/>
        <v>46.212599158637119</v>
      </c>
      <c r="AO24" s="877">
        <f t="shared" si="11"/>
        <v>47.095184238820096</v>
      </c>
      <c r="AP24" s="878">
        <f t="shared" si="11"/>
        <v>44.873708930648768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12：木材・木製品製造業(N=1)</v>
      </c>
      <c r="BE24" s="845">
        <f>VLOOKUP(BE$13&amp;"_"&amp;$AV$8,データシート2!$A:$SI,MATCH($AV$5&amp;"_"&amp;$BA24&amp;$AV$6,データシート2!$A$1:$SI$1,0),0)</f>
        <v>1</v>
      </c>
      <c r="BF24" s="952">
        <f>VLOOKUP(BF$13&amp;"_"&amp;$AW$8,データシート2!$A:$SI,MATCH($AW$5&amp;"_"&amp;$BA24&amp;$AW$6,データシート2!$A$1:$SI$1,0),0)</f>
        <v>4.7409999999999997</v>
      </c>
      <c r="BG24" s="952">
        <f t="shared" si="2"/>
        <v>4.7409999999999997</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f t="shared" si="4"/>
        <v>0.5427489936851434</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47.99224233229998</v>
      </c>
      <c r="AG25" s="879">
        <f>①CO2排出量の現状把握!AA35</f>
        <v>39.30097374011882</v>
      </c>
      <c r="AH25" s="879">
        <f>①CO2排出量の現状把握!AB35</f>
        <v>44.366601149737093</v>
      </c>
      <c r="AI25" s="879">
        <f>①CO2排出量の現状把握!AC35</f>
        <v>45.036643824169921</v>
      </c>
      <c r="AJ25" s="879">
        <f>①CO2排出量の現状把握!AD35</f>
        <v>46.382964952887647</v>
      </c>
      <c r="AK25" s="879">
        <f>①CO2排出量の現状把握!AE35</f>
        <v>48.02638995929469</v>
      </c>
      <c r="AL25" s="879">
        <f>①CO2排出量の現状把握!AF35</f>
        <v>38.710290498786712</v>
      </c>
      <c r="AM25" s="879">
        <f>①CO2排出量の現状把握!AG35</f>
        <v>36.144348826484418</v>
      </c>
      <c r="AN25" s="879">
        <f>①CO2排出量の現状把握!AH35</f>
        <v>34.163095940951216</v>
      </c>
      <c r="AO25" s="879">
        <f>①CO2排出量の現状把握!AI35</f>
        <v>34.892659050703692</v>
      </c>
      <c r="AP25" s="880">
        <f>①CO2排出量の現状把握!AJ35</f>
        <v>32.525492163027366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13：家具・装備品製造業(N=1)</v>
      </c>
      <c r="BE25" s="845">
        <f>VLOOKUP(BE$13&amp;"_"&amp;$AV$8,データシート2!$A:$SI,MATCH($AV$5&amp;"_"&amp;$BA25&amp;$AV$6,データシート2!$A$1:$SI$1,0),0)</f>
        <v>1</v>
      </c>
      <c r="BF25" s="952">
        <f>VLOOKUP(BF$13&amp;"_"&amp;$AW$8,データシート2!$A:$SI,MATCH($AW$5&amp;"_"&amp;$BA25&amp;$AW$6,データシート2!$A$1:$SI$1,0),0)</f>
        <v>3.6</v>
      </c>
      <c r="BG25" s="952">
        <f t="shared" si="2"/>
        <v>3.6</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f t="shared" si="4"/>
        <v>0.77402015677491598</v>
      </c>
    </row>
    <row r="26" spans="2:63" ht="15.95" customHeight="1" thickBot="1">
      <c r="B26" s="285"/>
      <c r="C26" s="522"/>
      <c r="D26" s="412" t="s">
        <v>199</v>
      </c>
      <c r="E26" s="409"/>
      <c r="F26" s="879">
        <f>IFERROR(VLOOKUP(年度マスタ!$K$4&amp;"_"&amp;F$20,データシート1!$A:$BU,MATCH("ba_"&amp;$D26,データシート1!$A$1:$BU$1,0),0),0)</f>
        <v>50.353999999999999</v>
      </c>
      <c r="G26" s="879">
        <f>IFERROR(VLOOKUP(年度マスタ!$K$4&amp;"_"&amp;G$20,データシート1!$A:$BU,MATCH("ba_"&amp;$D26,データシート1!$A$1:$BU$1,0),0),0)</f>
        <v>57.524999999999999</v>
      </c>
      <c r="H26" s="879">
        <f>IFERROR(VLOOKUP(年度マスタ!$K$4&amp;"_"&amp;H$20,データシート1!$A:$BU,MATCH("ba_"&amp;$D26,データシート1!$A$1:$BU$1,0),0),0)</f>
        <v>55.478000000000002</v>
      </c>
      <c r="I26" s="879">
        <f>IFERROR(VLOOKUP(年度マスタ!$K$4&amp;"_"&amp;I$20,データシート1!$A:$BU,MATCH("ba_"&amp;$D26,データシート1!$A$1:$BU$1,0),0),0)</f>
        <v>63.878</v>
      </c>
      <c r="J26" s="879">
        <f>IFERROR(VLOOKUP(年度マスタ!$K$4&amp;"_"&amp;J$20,データシート1!$A:$BU,MATCH("ba_"&amp;$D26,データシート1!$A$1:$BU$1,0),0),0)</f>
        <v>63.290999999999997</v>
      </c>
      <c r="K26" s="879">
        <f>IFERROR(VLOOKUP(年度マスタ!$K$4&amp;"_"&amp;K$20,データシート1!$A:$BU,MATCH("ba_"&amp;$D26,データシート1!$A$1:$BU$1,0),0),0)</f>
        <v>55.83</v>
      </c>
      <c r="L26" s="879">
        <f>IFERROR(VLOOKUP(年度マスタ!$K$4&amp;"_"&amp;L$20,データシート1!$A:$BU,MATCH("ba_"&amp;$D26,データシート1!$A$1:$BU$1,0),0),0)</f>
        <v>61.805</v>
      </c>
      <c r="M26" s="879">
        <f>IFERROR(VLOOKUP(年度マスタ!$K$4&amp;"_"&amp;M$20,データシート1!$A:$BU,MATCH("ba_"&amp;$D26,データシート1!$A$1:$BU$1,0),0),0)</f>
        <v>57.371000000000002</v>
      </c>
      <c r="N26" s="879">
        <f>IFERROR(VLOOKUP(年度マスタ!$K$4&amp;"_"&amp;N$20,データシート1!$A:$BU,MATCH("ba_"&amp;$D26,データシート1!$A$1:$BU$1,0),0),0)</f>
        <v>45.918999999999997</v>
      </c>
      <c r="O26" s="879">
        <f>IFERROR(VLOOKUP(年度マスタ!$K$4&amp;"_"&amp;O$20,データシート1!$A:$BU,MATCH("ba_"&amp;$D26,データシート1!$A$1:$BU$1,0),0),0)</f>
        <v>44.061</v>
      </c>
      <c r="P26" s="880">
        <f>IFERROR(VLOOKUP(年度マスタ!$K$4&amp;"_"&amp;P$20,データシート1!$A:$BU,MATCH("ba_"&amp;$D26,データシート1!$A$1:$BU$1,0),0),0)</f>
        <v>44.591000000000001</v>
      </c>
      <c r="Z26" s="273"/>
      <c r="AB26" s="272"/>
      <c r="AC26" s="522"/>
      <c r="AD26" s="410"/>
      <c r="AE26" s="409" t="s">
        <v>184</v>
      </c>
      <c r="AF26" s="881">
        <f>①CO2排出量の現状把握!Z36</f>
        <v>47.144399624436801</v>
      </c>
      <c r="AG26" s="881">
        <f>①CO2排出量の現状把握!AA36</f>
        <v>38.476495724092139</v>
      </c>
      <c r="AH26" s="881">
        <f>①CO2排出量の現状把握!AB36</f>
        <v>43.667522682581733</v>
      </c>
      <c r="AI26" s="881">
        <f>①CO2排出量の現状把握!AC36</f>
        <v>44.416186110212209</v>
      </c>
      <c r="AJ26" s="881">
        <f>①CO2排出量の現状把握!AD36</f>
        <v>45.790172890617477</v>
      </c>
      <c r="AK26" s="881">
        <f>①CO2排出量の現状把握!AE36</f>
        <v>47.449016584224267</v>
      </c>
      <c r="AL26" s="881">
        <f>①CO2排出量の現状把握!AF36</f>
        <v>38.142230265738803</v>
      </c>
      <c r="AM26" s="881">
        <f>①CO2排出量の現状把握!AG36</f>
        <v>35.633872285627497</v>
      </c>
      <c r="AN26" s="881">
        <f>①CO2排出量の現状把握!AH36</f>
        <v>33.704781842388371</v>
      </c>
      <c r="AO26" s="881">
        <f>①CO2排出量の現状把握!AI36</f>
        <v>34.352399273587302</v>
      </c>
      <c r="AP26" s="882">
        <f>①CO2排出量の現状把握!AJ36</f>
        <v>31.943446374079269</v>
      </c>
      <c r="AQ26" s="273"/>
      <c r="AV26" s="70" t="str">
        <f>AW26</f>
        <v>CH4</v>
      </c>
      <c r="AW26" s="70" t="str">
        <f t="shared" ref="AW26:AW31" si="13">D60</f>
        <v>CH4</v>
      </c>
      <c r="AX26" s="287">
        <f t="shared" si="12"/>
        <v>0.10299999999999999</v>
      </c>
      <c r="AY26" s="287">
        <f>AX26</f>
        <v>0.10299999999999999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0.84784270786318106</v>
      </c>
      <c r="AG27" s="881">
        <f>①CO2排出量の現状把握!AA37</f>
        <v>0.82447801602667925</v>
      </c>
      <c r="AH27" s="881">
        <f>①CO2排出量の現状把握!AB37</f>
        <v>0.69907846715536059</v>
      </c>
      <c r="AI27" s="881">
        <f>①CO2排出量の現状把握!AC37</f>
        <v>0.62045771395770954</v>
      </c>
      <c r="AJ27" s="881">
        <f>①CO2排出量の現状把握!AD37</f>
        <v>0.59279206227017001</v>
      </c>
      <c r="AK27" s="881">
        <f>①CO2排出量の現状把握!AE37</f>
        <v>0.57737337507042397</v>
      </c>
      <c r="AL27" s="881">
        <f>①CO2排出量の現状把握!AF37</f>
        <v>0.5680602330479082</v>
      </c>
      <c r="AM27" s="881">
        <f>①CO2排出量の現状把握!AG37</f>
        <v>0.5104765408569204</v>
      </c>
      <c r="AN27" s="881">
        <f>①CO2排出量の現状把握!AH37</f>
        <v>0.45831409856284783</v>
      </c>
      <c r="AO27" s="881">
        <f>①CO2排出量の現状把握!AI37</f>
        <v>0.54025977711639239</v>
      </c>
      <c r="AP27" s="882">
        <f>①CO2排出量の現状把握!AJ37</f>
        <v>0.58204578894809822</v>
      </c>
      <c r="AQ27" s="273"/>
      <c r="AV27" s="70" t="str">
        <f t="shared" ref="AV27:AV31" si="14">AW27</f>
        <v>N2O</v>
      </c>
      <c r="AW27" s="70" t="str">
        <f t="shared" si="13"/>
        <v>N2O</v>
      </c>
      <c r="AX27" s="287">
        <f t="shared" si="12"/>
        <v>20.463999999999999</v>
      </c>
      <c r="AY27" s="287">
        <f t="shared" ref="AY27:AY31" si="15">AX27</f>
        <v>20.463999999999999</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v>
      </c>
      <c r="AP28" s="882">
        <f>①CO2排出量の現状把握!AJ38</f>
        <v>0</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19.551712287119809</v>
      </c>
      <c r="AG29" s="883">
        <f>①CO2排出量の現状把握!AA39</f>
        <v>21.868469797507981</v>
      </c>
      <c r="AH29" s="883">
        <f>①CO2排出量の現状把握!AB39</f>
        <v>22.026461649635181</v>
      </c>
      <c r="AI29" s="883">
        <f>①CO2排出量の現状把握!AC39</f>
        <v>19.30970165666864</v>
      </c>
      <c r="AJ29" s="883">
        <f>①CO2排出量の現状把握!AD39</f>
        <v>17.70036448286179</v>
      </c>
      <c r="AK29" s="883">
        <f>①CO2排出量の現状把握!AE39</f>
        <v>16.141838329691286</v>
      </c>
      <c r="AL29" s="883">
        <f>①CO2排出量の現状把握!AF39</f>
        <v>14.497274972865419</v>
      </c>
      <c r="AM29" s="883">
        <f>①CO2排出量の現状把握!AG39</f>
        <v>12.64749692806064</v>
      </c>
      <c r="AN29" s="883">
        <f>①CO2排出量の現状把握!AH39</f>
        <v>12.049503217685901</v>
      </c>
      <c r="AO29" s="883">
        <f>①CO2排出量の現状把握!AI39</f>
        <v>12.202525188116402</v>
      </c>
      <c r="AP29" s="884">
        <f>①CO2排出量の現状把握!AJ39</f>
        <v>12.348216767621402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0.90127977171323825</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0.21924376708938292</v>
      </c>
      <c r="AG33" s="458">
        <f t="shared" ref="AG33:AP33" si="17">IFERROR(IF(G22/AG25&gt;1,1,G22/AG25),0)</f>
        <v>0.31902517436103844</v>
      </c>
      <c r="AH33" s="458">
        <f t="shared" si="17"/>
        <v>0.39018089173825704</v>
      </c>
      <c r="AI33" s="458">
        <f t="shared" si="17"/>
        <v>0.35515523897488838</v>
      </c>
      <c r="AJ33" s="458">
        <f t="shared" si="17"/>
        <v>0.34040514693351936</v>
      </c>
      <c r="AK33" s="458">
        <f t="shared" si="17"/>
        <v>0.34052111794913209</v>
      </c>
      <c r="AL33" s="458">
        <f t="shared" si="17"/>
        <v>0.426527411374438</v>
      </c>
      <c r="AM33" s="458">
        <f t="shared" si="17"/>
        <v>0.43968145826313221</v>
      </c>
      <c r="AN33" s="458">
        <f>IFERROR(IF(N22/AN25&gt;1,1,N22/AN25),0)</f>
        <v>0.4421730403506105</v>
      </c>
      <c r="AO33" s="458">
        <f t="shared" si="17"/>
        <v>0.36142272739015202</v>
      </c>
      <c r="AP33" s="458">
        <f t="shared" si="17"/>
        <v>0.39578186658872749</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0.22318663688201965</v>
      </c>
      <c r="AG34" s="459">
        <f t="shared" ref="AG34:AP36" si="18">IFERROR(IF(G23/AG26&gt;1,1,G23/AG26),0)</f>
        <v>0.32586127619073441</v>
      </c>
      <c r="AH34" s="459">
        <f t="shared" si="18"/>
        <v>0.3964273431729407</v>
      </c>
      <c r="AI34" s="459">
        <f t="shared" si="18"/>
        <v>0.36011646655817697</v>
      </c>
      <c r="AJ34" s="459">
        <f t="shared" si="18"/>
        <v>0.34481197609182224</v>
      </c>
      <c r="AK34" s="459">
        <f t="shared" si="18"/>
        <v>0.34466467752752827</v>
      </c>
      <c r="AL34" s="459">
        <f t="shared" si="18"/>
        <v>0.43287977354672358</v>
      </c>
      <c r="AM34" s="459">
        <f t="shared" si="18"/>
        <v>0.4459801582218122</v>
      </c>
      <c r="AN34" s="459">
        <f t="shared" si="18"/>
        <v>0.44818566310974128</v>
      </c>
      <c r="AO34" s="459">
        <f t="shared" si="18"/>
        <v>0.36710681834954922</v>
      </c>
      <c r="AP34" s="459">
        <f t="shared" si="18"/>
        <v>0.40299346066947506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1</v>
      </c>
      <c r="AG37" s="460">
        <f t="shared" ref="AG37:AP37" si="21">IFERROR(IF(G26/AG29&gt;1,1,G26/AG29),0)</f>
        <v>1</v>
      </c>
      <c r="AH37" s="460">
        <f t="shared" si="21"/>
        <v>1</v>
      </c>
      <c r="AI37" s="460">
        <f t="shared" si="21"/>
        <v>1</v>
      </c>
      <c r="AJ37" s="460">
        <f t="shared" si="21"/>
        <v>1</v>
      </c>
      <c r="AK37" s="460">
        <f t="shared" si="21"/>
        <v>1</v>
      </c>
      <c r="AL37" s="460">
        <f t="shared" si="21"/>
        <v>1</v>
      </c>
      <c r="AM37" s="460">
        <f t="shared" si="21"/>
        <v>1</v>
      </c>
      <c r="AN37" s="460">
        <f t="shared" si="21"/>
        <v>1</v>
      </c>
      <c r="AO37" s="460">
        <f t="shared" si="21"/>
        <v>1</v>
      </c>
      <c r="AP37" s="460">
        <f t="shared" si="21"/>
        <v>1</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44.591000000000001</v>
      </c>
      <c r="BG40" s="952">
        <f t="shared" ref="BG40:BG51" si="22">BF40/BE40</f>
        <v>22.295500000000001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2.2559426802252913</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60.875999999999998</v>
      </c>
      <c r="G55" s="885">
        <f t="shared" ref="G55:P55" si="32">SUM(G56,G57,G60,G61,G62,G63,G64,G65,)</f>
        <v>70.063000000000002</v>
      </c>
      <c r="H55" s="885">
        <f t="shared" si="32"/>
        <v>72.789000000000001</v>
      </c>
      <c r="I55" s="885">
        <f t="shared" si="32"/>
        <v>79.87299999999999</v>
      </c>
      <c r="J55" s="885">
        <f t="shared" si="32"/>
        <v>79.08</v>
      </c>
      <c r="K55" s="885">
        <f t="shared" si="32"/>
        <v>72.183999999999997</v>
      </c>
      <c r="L55" s="885">
        <f t="shared" si="32"/>
        <v>78.316000000000003</v>
      </c>
      <c r="M55" s="885">
        <f t="shared" si="32"/>
        <v>73.263000000000005</v>
      </c>
      <c r="N55" s="885">
        <f t="shared" si="32"/>
        <v>61.024999999999999</v>
      </c>
      <c r="O55" s="885">
        <f t="shared" si="32"/>
        <v>56.671999999999997</v>
      </c>
      <c r="P55" s="886">
        <f t="shared" si="32"/>
        <v>57.463999999999999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34.183999999999997</v>
      </c>
      <c r="G56" s="887">
        <f>IFERROR(VLOOKUP(年度マスタ!$K$4&amp;"_"&amp;G$54,データシート1!$A:$CE,MATCH("bc_"&amp;$C56,データシート1!$A$1:$CE$1,0),0),0)</f>
        <v>40.670999999999999</v>
      </c>
      <c r="H56" s="887">
        <f>IFERROR(VLOOKUP(年度マスタ!$K$4&amp;"_"&amp;H$54,データシート1!$A:$CE,MATCH("bc_"&amp;$C56,データシート1!$A$1:$CE$1,0),0),0)</f>
        <v>49.856999999999999</v>
      </c>
      <c r="I56" s="887">
        <f>IFERROR(VLOOKUP(年度マスタ!$K$4&amp;"_"&amp;I$54,データシート1!$A:$CE,MATCH("bc_"&amp;$C56,データシート1!$A$1:$CE$1,0),0),0)</f>
        <v>50.326999999999998</v>
      </c>
      <c r="J56" s="887">
        <f>IFERROR(VLOOKUP(年度マスタ!$K$4&amp;"_"&amp;J$54,データシート1!$A:$CE,MATCH("bc_"&amp;$C56,データシート1!$A$1:$CE$1,0),0),0)</f>
        <v>50.16</v>
      </c>
      <c r="K56" s="887">
        <f>IFERROR(VLOOKUP(年度マスタ!$K$4&amp;"_"&amp;K$54,データシート1!$A:$CE,MATCH("bc_"&amp;$C56,データシート1!$A$1:$CE$1,0),0),0)</f>
        <v>47.588999999999999</v>
      </c>
      <c r="L56" s="887">
        <f>IFERROR(VLOOKUP(年度マスタ!$K$4&amp;"_"&amp;L$54,データシート1!$A:$CE,MATCH("bc_"&amp;$C56,データシート1!$A$1:$CE$1,0),0),0)</f>
        <v>51.753</v>
      </c>
      <c r="M56" s="887">
        <f>IFERROR(VLOOKUP(年度マスタ!$K$4&amp;"_"&amp;M$54,データシート1!$A:$CE,MATCH("bc_"&amp;$C56,データシート1!$A$1:$CE$1,0),0),0)</f>
        <v>46.703000000000003</v>
      </c>
      <c r="N56" s="887">
        <f>IFERROR(VLOOKUP(年度マスタ!$K$4&amp;"_"&amp;N$54,データシート1!$A:$CE,MATCH("bc_"&amp;$C56,データシート1!$A$1:$CE$1,0),0),0)</f>
        <v>39.286999999999999</v>
      </c>
      <c r="O56" s="887">
        <f>IFERROR(VLOOKUP(年度マスタ!$K$4&amp;"_"&amp;O$54,データシート1!$A:$CE,MATCH("bc_"&amp;$C56,データシート1!$A$1:$CE$1,0),0),0)</f>
        <v>36.027999999999999</v>
      </c>
      <c r="P56" s="888">
        <f>IFERROR(VLOOKUP(年度マスタ!$K$4&amp;"_"&amp;P$54,データシート1!$A:$CE,MATCH("bc_"&amp;$C56,データシート1!$A$1:$CE$1,0),0),0)</f>
        <v>36.896999999999998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1.25</v>
      </c>
      <c r="J60" s="887">
        <f>IFERROR(VLOOKUP(年度マスタ!$K$4&amp;"_"&amp;J$54,データシート1!$A:$CE,MATCH("bc_"&amp;$C60,データシート1!$A$1:$CE$1,0),0),0)</f>
        <v>1.4990000000000001</v>
      </c>
      <c r="K60" s="887">
        <f>IFERROR(VLOOKUP(年度マスタ!$K$4&amp;"_"&amp;K$54,データシート1!$A:$CE,MATCH("bc_"&amp;$C60,データシート1!$A$1:$CE$1,0),0),0)</f>
        <v>7.8E-2</v>
      </c>
      <c r="L60" s="887">
        <f>IFERROR(VLOOKUP(年度マスタ!$K$4&amp;"_"&amp;L$54,データシート1!$A:$CE,MATCH("bc_"&amp;$C60,データシート1!$A$1:$CE$1,0),0),0)</f>
        <v>8.1000000000000003E-2</v>
      </c>
      <c r="M60" s="887">
        <f>IFERROR(VLOOKUP(年度マスタ!$K$4&amp;"_"&amp;M$54,データシート1!$A:$CE,MATCH("bc_"&amp;$C60,データシート1!$A$1:$CE$1,0),0),0)</f>
        <v>7.8E-2</v>
      </c>
      <c r="N60" s="887">
        <f>IFERROR(VLOOKUP(年度マスタ!$K$4&amp;"_"&amp;N$54,データシート1!$A:$CE,MATCH("bc_"&amp;$C60,データシート1!$A$1:$CE$1,0),0),0)</f>
        <v>0</v>
      </c>
      <c r="O60" s="887">
        <f>IFERROR(VLOOKUP(年度マスタ!$K$4&amp;"_"&amp;O$54,データシート1!$A:$CE,MATCH("bc_"&amp;$C60,データシート1!$A$1:$CE$1,0),0),0)</f>
        <v>9.9000000000000005E-2</v>
      </c>
      <c r="P60" s="888">
        <f>IFERROR(VLOOKUP(年度マスタ!$K$4&amp;"_"&amp;P$54,データシート1!$A:$CE,MATCH("bc_"&amp;$C60,データシート1!$A$1:$CE$1,0),0),0)</f>
        <v>0.10299999999999999</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26.692</v>
      </c>
      <c r="G61" s="887">
        <f>IFERROR(VLOOKUP(年度マスタ!$K$4&amp;"_"&amp;G$54,データシート1!$A:$CE,MATCH("bc_"&amp;$C61,データシート1!$A$1:$CE$1,0),0),0)</f>
        <v>29.391999999999999</v>
      </c>
      <c r="H61" s="887">
        <f>IFERROR(VLOOKUP(年度マスタ!$K$4&amp;"_"&amp;H$54,データシート1!$A:$CE,MATCH("bc_"&amp;$C61,データシート1!$A$1:$CE$1,0),0),0)</f>
        <v>22.931999999999999</v>
      </c>
      <c r="I61" s="887">
        <f>IFERROR(VLOOKUP(年度マスタ!$K$4&amp;"_"&amp;I$54,データシート1!$A:$CE,MATCH("bc_"&amp;$C61,データシート1!$A$1:$CE$1,0),0),0)</f>
        <v>28.295999999999999</v>
      </c>
      <c r="J61" s="887">
        <f>IFERROR(VLOOKUP(年度マスタ!$K$4&amp;"_"&amp;J$54,データシート1!$A:$CE,MATCH("bc_"&amp;$C61,データシート1!$A$1:$CE$1,0),0),0)</f>
        <v>27.420999999999999</v>
      </c>
      <c r="K61" s="887">
        <f>IFERROR(VLOOKUP(年度マスタ!$K$4&amp;"_"&amp;K$54,データシート1!$A:$CE,MATCH("bc_"&amp;$C61,データシート1!$A$1:$CE$1,0),0),0)</f>
        <v>24.516999999999999</v>
      </c>
      <c r="L61" s="887">
        <f>IFERROR(VLOOKUP(年度マスタ!$K$4&amp;"_"&amp;L$54,データシート1!$A:$CE,MATCH("bc_"&amp;$C61,データシート1!$A$1:$CE$1,0),0),0)</f>
        <v>26.481999999999999</v>
      </c>
      <c r="M61" s="887">
        <f>IFERROR(VLOOKUP(年度マスタ!$K$4&amp;"_"&amp;M$54,データシート1!$A:$CE,MATCH("bc_"&amp;$C61,データシート1!$A$1:$CE$1,0),0),0)</f>
        <v>26.481999999999999</v>
      </c>
      <c r="N61" s="887">
        <f>IFERROR(VLOOKUP(年度マスタ!$K$4&amp;"_"&amp;N$54,データシート1!$A:$CE,MATCH("bc_"&amp;$C61,データシート1!$A$1:$CE$1,0),0),0)</f>
        <v>21.738</v>
      </c>
      <c r="O61" s="887">
        <f>IFERROR(VLOOKUP(年度マスタ!$K$4&amp;"_"&amp;O$54,データシート1!$A:$CE,MATCH("bc_"&amp;$C61,データシート1!$A$1:$CE$1,0),0),0)</f>
        <v>20.545000000000002</v>
      </c>
      <c r="P61" s="888">
        <f>IFERROR(VLOOKUP(年度マスタ!$K$4&amp;"_"&amp;P$54,データシート1!$A:$CE,MATCH("bc_"&amp;$C61,データシート1!$A$1:$CE$1,0),0),0)</f>
        <v>20.463999999999999</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忠岡町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1617</v>
      </c>
      <c r="AE4" s="1118" t="s">
        <v>1618</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1616</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1006.2</v>
      </c>
      <c r="K6" s="619">
        <f>VLOOKUP(年度マスタ!$K$4&amp;"_"&amp;K$5,データシート1!$A:$BT,MATCH("cb_"&amp;$G6,データシート1!$A$1:$BT$1,0),0)</f>
        <v>1072</v>
      </c>
      <c r="L6" s="619">
        <f>VLOOKUP(年度マスタ!$K$4&amp;"_"&amp;L$5,データシート1!$A:$BT,MATCH("cb_"&amp;$G6,データシート1!$A$1:$BT$1,0),0)</f>
        <v>1132.8</v>
      </c>
      <c r="M6" s="619">
        <f>VLOOKUP(年度マスタ!$K$4&amp;"_"&amp;M$5,データシート1!$A:$BT,MATCH("cb_"&amp;$G6,データシート1!$A$1:$BT$1,0),0)</f>
        <v>1213.5</v>
      </c>
      <c r="N6" s="619">
        <f>VLOOKUP(年度マスタ!$K$4&amp;"_"&amp;N$5,データシート1!$A:$BT,MATCH("cb_"&amp;$G6,データシート1!$A$1:$BT$1,0),0)</f>
        <v>1346.5</v>
      </c>
      <c r="O6" s="619">
        <f>VLOOKUP(年度マスタ!$K$4&amp;"_"&amp;O$5,データシート1!$A:$BT,MATCH("cb_"&amp;$G6,データシート1!$A$1:$BT$1,0),0)</f>
        <v>1436.8</v>
      </c>
      <c r="P6" s="619">
        <f>VLOOKUP(年度マスタ!$K$4&amp;"_"&amp;P$5,データシート1!$A:$BT,MATCH("cb_"&amp;$G6,データシート1!$A$1:$BT$1,0),0)</f>
        <v>1541.9</v>
      </c>
      <c r="Q6" s="619">
        <f>VLOOKUP(年度マスタ!$K$4&amp;"_"&amp;Q$5,データシート1!$A:$BT,MATCH("cb_"&amp;$G6,データシート1!$A$1:$BT$1,0),0)</f>
        <v>1659.2000000000003</v>
      </c>
      <c r="R6" s="633">
        <f>VLOOKUP(年度マスタ!$K$4&amp;"_"&amp;R$5,データシート1!$A:$BT,MATCH("cb_"&amp;$G6,データシート1!$A$1:$BT$1,0),0)</f>
        <v>1811.900000000001</v>
      </c>
      <c r="S6" s="568"/>
      <c r="T6" s="190"/>
      <c r="U6" s="581"/>
      <c r="V6" s="195"/>
      <c r="W6" s="195"/>
      <c r="X6" s="195"/>
      <c r="Y6" s="196" t="s">
        <v>372</v>
      </c>
      <c r="Z6" s="663" t="s">
        <v>373</v>
      </c>
      <c r="AA6" s="663"/>
      <c r="AB6" s="663"/>
      <c r="AC6" s="664">
        <f>SUM(AC7:AC8)</f>
        <v>62469</v>
      </c>
      <c r="AD6" s="664">
        <f>SUM(AD7:AD8)</f>
        <v>83579.957999999984</v>
      </c>
      <c r="AE6" s="665">
        <f>$AD6*3600/100000000</f>
        <v>3.0088784879999997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939.2</v>
      </c>
      <c r="K7" s="617">
        <f>VLOOKUP(年度マスタ!$K$4&amp;"_"&amp;K$5,データシート1!$A:$BT,MATCH("cb_"&amp;$G7,データシート1!$A$1:$BT$1,0),0)</f>
        <v>988.7</v>
      </c>
      <c r="L7" s="617">
        <f>VLOOKUP(年度マスタ!$K$4&amp;"_"&amp;L$5,データシート1!$A:$BT,MATCH("cb_"&amp;$G7,データシート1!$A$1:$BT$1,0),0)</f>
        <v>1005.4</v>
      </c>
      <c r="M7" s="617">
        <f>VLOOKUP(年度マスタ!$K$4&amp;"_"&amp;M$5,データシート1!$A:$BT,MATCH("cb_"&amp;$G7,データシート1!$A$1:$BT$1,0),0)</f>
        <v>1436</v>
      </c>
      <c r="N7" s="617">
        <f>VLOOKUP(年度マスタ!$K$4&amp;"_"&amp;N$5,データシート1!$A:$BT,MATCH("cb_"&amp;$G7,データシート1!$A$1:$BT$1,0),0)</f>
        <v>1725.9</v>
      </c>
      <c r="O7" s="617">
        <f>VLOOKUP(年度マスタ!$K$4&amp;"_"&amp;O$5,データシート1!$A:$BT,MATCH("cb_"&amp;$G7,データシート1!$A$1:$BT$1,0),0)</f>
        <v>1741.2</v>
      </c>
      <c r="P7" s="617">
        <f>VLOOKUP(年度マスタ!$K$4&amp;"_"&amp;P$5,データシート1!$A:$BT,MATCH("cb_"&amp;$G7,データシート1!$A$1:$BT$1,0),0)</f>
        <v>1818.2</v>
      </c>
      <c r="Q7" s="617">
        <f>VLOOKUP(年度マスタ!$K$4&amp;"_"&amp;Q$5,データシート1!$A:$BT,MATCH("cb_"&amp;$G7,データシート1!$A$1:$BT$1,0),0)</f>
        <v>1818.2</v>
      </c>
      <c r="R7" s="634">
        <f>VLOOKUP(年度マスタ!$K$4&amp;"_"&amp;R$5,データシート1!$A:$BT,MATCH("cb_"&amp;$G7,データシート1!$A$1:$BT$1,0),0)</f>
        <v>1818.2</v>
      </c>
      <c r="S7" s="568"/>
      <c r="T7" s="190"/>
      <c r="U7" s="581"/>
      <c r="V7" s="195"/>
      <c r="W7" s="195"/>
      <c r="X7" s="195"/>
      <c r="Y7" s="196" t="s">
        <v>375</v>
      </c>
      <c r="Z7" s="212" t="s">
        <v>376</v>
      </c>
      <c r="AA7" s="212"/>
      <c r="AB7" s="212"/>
      <c r="AC7" s="1022">
        <f>VLOOKUP(年度マスタ!$K$4&amp;"_"&amp;年度マスタ!$K$9,データシート3!A:AB,MATCH("ea_"&amp;$Y7&amp;"_設備",データシート3!$A$1:$AB$1,0),0)</f>
        <v>59190</v>
      </c>
      <c r="AD7" s="1022">
        <f>VLOOKUP(年度マスタ!$K$4&amp;"_"&amp;年度マスタ!$K$9,データシート3!A:AB,MATCH("ea_"&amp;$Y7&amp;"_年間発電",データシート3!$A$1:$AB$1,0),0)/10^3</f>
        <v>79215.415999999983</v>
      </c>
      <c r="AE7" s="554">
        <f t="shared" ref="AE7:AE16" si="0">$AD7*3600/100000000</f>
        <v>2.8517549759999996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3279</v>
      </c>
      <c r="AD8" s="1022">
        <f>VLOOKUP(年度マスタ!$K$4&amp;"_"&amp;年度マスタ!$K$9,データシート3!A:AB,MATCH("ea_"&amp;$Y8&amp;"_年間発電",データシート3!$A$1:$AB$1,0),0)/10^3</f>
        <v>4364.5420000000004</v>
      </c>
      <c r="AE8" s="554">
        <f t="shared" si="0"/>
        <v>0.15712351200000002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1945.4</v>
      </c>
      <c r="K12" s="651">
        <f t="shared" ref="K12:Q12" si="1">SUM(K6:K11)</f>
        <v>2060.6999999999998</v>
      </c>
      <c r="L12" s="651">
        <f t="shared" si="1"/>
        <v>2138.1999999999998</v>
      </c>
      <c r="M12" s="651">
        <f t="shared" si="1"/>
        <v>2649.5</v>
      </c>
      <c r="N12" s="651">
        <f t="shared" si="1"/>
        <v>3072.4</v>
      </c>
      <c r="O12" s="651">
        <f t="shared" si="1"/>
        <v>3178</v>
      </c>
      <c r="P12" s="651">
        <f t="shared" si="1"/>
        <v>3360.1000000000004</v>
      </c>
      <c r="Q12" s="651">
        <f t="shared" si="1"/>
        <v>3477.4000000000005</v>
      </c>
      <c r="R12" s="652">
        <f t="shared" ref="R12" si="2">SUM(R6:R11)</f>
        <v>3630.1000000000013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1621</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1.72038753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11.54902525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1207.5607439999999</v>
      </c>
      <c r="K19" s="615">
        <f>K6*別紙!$C5/100*別紙!$E5/10^3</f>
        <v>1286.5286400000002</v>
      </c>
      <c r="L19" s="615">
        <f>L6*別紙!$C5/100*別紙!$E5/10^3</f>
        <v>1359.4959359999998</v>
      </c>
      <c r="M19" s="615">
        <f>M6*別紙!$C5/100*別紙!$E5/10^3</f>
        <v>1456.3456200000001</v>
      </c>
      <c r="N19" s="615">
        <f>N6*別紙!$C5/100*別紙!$E5/10^3</f>
        <v>1615.9615799999999</v>
      </c>
      <c r="O19" s="615">
        <f>O6*別紙!$C5/100*別紙!$E5/10^3</f>
        <v>1724.332416</v>
      </c>
      <c r="P19" s="615">
        <f>P6*別紙!$C5/100*別紙!$E5/10^3</f>
        <v>1850.4650279999998</v>
      </c>
      <c r="Q19" s="615">
        <f>Q6*別紙!$C5/100*別紙!$E5/10^3</f>
        <v>1991.239104</v>
      </c>
      <c r="R19" s="639">
        <f>R6*別紙!$C5/100*別紙!$E5/10^3</f>
        <v>2174.497428000001</v>
      </c>
      <c r="S19" s="572"/>
      <c r="T19" s="191"/>
      <c r="U19" s="588"/>
      <c r="W19" s="201"/>
      <c r="X19" s="201"/>
      <c r="Y19" s="173"/>
      <c r="Z19" s="628" t="s">
        <v>389</v>
      </c>
      <c r="AA19" s="671"/>
      <c r="AB19" s="672"/>
      <c r="AC19" s="673">
        <f>SUM($AC$6,$AC$9,$AC$10,$AC$13)</f>
        <v>62469</v>
      </c>
      <c r="AD19" s="673">
        <f>SUM($AD$6,$AD$9,$AD$10,$AD$13)</f>
        <v>83579.957999999984</v>
      </c>
      <c r="AE19" s="674">
        <f>SUM($AE$6,$AE$9,$AE$10,$AE$13,$AE$17,$AE$18)</f>
        <v>16.278291268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1616</v>
      </c>
      <c r="D20" s="171"/>
      <c r="E20" s="172"/>
      <c r="F20" s="171"/>
      <c r="G20" s="622" t="s">
        <v>374</v>
      </c>
      <c r="H20" s="623"/>
      <c r="I20" s="642"/>
      <c r="J20" s="640">
        <f>J7*別紙!$C6/100*別紙!$E6/10^3</f>
        <v>1242.336192</v>
      </c>
      <c r="K20" s="617">
        <f>K7*別紙!$C6/100*別紙!$E6/10^3</f>
        <v>1307.8128119999999</v>
      </c>
      <c r="L20" s="617">
        <f>L7*別紙!$C6/100*別紙!$E6/10^3</f>
        <v>1329.9029039999998</v>
      </c>
      <c r="M20" s="617">
        <f>M7*別紙!$C6/100*別紙!$E6/10^3</f>
        <v>1899.4833599999999</v>
      </c>
      <c r="N20" s="617">
        <f>N7*別紙!$C6/100*別紙!$E6/10^3</f>
        <v>2282.9514840000002</v>
      </c>
      <c r="O20" s="617">
        <f>O7*別紙!$C6/100*別紙!$E6/10^3</f>
        <v>2303.1897119999999</v>
      </c>
      <c r="P20" s="617">
        <f>P7*別紙!$C6/100*別紙!$E6/10^3</f>
        <v>2405.0422319999998</v>
      </c>
      <c r="Q20" s="617">
        <f>Q7*別紙!$C6/100*別紙!$E6/10^3</f>
        <v>2405.0422319999998</v>
      </c>
      <c r="R20" s="634">
        <f>R7*別紙!$C6/100*別紙!$E6/10^3</f>
        <v>2405.0422319999998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2449.8969360000001</v>
      </c>
      <c r="K25" s="657">
        <f t="shared" si="3"/>
        <v>2594.3414520000001</v>
      </c>
      <c r="L25" s="657">
        <f t="shared" si="3"/>
        <v>2689.3988399999998</v>
      </c>
      <c r="M25" s="657">
        <f t="shared" si="3"/>
        <v>3355.8289800000002</v>
      </c>
      <c r="N25" s="657">
        <f t="shared" si="3"/>
        <v>3898.9130640000003</v>
      </c>
      <c r="O25" s="657">
        <f t="shared" si="3"/>
        <v>4027.5221279999996</v>
      </c>
      <c r="P25" s="657">
        <f t="shared" si="3"/>
        <v>4255.5072599999994</v>
      </c>
      <c r="Q25" s="657">
        <f t="shared" si="3"/>
        <v>4396.281336</v>
      </c>
      <c r="R25" s="658">
        <f t="shared" ref="R25" si="4">SUM(R19:R24)</f>
        <v>4579.5396600000004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110850.63124722628</v>
      </c>
      <c r="K26" s="654">
        <f>(VLOOKUP(年度マスタ!$K$4&amp;"_"&amp;K$18,データシート1!$A:$BT,MATCH("da_合計",データシート1!$A$1:$BT$1,0),0))/10^3</f>
        <v>109895.36567232</v>
      </c>
      <c r="L26" s="654">
        <f>(VLOOKUP(年度マスタ!$K$4&amp;"_"&amp;L$18,データシート1!$A:$BT,MATCH("da_合計",データシート1!$A$1:$BT$1,0),0))/10^3</f>
        <v>108210.6828662178</v>
      </c>
      <c r="M26" s="654">
        <f>(VLOOKUP(年度マスタ!$K$4&amp;"_"&amp;M$18,データシート1!$A:$BT,MATCH("da_合計",データシート1!$A$1:$BT$1,0),0))/10^3</f>
        <v>104740.23784313227</v>
      </c>
      <c r="N26" s="654">
        <f>(VLOOKUP(年度マスタ!$K$4&amp;"_"&amp;N$18,データシート1!$A:$BT,MATCH("da_合計",データシート1!$A$1:$BT$1,0),0))/10^3</f>
        <v>100529.58702377019</v>
      </c>
      <c r="O26" s="654">
        <f>(VLOOKUP(年度マスタ!$K$4&amp;"_"&amp;O$18,データシート1!$A:$BT,MATCH("da_合計",データシート1!$A$1:$BT$1,0),0))/10^3</f>
        <v>105469.4051692572</v>
      </c>
      <c r="P26" s="654">
        <f>(VLOOKUP(年度マスタ!$K$4&amp;"_"&amp;P$18,データシート1!$A:$BT,MATCH("da_合計",データシート1!$A$1:$BT$1,0),0))/10^3</f>
        <v>107290.34630021584</v>
      </c>
      <c r="Q26" s="654">
        <f>(VLOOKUP(年度マスタ!$K$4&amp;"_"&amp;Q$18,データシート1!$A:$BT,MATCH("da_合計",データシート1!$A$1:$BT$1,0),0))/10^3</f>
        <v>106249.80578113352</v>
      </c>
      <c r="R26" s="655">
        <f>Q26</f>
        <v>106249.80578113352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2.2100883941166567E-2</v>
      </c>
      <c r="K27" s="839">
        <f t="shared" ref="K27:P27" si="5">K25/K26</f>
        <v>2.3607378128534244E-2</v>
      </c>
      <c r="L27" s="839">
        <f t="shared" si="5"/>
        <v>2.4853357993544285E-2</v>
      </c>
      <c r="M27" s="839">
        <f t="shared" si="5"/>
        <v>3.2039539427301762E-2</v>
      </c>
      <c r="N27" s="839">
        <f t="shared" si="5"/>
        <v>3.8783737001506863E-2</v>
      </c>
      <c r="O27" s="839">
        <f t="shared" si="5"/>
        <v>3.818663925843363E-2</v>
      </c>
      <c r="P27" s="839">
        <f t="shared" si="5"/>
        <v>3.9663468399033758E-2</v>
      </c>
      <c r="Q27" s="839">
        <f>Q25/Q26</f>
        <v>4.1376841149771172E-2</v>
      </c>
      <c r="R27" s="840">
        <f>R25/R26</f>
        <v>4.3101628528465288E-2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1619</v>
      </c>
      <c r="AD50" s="1136" t="s">
        <v>1620</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4.3101628528465288E-2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0.78663633674934252</v>
      </c>
      <c r="AA52" s="173"/>
      <c r="AB52" s="678" t="s">
        <v>413</v>
      </c>
      <c r="AC52" s="679">
        <f>$AD6</f>
        <v>83579.957999999984</v>
      </c>
      <c r="AD52" s="680">
        <f>R19+R20</f>
        <v>4579.5396600000004</v>
      </c>
      <c r="AE52" s="681">
        <f t="shared" ref="AE52:AE54" si="6">IFERROR(AD52/AC52,"-")</f>
        <v>5.4792318273239632E-2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22669.847781133532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278</v>
      </c>
      <c r="AK54" s="443">
        <f>VLOOKUP(年度マスタ!$K$4&amp;"_"&amp;AK$53,データシート1!$A$1:$BT$2000,MATCH("ca_太陽光発電（10kW未満）",データシート1!$A$1:$BT$1,0),0)</f>
        <v>293</v>
      </c>
      <c r="AL54" s="443">
        <f>VLOOKUP(年度マスタ!$K$4&amp;"_"&amp;AL$53,データシート1!$A$1:$BT$2000,MATCH("ca_太陽光発電（10kW未満）",データシート1!$A$1:$BT$1,0),0)</f>
        <v>308</v>
      </c>
      <c r="AM54" s="443">
        <f>VLOOKUP(年度マスタ!$K$4&amp;"_"&amp;AM$53,データシート1!$A$1:$BT$2000,MATCH("ca_太陽光発電（10kW未満）",データシート1!$A$1:$BT$1,0),0)</f>
        <v>326</v>
      </c>
      <c r="AN54" s="443">
        <f>VLOOKUP(年度マスタ!$K$4&amp;"_"&amp;AN$53,データシート1!$A$1:$BT$2000,MATCH("ca_太陽光発電（10kW未満）",データシート1!$A$1:$BT$1,0),0)</f>
        <v>352</v>
      </c>
      <c r="AO54" s="443">
        <f>VLOOKUP(年度マスタ!$K$4&amp;"_"&amp;AO$53,データシート1!$A$1:$BT$2000,MATCH("ca_太陽光発電（10kW未満）",データシート1!$A$1:$BT$1,0),0)</f>
        <v>370</v>
      </c>
      <c r="AP54" s="443">
        <f>VLOOKUP(年度マスタ!$K$4&amp;"_"&amp;AP$53,データシート1!$A$1:$BT$2000,MATCH("ca_太陽光発電（10kW未満）",データシート1!$A$1:$BT$1,0),0)</f>
        <v>387</v>
      </c>
      <c r="AQ54" s="443">
        <f>VLOOKUP(年度マスタ!$K$4&amp;"_"&amp;AQ$53,データシート1!$A$1:$BT$2000,MATCH("ca_太陽光発電（10kW未満）",データシート1!$A$1:$BT$1,0),0)</f>
        <v>404</v>
      </c>
      <c r="AR54" s="443">
        <f>VLOOKUP(年度マスタ!$K$4&amp;"_"&amp;AR$53,データシート1!$A$1:$BT$2000,MATCH("ca_太陽光発電（10kW未満）",データシート1!$A$1:$BT$1,0),0)</f>
        <v>430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忠岡町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忠岡町</v>
      </c>
      <c r="AZ12" s="1023" t="str">
        <f>年度マスタ!$K4</f>
        <v>27341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忠岡町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忠岡町</v>
      </c>
      <c r="AZ4" s="1038" t="str">
        <f>年度マスタ!$K4</f>
        <v>27341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1622</v>
      </c>
      <c r="BY11" s="22" t="s">
        <v>1623</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忠岡町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27341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1624</v>
      </c>
      <c r="H6" s="1047" t="s">
        <v>1625</v>
      </c>
      <c r="I6" s="1047" t="s">
        <v>1626</v>
      </c>
      <c r="J6" s="1048" t="s">
        <v>518</v>
      </c>
      <c r="K6" s="1048" t="s">
        <v>519</v>
      </c>
      <c r="L6" s="1048" t="s">
        <v>1627</v>
      </c>
      <c r="M6" s="1048" t="s">
        <v>1628</v>
      </c>
      <c r="N6" s="1047" t="s">
        <v>1629</v>
      </c>
      <c r="O6" s="1047" t="s">
        <v>1630</v>
      </c>
      <c r="P6" s="1047" t="s">
        <v>1631</v>
      </c>
      <c r="Q6" s="1049" t="s">
        <v>1632</v>
      </c>
      <c r="R6" s="1047" t="s">
        <v>1624</v>
      </c>
      <c r="S6" s="1047" t="s">
        <v>1625</v>
      </c>
      <c r="T6" s="1047" t="s">
        <v>1626</v>
      </c>
      <c r="U6" s="1048" t="s">
        <v>518</v>
      </c>
      <c r="V6" s="1048" t="s">
        <v>519</v>
      </c>
      <c r="W6" s="1048" t="s">
        <v>1627</v>
      </c>
      <c r="X6" s="1048" t="s">
        <v>1628</v>
      </c>
      <c r="Y6" s="1047" t="s">
        <v>1629</v>
      </c>
      <c r="Z6" s="1047" t="s">
        <v>1630</v>
      </c>
      <c r="AA6" s="1047" t="s">
        <v>1631</v>
      </c>
      <c r="AB6" s="1050" t="s">
        <v>1632</v>
      </c>
      <c r="AC6" s="697"/>
    </row>
    <row r="7" spans="2:30" s="21" customFormat="1" ht="20.45" customHeight="1" thickTop="1">
      <c r="B7" s="1157" t="s">
        <v>112</v>
      </c>
      <c r="C7" s="1158"/>
      <c r="D7" s="1159"/>
      <c r="E7" s="698"/>
      <c r="F7" s="699"/>
      <c r="G7" s="700">
        <f t="shared" ref="G7:AB7" si="0">SUM(G8:G13)</f>
        <v>4</v>
      </c>
      <c r="H7" s="701">
        <f t="shared" si="0"/>
        <v>4</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60.875999999999998</v>
      </c>
      <c r="S7" s="910">
        <f t="shared" si="0"/>
        <v>70.063000000000002</v>
      </c>
      <c r="T7" s="910">
        <f t="shared" si="0"/>
        <v>72.789000000000001</v>
      </c>
      <c r="U7" s="910">
        <f t="shared" si="0"/>
        <v>79.873000000000005</v>
      </c>
      <c r="V7" s="910">
        <f t="shared" si="0"/>
        <v>79.08</v>
      </c>
      <c r="W7" s="910">
        <f t="shared" si="0"/>
        <v>72.183999999999997</v>
      </c>
      <c r="X7" s="910">
        <f t="shared" si="0"/>
        <v>78.316000000000003</v>
      </c>
      <c r="Y7" s="910">
        <f t="shared" si="0"/>
        <v>73.263000000000005</v>
      </c>
      <c r="Z7" s="910">
        <f>SUM(Z8:Z13)</f>
        <v>61.024999999999999</v>
      </c>
      <c r="AA7" s="910">
        <f>SUM(AA8:AA13)</f>
        <v>56.671999999999997</v>
      </c>
      <c r="AB7" s="911">
        <f t="shared" si="0"/>
        <v>57.463999999999999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10.522</v>
      </c>
      <c r="S10" s="916">
        <f>VLOOKUP($D$3&amp;"_"&amp;S$3,データシート1!$A:$BU,MATCH($R$2&amp;"_"&amp;$C10,データシート1!$A$1:$BU$1,0),0)</f>
        <v>12.538</v>
      </c>
      <c r="T10" s="916">
        <f>VLOOKUP($D$3&amp;"_"&amp;T$3,データシート1!$A:$BU,MATCH($R$2&amp;"_"&amp;$C10,データシート1!$A$1:$BU$1,0),0)</f>
        <v>17.311</v>
      </c>
      <c r="U10" s="916">
        <f>VLOOKUP($D$3&amp;"_"&amp;U$3,データシート1!$A:$BU,MATCH($R$2&amp;"_"&amp;$C10,データシート1!$A$1:$BU$1,0),0)</f>
        <v>15.994999999999999</v>
      </c>
      <c r="V10" s="916">
        <f>VLOOKUP($D$3&amp;"_"&amp;V$3,データシート1!$A:$BU,MATCH($R$2&amp;"_"&amp;$C10,データシート1!$A$1:$BU$1,0),0)</f>
        <v>15.789</v>
      </c>
      <c r="W10" s="916">
        <f>VLOOKUP($D$3&amp;"_"&amp;W$3,データシート1!$A:$BU,MATCH($R$2&amp;"_"&amp;$C10,データシート1!$A$1:$BU$1,0),0)</f>
        <v>16.353999999999999</v>
      </c>
      <c r="X10" s="916">
        <f>VLOOKUP($D$3&amp;"_"&amp;X$3,データシート1!$A:$BU,MATCH($R$2&amp;"_"&amp;$C10,データシート1!$A$1:$BU$1,0),0)</f>
        <v>16.510999999999999</v>
      </c>
      <c r="Y10" s="916">
        <f>VLOOKUP($D$3&amp;"_"&amp;Y$3,データシート1!$A:$BU,MATCH($R$2&amp;"_"&amp;$C10,データシート1!$A$1:$BU$1,0),0)</f>
        <v>15.891999999999999</v>
      </c>
      <c r="Z10" s="916">
        <f>VLOOKUP($D$3&amp;"_"&amp;Z$3,データシート1!$A:$BU,MATCH($R$2&amp;"_"&amp;$C10,データシート1!$A$1:$BU$1,0),0)</f>
        <v>15.106</v>
      </c>
      <c r="AA10" s="916">
        <f>VLOOKUP($D$3&amp;"_"&amp;AA$3,データシート1!$A:$BU,MATCH($R$2&amp;"_"&amp;$C10,データシート1!$A$1:$BU$1,0),0)</f>
        <v>12.611000000000001</v>
      </c>
      <c r="AB10" s="917">
        <f>VLOOKUP($D$3&amp;"_"&amp;AB$3,データシート1!$A:$BU,MATCH($R$2&amp;"_"&amp;$C10,データシート1!$A$1:$BU$1,0),0)</f>
        <v>12.872999999999999</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50.353999999999999</v>
      </c>
      <c r="S11" s="916">
        <f>VLOOKUP($D$3&amp;"_"&amp;S$3,データシート1!$A:$BU,MATCH($R$2&amp;"_"&amp;$C11,データシート1!$A$1:$BU$1,0),0)</f>
        <v>57.524999999999999</v>
      </c>
      <c r="T11" s="916">
        <f>VLOOKUP($D$3&amp;"_"&amp;T$3,データシート1!$A:$BU,MATCH($R$2&amp;"_"&amp;$C11,データシート1!$A$1:$BU$1,0),0)</f>
        <v>55.478000000000002</v>
      </c>
      <c r="U11" s="916">
        <f>VLOOKUP($D$3&amp;"_"&amp;U$3,データシート1!$A:$BU,MATCH($R$2&amp;"_"&amp;$C11,データシート1!$A$1:$BU$1,0),0)</f>
        <v>63.878</v>
      </c>
      <c r="V11" s="916">
        <f>VLOOKUP($D$3&amp;"_"&amp;V$3,データシート1!$A:$BU,MATCH($R$2&amp;"_"&amp;$C11,データシート1!$A$1:$BU$1,0),0)</f>
        <v>63.290999999999997</v>
      </c>
      <c r="W11" s="916">
        <f>VLOOKUP($D$3&amp;"_"&amp;W$3,データシート1!$A:$BU,MATCH($R$2&amp;"_"&amp;$C11,データシート1!$A$1:$BU$1,0),0)</f>
        <v>55.83</v>
      </c>
      <c r="X11" s="916">
        <f>VLOOKUP($D$3&amp;"_"&amp;X$3,データシート1!$A:$BU,MATCH($R$2&amp;"_"&amp;$C11,データシート1!$A$1:$BU$1,0),0)</f>
        <v>61.805</v>
      </c>
      <c r="Y11" s="916">
        <f>VLOOKUP($D$3&amp;"_"&amp;Y$3,データシート1!$A:$BU,MATCH($R$2&amp;"_"&amp;$C11,データシート1!$A$1:$BU$1,0),0)</f>
        <v>57.371000000000002</v>
      </c>
      <c r="Z11" s="916">
        <f>VLOOKUP($D$3&amp;"_"&amp;Z$3,データシート1!$A:$BU,MATCH($R$2&amp;"_"&amp;$C11,データシート1!$A$1:$BU$1,0),0)</f>
        <v>45.918999999999997</v>
      </c>
      <c r="AA11" s="916">
        <f>VLOOKUP($D$3&amp;"_"&amp;AA$3,データシート1!$A:$BU,MATCH($R$2&amp;"_"&amp;$C11,データシート1!$A$1:$BU$1,0),0)</f>
        <v>44.061</v>
      </c>
      <c r="AB11" s="917">
        <f>VLOOKUP($D$3&amp;"_"&amp;AB$3,データシート1!$A:$BU,MATCH($R$2&amp;"_"&amp;$C11,データシート1!$A$1:$BU$1,0),0)</f>
        <v>44.591000000000001</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10.522</v>
      </c>
      <c r="S26" s="925">
        <f>VLOOKUP($D$3&amp;"_"&amp;S$3,データシート2!$A:$SI,MATCH($R$2&amp;"_"&amp;$B26,データシート2!$A$1:$SI$1,0),0)</f>
        <v>12.538</v>
      </c>
      <c r="T26" s="925">
        <f>VLOOKUP($D$3&amp;"_"&amp;T$3,データシート2!$A:$SI,MATCH($R$2&amp;"_"&amp;$B26,データシート2!$A$1:$SI$1,0),0)</f>
        <v>17.311</v>
      </c>
      <c r="U26" s="925">
        <f>VLOOKUP($D$3&amp;"_"&amp;U$3,データシート2!$A:$SI,MATCH($R$2&amp;"_"&amp;$B26,データシート2!$A$1:$SI$1,0),0)</f>
        <v>15.994999999999999</v>
      </c>
      <c r="V26" s="925">
        <f>VLOOKUP($D$3&amp;"_"&amp;V$3,データシート2!$A:$SI,MATCH($R$2&amp;"_"&amp;$B26,データシート2!$A$1:$SI$1,0),0)</f>
        <v>15.789</v>
      </c>
      <c r="W26" s="925">
        <f>VLOOKUP($D$3&amp;"_"&amp;W$3,データシート2!$A:$SI,MATCH($R$2&amp;"_"&amp;$B26,データシート2!$A$1:$SI$1,0),0)</f>
        <v>16.353999999999999</v>
      </c>
      <c r="X26" s="925">
        <f>VLOOKUP($D$3&amp;"_"&amp;X$3,データシート2!$A:$SI,MATCH($R$2&amp;"_"&amp;$B26,データシート2!$A$1:$SI$1,0),0)</f>
        <v>16.510999999999999</v>
      </c>
      <c r="Y26" s="925">
        <f>VLOOKUP($D$3&amp;"_"&amp;Y$3,データシート2!$A:$SI,MATCH($R$2&amp;"_"&amp;$B26,データシート2!$A$1:$SI$1,0),0)</f>
        <v>15.891999999999999</v>
      </c>
      <c r="Z26" s="925">
        <f>VLOOKUP($D$3&amp;"_"&amp;Z$3,データシート2!$A:$SI,MATCH($R$2&amp;"_"&amp;$B26,データシート2!$A$1:$SI$1,0),0)</f>
        <v>15.106</v>
      </c>
      <c r="AA26" s="925">
        <f>VLOOKUP($D$3&amp;"_"&amp;AA$3,データシート2!$A:$SI,MATCH($R$2&amp;"_"&amp;$B26,データシート2!$A$1:$SI$1,0),0)</f>
        <v>12.611000000000001</v>
      </c>
      <c r="AB26" s="926">
        <f>VLOOKUP($D$3&amp;"_"&amp;AB$3,データシート2!$A:$SI,MATCH($R$2&amp;"_"&amp;$B26,データシート2!$A$1:$SI$1,0),0)</f>
        <v>12.872999999999999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6.5860000000000003</v>
      </c>
      <c r="S29" s="938">
        <f>VLOOKUP($D$3&amp;"_"&amp;S$3,データシート2!$A:$SI,MATCH($R$2&amp;"_"&amp;$C29,データシート2!$A$1:$SI$1,0),0)</f>
        <v>6.8369999999999997</v>
      </c>
      <c r="T29" s="938">
        <f>VLOOKUP($D$3&amp;"_"&amp;T$3,データシート2!$A:$SI,MATCH($R$2&amp;"_"&amp;$C29,データシート2!$A$1:$SI$1,0),0)</f>
        <v>6.7869999999999999</v>
      </c>
      <c r="U29" s="938">
        <f>VLOOKUP($D$3&amp;"_"&amp;U$3,データシート2!$A:$SI,MATCH($R$2&amp;"_"&amp;$C29,データシート2!$A$1:$SI$1,0),0)</f>
        <v>6.4340000000000002</v>
      </c>
      <c r="V29" s="938">
        <f>VLOOKUP($D$3&amp;"_"&amp;V$3,データシート2!$A:$SI,MATCH($R$2&amp;"_"&amp;$C29,データシート2!$A$1:$SI$1,0),0)</f>
        <v>6.8120000000000003</v>
      </c>
      <c r="W29" s="938">
        <f>VLOOKUP($D$3&amp;"_"&amp;W$3,データシート2!$A:$SI,MATCH($R$2&amp;"_"&amp;$C29,データシート2!$A$1:$SI$1,0),0)</f>
        <v>7.0309999999999997</v>
      </c>
      <c r="X29" s="938">
        <f>VLOOKUP($D$3&amp;"_"&amp;X$3,データシート2!$A:$SI,MATCH($R$2&amp;"_"&amp;$C29,データシート2!$A$1:$SI$1,0),0)</f>
        <v>6.7350000000000003</v>
      </c>
      <c r="Y29" s="938">
        <f>VLOOKUP($D$3&amp;"_"&amp;Y$3,データシート2!$A:$SI,MATCH($R$2&amp;"_"&amp;$C29,データシート2!$A$1:$SI$1,0),0)</f>
        <v>6.3129999999999997</v>
      </c>
      <c r="Z29" s="938">
        <f>VLOOKUP($D$3&amp;"_"&amp;Z$3,データシート2!$A:$SI,MATCH($R$2&amp;"_"&amp;$C29,データシート2!$A$1:$SI$1,0),0)</f>
        <v>5.9359999999999999</v>
      </c>
      <c r="AA29" s="938">
        <f>VLOOKUP($D$3&amp;"_"&amp;AA$3,データシート2!$A:$SI,MATCH($R$2&amp;"_"&amp;$C29,データシート2!$A$1:$SI$1,0),0)</f>
        <v>4.3159999999999998</v>
      </c>
      <c r="AB29" s="939">
        <f>VLOOKUP($D$3&amp;"_"&amp;AB$3,データシート2!$A:$SI,MATCH($R$2&amp;"_"&amp;$C29,データシート2!$A$1:$SI$1,0),0)</f>
        <v>4.532</v>
      </c>
    </row>
    <row r="30" spans="2:29" s="745" customFormat="1" ht="16.5" customHeight="1">
      <c r="B30" s="737"/>
      <c r="C30" s="762">
        <v>12</v>
      </c>
      <c r="D30" s="763" t="s">
        <v>542</v>
      </c>
      <c r="E30" s="762"/>
      <c r="F30" s="764"/>
      <c r="G30" s="765">
        <f>VLOOKUP($D$3&amp;"_"&amp;G$3,データシート2!$A:$SI,MATCH($G$2&amp;"_"&amp;$C30,データシート2!$A$1:$SI$1,0),0)</f>
        <v>1</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1</v>
      </c>
      <c r="K30" s="767">
        <f>VLOOKUP($D$3&amp;"_"&amp;K$3,データシート2!$A:$SI,MATCH($G$2&amp;"_"&amp;$C30,データシート2!$A$1:$SI$1,0),0)</f>
        <v>1</v>
      </c>
      <c r="L30" s="767">
        <f>VLOOKUP($D$3&amp;"_"&amp;L$3,データシート2!$A:$SI,MATCH($G$2&amp;"_"&amp;$C30,データシート2!$A$1:$SI$1,0),0)</f>
        <v>1</v>
      </c>
      <c r="M30" s="767">
        <f>VLOOKUP($D$3&amp;"_"&amp;M$3,データシート2!$A:$SI,MATCH($G$2&amp;"_"&amp;$C30,データシート2!$A$1:$SI$1,0),0)</f>
        <v>1</v>
      </c>
      <c r="N30" s="767">
        <f>VLOOKUP($D$3&amp;"_"&amp;N$3,データシート2!$A:$SI,MATCH($G$2&amp;"_"&amp;$C30,データシート2!$A$1:$SI$1,0),0)</f>
        <v>1</v>
      </c>
      <c r="O30" s="767">
        <f>VLOOKUP($D$3&amp;"_"&amp;O$3,データシート2!$A:$SI,MATCH($G$2&amp;"_"&amp;$C30,データシート2!$A$1:$SI$1,0),0)</f>
        <v>1</v>
      </c>
      <c r="P30" s="767">
        <f>VLOOKUP($D$3&amp;"_"&amp;P$3,データシート2!$A:$SI,MATCH($G$2&amp;"_"&amp;$C30,データシート2!$A$1:$SI$1,0),0)</f>
        <v>1</v>
      </c>
      <c r="Q30" s="768">
        <f>VLOOKUP($D$3&amp;"_"&amp;Q$3,データシート2!$A:$SI,MATCH($G$2&amp;"_"&amp;$C30,データシート2!$A$1:$SI$1,0),0)</f>
        <v>1</v>
      </c>
      <c r="R30" s="937">
        <f>VLOOKUP($D$3&amp;"_"&amp;R$3,データシート2!$A:$SI,MATCH($R$2&amp;"_"&amp;$C30,データシート2!$A$1:$SI$1,0),0)</f>
        <v>3.9359999999999999</v>
      </c>
      <c r="S30" s="938">
        <f>VLOOKUP($D$3&amp;"_"&amp;S$3,データシート2!$A:$SI,MATCH($R$2&amp;"_"&amp;$C30,データシート2!$A$1:$SI$1,0),0)</f>
        <v>5.7009999999999996</v>
      </c>
      <c r="T30" s="938">
        <f>VLOOKUP($D$3&amp;"_"&amp;T$3,データシート2!$A:$SI,MATCH($R$2&amp;"_"&amp;$C30,データシート2!$A$1:$SI$1,0),0)</f>
        <v>6.6539999999999999</v>
      </c>
      <c r="U30" s="938">
        <f>VLOOKUP($D$3&amp;"_"&amp;U$3,データシート2!$A:$SI,MATCH($R$2&amp;"_"&amp;$C30,データシート2!$A$1:$SI$1,0),0)</f>
        <v>5.7370000000000001</v>
      </c>
      <c r="V30" s="938">
        <f>VLOOKUP($D$3&amp;"_"&amp;V$3,データシート2!$A:$SI,MATCH($R$2&amp;"_"&amp;$C30,データシート2!$A$1:$SI$1,0),0)</f>
        <v>5.5179999999999998</v>
      </c>
      <c r="W30" s="938">
        <f>VLOOKUP($D$3&amp;"_"&amp;W$3,データシート2!$A:$SI,MATCH($R$2&amp;"_"&amp;$C30,データシート2!$A$1:$SI$1,0),0)</f>
        <v>5.7069999999999999</v>
      </c>
      <c r="X30" s="938">
        <f>VLOOKUP($D$3&amp;"_"&amp;X$3,データシート2!$A:$SI,MATCH($R$2&amp;"_"&amp;$C30,データシート2!$A$1:$SI$1,0),0)</f>
        <v>6.0819999999999999</v>
      </c>
      <c r="Y30" s="938">
        <f>VLOOKUP($D$3&amp;"_"&amp;Y$3,データシート2!$A:$SI,MATCH($R$2&amp;"_"&amp;$C30,データシート2!$A$1:$SI$1,0),0)</f>
        <v>5.8879999999999999</v>
      </c>
      <c r="Z30" s="938">
        <f>VLOOKUP($D$3&amp;"_"&amp;Z$3,データシート2!$A:$SI,MATCH($R$2&amp;"_"&amp;$C30,データシート2!$A$1:$SI$1,0),0)</f>
        <v>4.9779999999999998</v>
      </c>
      <c r="AA30" s="938">
        <f>VLOOKUP($D$3&amp;"_"&amp;AA$3,データシート2!$A:$SI,MATCH($R$2&amp;"_"&amp;$C30,データシート2!$A$1:$SI$1,0),0)</f>
        <v>4.5359999999999996</v>
      </c>
      <c r="AB30" s="939">
        <f>VLOOKUP($D$3&amp;"_"&amp;AB$3,データシート2!$A:$SI,MATCH($R$2&amp;"_"&amp;$C30,データシート2!$A$1:$SI$1,0),0)</f>
        <v>4.7409999999999997</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1</v>
      </c>
      <c r="J31" s="766">
        <f>VLOOKUP($D$3&amp;"_"&amp;J$3,データシート2!$A:$SI,MATCH($G$2&amp;"_"&amp;$C31,データシート2!$A$1:$SI$1,0),0)</f>
        <v>1</v>
      </c>
      <c r="K31" s="767">
        <f>VLOOKUP($D$3&amp;"_"&amp;K$3,データシート2!$A:$SI,MATCH($G$2&amp;"_"&amp;$C31,データシート2!$A$1:$SI$1,0),0)</f>
        <v>1</v>
      </c>
      <c r="L31" s="767">
        <f>VLOOKUP($D$3&amp;"_"&amp;L$3,データシート2!$A:$SI,MATCH($G$2&amp;"_"&amp;$C31,データシート2!$A$1:$SI$1,0),0)</f>
        <v>1</v>
      </c>
      <c r="M31" s="767">
        <f>VLOOKUP($D$3&amp;"_"&amp;M$3,データシート2!$A:$SI,MATCH($G$2&amp;"_"&amp;$C31,データシート2!$A$1:$SI$1,0),0)</f>
        <v>1</v>
      </c>
      <c r="N31" s="767">
        <f>VLOOKUP($D$3&amp;"_"&amp;N$3,データシート2!$A:$SI,MATCH($G$2&amp;"_"&amp;$C31,データシート2!$A$1:$SI$1,0),0)</f>
        <v>1</v>
      </c>
      <c r="O31" s="767">
        <f>VLOOKUP($D$3&amp;"_"&amp;O$3,データシート2!$A:$SI,MATCH($G$2&amp;"_"&amp;$C31,データシート2!$A$1:$SI$1,0),0)</f>
        <v>1</v>
      </c>
      <c r="P31" s="767">
        <f>VLOOKUP($D$3&amp;"_"&amp;P$3,データシート2!$A:$SI,MATCH($G$2&amp;"_"&amp;$C31,データシート2!$A$1:$SI$1,0),0)</f>
        <v>1</v>
      </c>
      <c r="Q31" s="768">
        <f>VLOOKUP($D$3&amp;"_"&amp;Q$3,データシート2!$A:$SI,MATCH($G$2&amp;"_"&amp;$C31,データシート2!$A$1:$SI$1,0),0)</f>
        <v>1</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3.87</v>
      </c>
      <c r="U31" s="938">
        <f>VLOOKUP($D$3&amp;"_"&amp;U$3,データシート2!$A:$SI,MATCH($R$2&amp;"_"&amp;$C31,データシート2!$A$1:$SI$1,0),0)</f>
        <v>3.8239999999999998</v>
      </c>
      <c r="V31" s="938">
        <f>VLOOKUP($D$3&amp;"_"&amp;V$3,データシート2!$A:$SI,MATCH($R$2&amp;"_"&amp;$C31,データシート2!$A$1:$SI$1,0),0)</f>
        <v>3.4590000000000001</v>
      </c>
      <c r="W31" s="938">
        <f>VLOOKUP($D$3&amp;"_"&amp;W$3,データシート2!$A:$SI,MATCH($R$2&amp;"_"&amp;$C31,データシート2!$A$1:$SI$1,0),0)</f>
        <v>3.6160000000000001</v>
      </c>
      <c r="X31" s="938">
        <f>VLOOKUP($D$3&amp;"_"&amp;X$3,データシート2!$A:$SI,MATCH($R$2&amp;"_"&amp;$C31,データシート2!$A$1:$SI$1,0),0)</f>
        <v>3.694</v>
      </c>
      <c r="Y31" s="938">
        <f>VLOOKUP($D$3&amp;"_"&amp;Y$3,データシート2!$A:$SI,MATCH($R$2&amp;"_"&amp;$C31,データシート2!$A$1:$SI$1,0),0)</f>
        <v>3.6909999999999998</v>
      </c>
      <c r="Z31" s="938">
        <f>VLOOKUP($D$3&amp;"_"&amp;Z$3,データシート2!$A:$SI,MATCH($R$2&amp;"_"&amp;$C31,データシート2!$A$1:$SI$1,0),0)</f>
        <v>4.1920000000000002</v>
      </c>
      <c r="AA31" s="938">
        <f>VLOOKUP($D$3&amp;"_"&amp;AA$3,データシート2!$A:$SI,MATCH($R$2&amp;"_"&amp;$C31,データシート2!$A$1:$SI$1,0),0)</f>
        <v>3.7589999999999999</v>
      </c>
      <c r="AB31" s="939">
        <f>VLOOKUP($D$3&amp;"_"&amp;AB$3,データシート2!$A:$SI,MATCH($R$2&amp;"_"&amp;$C31,データシート2!$A$1:$SI$1,0),0)</f>
        <v>3.6</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50.353999999999999</v>
      </c>
      <c r="S53" s="925">
        <f>VLOOKUP($D$3&amp;"_"&amp;S$3,データシート2!$A:$SI,MATCH($R$2&amp;"_"&amp;$B53,データシート2!$A$1:$SI$1,0),0)</f>
        <v>57.524999999999999</v>
      </c>
      <c r="T53" s="925">
        <f>VLOOKUP($D$3&amp;"_"&amp;T$3,データシート2!$A:$SI,MATCH($R$2&amp;"_"&amp;$B53,データシート2!$A$1:$SI$1,0),0)</f>
        <v>55.478000000000002</v>
      </c>
      <c r="U53" s="925">
        <f>VLOOKUP($D$3&amp;"_"&amp;U$3,データシート2!$A:$SI,MATCH($R$2&amp;"_"&amp;$B53,データシート2!$A$1:$SI$1,0),0)</f>
        <v>63.878</v>
      </c>
      <c r="V53" s="925">
        <f>VLOOKUP($D$3&amp;"_"&amp;V$3,データシート2!$A:$SI,MATCH($R$2&amp;"_"&amp;$B53,データシート2!$A$1:$SI$1,0),0)</f>
        <v>63.290999999999997</v>
      </c>
      <c r="W53" s="925">
        <f>VLOOKUP($D$3&amp;"_"&amp;W$3,データシート2!$A:$SI,MATCH($R$2&amp;"_"&amp;$B53,データシート2!$A$1:$SI$1,0),0)</f>
        <v>55.83</v>
      </c>
      <c r="X53" s="925">
        <f>VLOOKUP($D$3&amp;"_"&amp;X$3,データシート2!$A:$SI,MATCH($R$2&amp;"_"&amp;$B53,データシート2!$A$1:$SI$1,0),0)</f>
        <v>61.805</v>
      </c>
      <c r="Y53" s="925">
        <f>VLOOKUP($D$3&amp;"_"&amp;Y$3,データシート2!$A:$SI,MATCH($R$2&amp;"_"&amp;$B53,データシート2!$A$1:$SI$1,0),0)</f>
        <v>57.371000000000002</v>
      </c>
      <c r="Z53" s="925">
        <f>VLOOKUP($D$3&amp;"_"&amp;Z$3,データシート2!$A:$SI,MATCH($R$2&amp;"_"&amp;$B53,データシート2!$A$1:$SI$1,0),0)</f>
        <v>45.918999999999997</v>
      </c>
      <c r="AA53" s="925">
        <f>VLOOKUP($D$3&amp;"_"&amp;AA$3,データシート2!$A:$SI,MATCH($R$2&amp;"_"&amp;$B53,データシート2!$A$1:$SI$1,0),0)</f>
        <v>44.061</v>
      </c>
      <c r="AB53" s="926">
        <f>VLOOKUP($D$3&amp;"_"&amp;AB$3,データシート2!$A:$SI,MATCH($R$2&amp;"_"&amp;$B53,データシート2!$A$1:$SI$1,0),0)</f>
        <v>44.591000000000001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50.353999999999999</v>
      </c>
      <c r="S61" s="944">
        <f>VLOOKUP($D$3&amp;"_"&amp;S$3,データシート2!$A:$SI,MATCH($R$2&amp;"_"&amp;$C61,データシート2!$A$1:$SI$1,0),0)</f>
        <v>57.524999999999999</v>
      </c>
      <c r="T61" s="944">
        <f>VLOOKUP($D$3&amp;"_"&amp;T$3,データシート2!$A:$SI,MATCH($R$2&amp;"_"&amp;$C61,データシート2!$A$1:$SI$1,0),0)</f>
        <v>55.478000000000002</v>
      </c>
      <c r="U61" s="944">
        <f>VLOOKUP($D$3&amp;"_"&amp;U$3,データシート2!$A:$SI,MATCH($R$2&amp;"_"&amp;$C61,データシート2!$A$1:$SI$1,0),0)</f>
        <v>63.878</v>
      </c>
      <c r="V61" s="944">
        <f>VLOOKUP($D$3&amp;"_"&amp;V$3,データシート2!$A:$SI,MATCH($R$2&amp;"_"&amp;$C61,データシート2!$A$1:$SI$1,0),0)</f>
        <v>63.290999999999997</v>
      </c>
      <c r="W61" s="944">
        <f>VLOOKUP($D$3&amp;"_"&amp;W$3,データシート2!$A:$SI,MATCH($R$2&amp;"_"&amp;$C61,データシート2!$A$1:$SI$1,0),0)</f>
        <v>55.83</v>
      </c>
      <c r="X61" s="944">
        <f>VLOOKUP($D$3&amp;"_"&amp;X$3,データシート2!$A:$SI,MATCH($R$2&amp;"_"&amp;$C61,データシート2!$A$1:$SI$1,0),0)</f>
        <v>61.805</v>
      </c>
      <c r="Y61" s="944">
        <f>VLOOKUP($D$3&amp;"_"&amp;Y$3,データシート2!$A:$SI,MATCH($R$2&amp;"_"&amp;$C61,データシート2!$A$1:$SI$1,0),0)</f>
        <v>57.371000000000002</v>
      </c>
      <c r="Z61" s="944">
        <f>VLOOKUP($D$3&amp;"_"&amp;Z$3,データシート2!$A:$SI,MATCH($R$2&amp;"_"&amp;$C61,データシート2!$A$1:$SI$1,0),0)</f>
        <v>45.918999999999997</v>
      </c>
      <c r="AA61" s="944">
        <f>VLOOKUP($D$3&amp;"_"&amp;AA$3,データシート2!$A:$SI,MATCH($R$2&amp;"_"&amp;$C61,データシート2!$A$1:$SI$1,0),0)</f>
        <v>44.061</v>
      </c>
      <c r="AB61" s="945">
        <f>VLOOKUP($D$3&amp;"_"&amp;AB$3,データシート2!$A:$SI,MATCH($R$2&amp;"_"&amp;$C61,データシート2!$A$1:$SI$1,0),0)</f>
        <v>44.591000000000001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1638</v>
      </c>
      <c r="AG4" s="1058" t="s">
        <v>1638</v>
      </c>
      <c r="AH4" s="1058" t="s">
        <v>1638</v>
      </c>
      <c r="AI4" s="1058" t="s">
        <v>1638</v>
      </c>
      <c r="AJ4" s="1058" t="s">
        <v>1638</v>
      </c>
      <c r="AK4" s="1058" t="s">
        <v>1638</v>
      </c>
      <c r="AL4" s="1058" t="s">
        <v>1638</v>
      </c>
      <c r="AM4" s="1058" t="s">
        <v>1638</v>
      </c>
      <c r="AN4" s="1058" t="s">
        <v>1638</v>
      </c>
      <c r="AO4" s="1058" t="s">
        <v>1638</v>
      </c>
      <c r="AP4" s="1058" t="s">
        <v>1638</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1634</v>
      </c>
      <c r="T6" s="16"/>
      <c r="U6" s="1058" t="s">
        <v>741</v>
      </c>
      <c r="V6" s="1058" t="s">
        <v>742</v>
      </c>
      <c r="W6" s="1058" t="s">
        <v>742</v>
      </c>
      <c r="X6" s="1058" t="s">
        <v>742</v>
      </c>
      <c r="Y6" s="1058" t="s">
        <v>743</v>
      </c>
      <c r="Z6" s="1058" t="s">
        <v>744</v>
      </c>
      <c r="AA6" s="1058" t="s">
        <v>744</v>
      </c>
      <c r="AB6" s="1058" t="s">
        <v>745</v>
      </c>
      <c r="AC6" s="1058" t="s">
        <v>746</v>
      </c>
      <c r="AD6" s="1058" t="s">
        <v>1635</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1633</v>
      </c>
      <c r="BP6" s="1058" t="s">
        <v>1633</v>
      </c>
      <c r="BQ6" s="1058" t="s">
        <v>1633</v>
      </c>
      <c r="BR6" s="1058" t="s">
        <v>1633</v>
      </c>
      <c r="BS6" s="1058" t="s">
        <v>1633</v>
      </c>
      <c r="BT6" s="1058" t="s">
        <v>1633</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1737</v>
      </c>
      <c r="B9" s="70">
        <v>154</v>
      </c>
      <c r="C9" s="70">
        <v>1</v>
      </c>
      <c r="D9" s="70">
        <v>10</v>
      </c>
      <c r="E9" s="70">
        <v>1990</v>
      </c>
      <c r="F9" s="70" t="s">
        <v>787</v>
      </c>
      <c r="G9" s="70" t="s">
        <v>1738</v>
      </c>
      <c r="H9" s="70" t="s">
        <v>1739</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1740</v>
      </c>
      <c r="B10" s="70">
        <v>155</v>
      </c>
      <c r="C10" s="70">
        <v>2</v>
      </c>
      <c r="D10" s="70">
        <v>10</v>
      </c>
      <c r="E10" s="70">
        <v>2005</v>
      </c>
      <c r="F10" s="70" t="s">
        <v>789</v>
      </c>
      <c r="G10" s="70" t="s">
        <v>1738</v>
      </c>
      <c r="H10" s="70" t="s">
        <v>1739</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1741</v>
      </c>
      <c r="B11" s="70">
        <v>156</v>
      </c>
      <c r="C11" s="70">
        <v>3</v>
      </c>
      <c r="D11" s="70">
        <v>10</v>
      </c>
      <c r="E11" s="70">
        <v>2006</v>
      </c>
      <c r="F11" s="70" t="s">
        <v>790</v>
      </c>
      <c r="G11" s="70" t="s">
        <v>1738</v>
      </c>
      <c r="H11" s="70" t="s">
        <v>1739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1742</v>
      </c>
      <c r="B12" s="70">
        <v>157</v>
      </c>
      <c r="C12" s="70">
        <v>4</v>
      </c>
      <c r="D12" s="70">
        <v>10</v>
      </c>
      <c r="E12" s="70">
        <v>2007</v>
      </c>
      <c r="F12" s="70" t="s">
        <v>791</v>
      </c>
      <c r="G12" s="70" t="s">
        <v>1738</v>
      </c>
      <c r="H12" s="70" t="s">
        <v>1739</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1743</v>
      </c>
      <c r="B13" s="70">
        <v>158</v>
      </c>
      <c r="C13" s="70">
        <v>5</v>
      </c>
      <c r="D13" s="70">
        <v>10</v>
      </c>
      <c r="E13" s="70">
        <v>2008</v>
      </c>
      <c r="F13" s="70" t="s">
        <v>792</v>
      </c>
      <c r="G13" s="70" t="s">
        <v>1738</v>
      </c>
      <c r="H13" s="70" t="s">
        <v>1739</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1744</v>
      </c>
      <c r="B14" s="70">
        <v>159</v>
      </c>
      <c r="C14" s="70">
        <v>6</v>
      </c>
      <c r="D14" s="70">
        <v>10</v>
      </c>
      <c r="E14" s="70">
        <v>2009</v>
      </c>
      <c r="F14" s="70" t="s">
        <v>176</v>
      </c>
      <c r="G14" s="70" t="s">
        <v>1738</v>
      </c>
      <c r="H14" s="70" t="s">
        <v>1739</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1745</v>
      </c>
      <c r="B15" s="70">
        <v>160</v>
      </c>
      <c r="C15" s="70">
        <v>7</v>
      </c>
      <c r="D15" s="70">
        <v>10</v>
      </c>
      <c r="E15" s="70">
        <v>2010</v>
      </c>
      <c r="F15" s="70" t="s">
        <v>177</v>
      </c>
      <c r="G15" s="70" t="s">
        <v>1738</v>
      </c>
      <c r="H15" s="70" t="s">
        <v>1739</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1746</v>
      </c>
      <c r="B16" s="70">
        <v>161</v>
      </c>
      <c r="C16" s="70">
        <v>8</v>
      </c>
      <c r="D16" s="70">
        <v>10</v>
      </c>
      <c r="E16" s="70">
        <v>2011</v>
      </c>
      <c r="F16" s="70" t="s">
        <v>178</v>
      </c>
      <c r="G16" s="70" t="s">
        <v>1738</v>
      </c>
      <c r="H16" s="70" t="s">
        <v>1739</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1747</v>
      </c>
      <c r="B17" s="70">
        <v>162</v>
      </c>
      <c r="C17" s="70">
        <v>9</v>
      </c>
      <c r="D17" s="70">
        <v>10</v>
      </c>
      <c r="E17" s="70">
        <v>2012</v>
      </c>
      <c r="F17" s="70" t="s">
        <v>179</v>
      </c>
      <c r="G17" s="70" t="s">
        <v>1738</v>
      </c>
      <c r="H17" s="70" t="s">
        <v>1739</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1748</v>
      </c>
      <c r="B18" s="70">
        <v>163</v>
      </c>
      <c r="C18" s="70">
        <v>10</v>
      </c>
      <c r="D18" s="70">
        <v>10</v>
      </c>
      <c r="E18" s="70">
        <v>2013</v>
      </c>
      <c r="F18" s="70" t="s">
        <v>180</v>
      </c>
      <c r="G18" s="70" t="s">
        <v>1738</v>
      </c>
      <c r="H18" s="70" t="s">
        <v>1739</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1749</v>
      </c>
      <c r="B19" s="70">
        <v>164</v>
      </c>
      <c r="C19" s="70">
        <v>11</v>
      </c>
      <c r="D19" s="70">
        <v>10</v>
      </c>
      <c r="E19" s="70">
        <v>2014</v>
      </c>
      <c r="F19" s="70" t="s">
        <v>181</v>
      </c>
      <c r="G19" s="70" t="s">
        <v>1738</v>
      </c>
      <c r="H19" s="70" t="s">
        <v>1739</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1750</v>
      </c>
      <c r="B20" s="70">
        <v>165</v>
      </c>
      <c r="C20" s="70">
        <v>12</v>
      </c>
      <c r="D20" s="70">
        <v>10</v>
      </c>
      <c r="E20" s="70">
        <v>2015</v>
      </c>
      <c r="F20" s="70" t="s">
        <v>182</v>
      </c>
      <c r="G20" s="70" t="s">
        <v>1738</v>
      </c>
      <c r="H20" s="70" t="s">
        <v>1739</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1751</v>
      </c>
      <c r="B21" s="70">
        <v>166</v>
      </c>
      <c r="C21" s="70">
        <v>13</v>
      </c>
      <c r="D21" s="70">
        <v>10</v>
      </c>
      <c r="E21" s="70">
        <v>2016</v>
      </c>
      <c r="F21" s="70" t="s">
        <v>155</v>
      </c>
      <c r="G21" s="70" t="s">
        <v>1738</v>
      </c>
      <c r="H21" s="70" t="s">
        <v>1739</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1752</v>
      </c>
      <c r="B22" s="70">
        <v>167</v>
      </c>
      <c r="C22" s="70">
        <v>14</v>
      </c>
      <c r="D22" s="70">
        <v>10</v>
      </c>
      <c r="E22" s="70">
        <v>2017</v>
      </c>
      <c r="F22" s="70" t="s">
        <v>156</v>
      </c>
      <c r="G22" s="70" t="s">
        <v>1738</v>
      </c>
      <c r="H22" s="70" t="s">
        <v>1739</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1753</v>
      </c>
      <c r="B23" s="70">
        <v>168</v>
      </c>
      <c r="C23" s="70">
        <v>15</v>
      </c>
      <c r="D23" s="70">
        <v>10</v>
      </c>
      <c r="E23" s="70">
        <v>2018</v>
      </c>
      <c r="F23" s="70" t="s">
        <v>183</v>
      </c>
      <c r="G23" s="70" t="s">
        <v>1738</v>
      </c>
      <c r="H23" s="70" t="s">
        <v>1739</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1754</v>
      </c>
      <c r="B24" s="70">
        <v>169</v>
      </c>
      <c r="C24" s="70">
        <v>16</v>
      </c>
      <c r="D24" s="70">
        <v>10</v>
      </c>
      <c r="E24" s="70">
        <v>2019</v>
      </c>
      <c r="F24" s="70" t="s">
        <v>158</v>
      </c>
      <c r="G24" s="70" t="s">
        <v>1738</v>
      </c>
      <c r="H24" s="70" t="s">
        <v>1739</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1755</v>
      </c>
      <c r="B25" s="70">
        <v>170</v>
      </c>
      <c r="C25" s="70">
        <v>17</v>
      </c>
      <c r="D25" s="70">
        <v>10</v>
      </c>
      <c r="E25" s="70">
        <v>2020</v>
      </c>
      <c r="F25" s="70" t="s">
        <v>159</v>
      </c>
      <c r="G25" s="70" t="s">
        <v>1738</v>
      </c>
      <c r="H25" s="70" t="s">
        <v>1739</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1756</v>
      </c>
      <c r="B26" s="70">
        <v>170</v>
      </c>
      <c r="C26" s="70">
        <v>18</v>
      </c>
      <c r="D26" s="70">
        <v>10</v>
      </c>
      <c r="E26" s="70">
        <v>2021</v>
      </c>
      <c r="F26" s="70" t="s">
        <v>160</v>
      </c>
      <c r="G26" s="1064" t="s">
        <v>1738</v>
      </c>
      <c r="H26" s="70" t="s">
        <v>1739</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1757</v>
      </c>
      <c r="B27" s="70">
        <v>170</v>
      </c>
      <c r="C27" s="70">
        <v>19</v>
      </c>
      <c r="D27" s="70">
        <v>10</v>
      </c>
      <c r="E27" s="70">
        <v>2022</v>
      </c>
      <c r="F27" s="70" t="s">
        <v>161</v>
      </c>
      <c r="G27" s="1064" t="s">
        <v>1738</v>
      </c>
      <c r="H27" s="70" t="s">
        <v>1739</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1758</v>
      </c>
      <c r="B28" s="70">
        <v>170</v>
      </c>
      <c r="C28" s="70">
        <v>20</v>
      </c>
      <c r="D28" s="70">
        <v>10</v>
      </c>
      <c r="E28" s="70">
        <v>2023</v>
      </c>
      <c r="F28" s="70" t="s">
        <v>1539</v>
      </c>
      <c r="G28" s="70" t="s">
        <v>1738</v>
      </c>
      <c r="H28" s="70" t="s">
        <v>1739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1759</v>
      </c>
      <c r="B29" s="70">
        <v>170</v>
      </c>
      <c r="C29" s="70">
        <v>21</v>
      </c>
      <c r="D29" s="70">
        <v>10</v>
      </c>
      <c r="E29" s="70">
        <v>2024</v>
      </c>
      <c r="F29" s="70" t="s">
        <v>1554</v>
      </c>
      <c r="G29" s="70" t="s">
        <v>1738</v>
      </c>
      <c r="H29" s="70" t="s">
        <v>1739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443</v>
      </c>
      <c r="C30" s="70">
        <v>1</v>
      </c>
      <c r="D30" s="70">
        <v>27</v>
      </c>
      <c r="E30" s="70">
        <v>1990</v>
      </c>
      <c r="F30" s="70" t="s">
        <v>787</v>
      </c>
      <c r="G30" s="70" t="s">
        <v>1761</v>
      </c>
      <c r="H30" s="70" t="s">
        <v>1762</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444</v>
      </c>
      <c r="C31" s="70">
        <v>2</v>
      </c>
      <c r="D31" s="70">
        <v>27</v>
      </c>
      <c r="E31" s="70">
        <v>2005</v>
      </c>
      <c r="F31" s="70" t="s">
        <v>789</v>
      </c>
      <c r="G31" s="70" t="s">
        <v>1761</v>
      </c>
      <c r="H31" s="70" t="s">
        <v>1762</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445</v>
      </c>
      <c r="C32" s="70">
        <v>3</v>
      </c>
      <c r="D32" s="70">
        <v>27</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446</v>
      </c>
      <c r="C33" s="70">
        <v>4</v>
      </c>
      <c r="D33" s="70">
        <v>27</v>
      </c>
      <c r="E33" s="70">
        <v>2007</v>
      </c>
      <c r="F33" s="70" t="s">
        <v>791</v>
      </c>
      <c r="G33" s="70" t="s">
        <v>1761</v>
      </c>
      <c r="H33" s="70" t="s">
        <v>1762</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447</v>
      </c>
      <c r="C34" s="70">
        <v>5</v>
      </c>
      <c r="D34" s="70">
        <v>27</v>
      </c>
      <c r="E34" s="70">
        <v>2008</v>
      </c>
      <c r="F34" s="70" t="s">
        <v>792</v>
      </c>
      <c r="G34" s="70" t="s">
        <v>1761</v>
      </c>
      <c r="H34" s="70" t="s">
        <v>1762</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448</v>
      </c>
      <c r="C35" s="70">
        <v>6</v>
      </c>
      <c r="D35" s="70">
        <v>27</v>
      </c>
      <c r="E35" s="70">
        <v>2009</v>
      </c>
      <c r="F35" s="70" t="s">
        <v>176</v>
      </c>
      <c r="G35" s="70" t="s">
        <v>1761</v>
      </c>
      <c r="H35" s="70" t="s">
        <v>1762</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1768</v>
      </c>
      <c r="B36" s="70">
        <v>449</v>
      </c>
      <c r="C36" s="70">
        <v>7</v>
      </c>
      <c r="D36" s="70">
        <v>27</v>
      </c>
      <c r="E36" s="70">
        <v>2010</v>
      </c>
      <c r="F36" s="70" t="s">
        <v>177</v>
      </c>
      <c r="G36" s="70" t="s">
        <v>1761</v>
      </c>
      <c r="H36" s="70" t="s">
        <v>1762</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1769</v>
      </c>
      <c r="B37" s="70">
        <v>450</v>
      </c>
      <c r="C37" s="70">
        <v>8</v>
      </c>
      <c r="D37" s="70">
        <v>27</v>
      </c>
      <c r="E37" s="70">
        <v>2011</v>
      </c>
      <c r="F37" s="70" t="s">
        <v>178</v>
      </c>
      <c r="G37" s="70" t="s">
        <v>1761</v>
      </c>
      <c r="H37" s="70" t="s">
        <v>1762</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1770</v>
      </c>
      <c r="B38" s="70">
        <v>451</v>
      </c>
      <c r="C38" s="70">
        <v>9</v>
      </c>
      <c r="D38" s="70">
        <v>27</v>
      </c>
      <c r="E38" s="70">
        <v>2012</v>
      </c>
      <c r="F38" s="70" t="s">
        <v>179</v>
      </c>
      <c r="G38" s="70" t="s">
        <v>1761</v>
      </c>
      <c r="H38" s="70" t="s">
        <v>1762</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1771</v>
      </c>
      <c r="B39" s="70">
        <v>452</v>
      </c>
      <c r="C39" s="70">
        <v>10</v>
      </c>
      <c r="D39" s="70">
        <v>27</v>
      </c>
      <c r="E39" s="70">
        <v>2013</v>
      </c>
      <c r="F39" s="70" t="s">
        <v>180</v>
      </c>
      <c r="G39" s="70" t="s">
        <v>1761</v>
      </c>
      <c r="H39" s="70" t="s">
        <v>1762</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1772</v>
      </c>
      <c r="B40" s="70">
        <v>453</v>
      </c>
      <c r="C40" s="70">
        <v>11</v>
      </c>
      <c r="D40" s="70">
        <v>27</v>
      </c>
      <c r="E40" s="70">
        <v>2014</v>
      </c>
      <c r="F40" s="70" t="s">
        <v>181</v>
      </c>
      <c r="G40" s="70" t="s">
        <v>1761</v>
      </c>
      <c r="H40" s="70" t="s">
        <v>1762</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1773</v>
      </c>
      <c r="B41" s="70">
        <v>454</v>
      </c>
      <c r="C41" s="70">
        <v>12</v>
      </c>
      <c r="D41" s="70">
        <v>27</v>
      </c>
      <c r="E41" s="70">
        <v>2015</v>
      </c>
      <c r="F41" s="70" t="s">
        <v>182</v>
      </c>
      <c r="G41" s="70" t="s">
        <v>1761</v>
      </c>
      <c r="H41" s="70" t="s">
        <v>1762</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1774</v>
      </c>
      <c r="B42" s="70">
        <v>455</v>
      </c>
      <c r="C42" s="70">
        <v>13</v>
      </c>
      <c r="D42" s="70">
        <v>27</v>
      </c>
      <c r="E42" s="70">
        <v>2016</v>
      </c>
      <c r="F42" s="70" t="s">
        <v>155</v>
      </c>
      <c r="G42" s="70" t="s">
        <v>1761</v>
      </c>
      <c r="H42" s="70" t="s">
        <v>1762</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1775</v>
      </c>
      <c r="B43" s="70">
        <v>456</v>
      </c>
      <c r="C43" s="70">
        <v>14</v>
      </c>
      <c r="D43" s="70">
        <v>27</v>
      </c>
      <c r="E43" s="70">
        <v>2017</v>
      </c>
      <c r="F43" s="70" t="s">
        <v>156</v>
      </c>
      <c r="G43" s="70" t="s">
        <v>1761</v>
      </c>
      <c r="H43" s="70" t="s">
        <v>1762</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1776</v>
      </c>
      <c r="B44" s="70">
        <v>457</v>
      </c>
      <c r="C44" s="70">
        <v>15</v>
      </c>
      <c r="D44" s="70">
        <v>27</v>
      </c>
      <c r="E44" s="70">
        <v>2018</v>
      </c>
      <c r="F44" s="70" t="s">
        <v>183</v>
      </c>
      <c r="G44" s="70" t="s">
        <v>1761</v>
      </c>
      <c r="H44" s="70" t="s">
        <v>1762</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1777</v>
      </c>
      <c r="B45" s="70">
        <v>458</v>
      </c>
      <c r="C45" s="70">
        <v>16</v>
      </c>
      <c r="D45" s="70">
        <v>27</v>
      </c>
      <c r="E45" s="70">
        <v>2019</v>
      </c>
      <c r="F45" s="70" t="s">
        <v>158</v>
      </c>
      <c r="G45" s="1064" t="s">
        <v>1761</v>
      </c>
      <c r="H45" s="70" t="s">
        <v>1762</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1778</v>
      </c>
      <c r="B46" s="70">
        <v>459</v>
      </c>
      <c r="C46" s="70">
        <v>17</v>
      </c>
      <c r="D46" s="70">
        <v>27</v>
      </c>
      <c r="E46" s="70">
        <v>2020</v>
      </c>
      <c r="F46" s="70" t="s">
        <v>159</v>
      </c>
      <c r="G46" s="1064" t="s">
        <v>1761</v>
      </c>
      <c r="H46" s="70" t="s">
        <v>1762</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1779</v>
      </c>
      <c r="B47" s="70">
        <v>459</v>
      </c>
      <c r="C47" s="70">
        <v>18</v>
      </c>
      <c r="D47" s="70">
        <v>27</v>
      </c>
      <c r="E47" s="70">
        <v>2021</v>
      </c>
      <c r="F47" s="70" t="s">
        <v>160</v>
      </c>
      <c r="G47" s="70" t="s">
        <v>1761</v>
      </c>
      <c r="H47" s="70" t="s">
        <v>1762</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1780</v>
      </c>
      <c r="B48" s="70">
        <v>459</v>
      </c>
      <c r="C48" s="70">
        <v>19</v>
      </c>
      <c r="D48" s="70">
        <v>27</v>
      </c>
      <c r="E48" s="70">
        <v>2022</v>
      </c>
      <c r="F48" s="70" t="s">
        <v>161</v>
      </c>
      <c r="G48" s="70" t="s">
        <v>1761</v>
      </c>
      <c r="H48" s="70" t="s">
        <v>1762</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459</v>
      </c>
      <c r="C49" s="70">
        <v>20</v>
      </c>
      <c r="D49" s="70">
        <v>27</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459</v>
      </c>
      <c r="C50" s="70">
        <v>21</v>
      </c>
      <c r="D50" s="70">
        <v>27</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35</v>
      </c>
      <c r="C51" s="70">
        <v>1</v>
      </c>
      <c r="D51" s="70">
        <v>3</v>
      </c>
      <c r="E51" s="70">
        <v>1990</v>
      </c>
      <c r="F51" s="70" t="s">
        <v>787</v>
      </c>
      <c r="G51" s="70" t="s">
        <v>1784</v>
      </c>
      <c r="H51" s="70" t="s">
        <v>1785</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36</v>
      </c>
      <c r="C52" s="70">
        <v>2</v>
      </c>
      <c r="D52" s="70">
        <v>3</v>
      </c>
      <c r="E52" s="70">
        <v>2005</v>
      </c>
      <c r="F52" s="70" t="s">
        <v>789</v>
      </c>
      <c r="G52" s="70" t="s">
        <v>1784</v>
      </c>
      <c r="H52" s="70" t="s">
        <v>1785</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37</v>
      </c>
      <c r="C53" s="70">
        <v>3</v>
      </c>
      <c r="D53" s="70">
        <v>3</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38</v>
      </c>
      <c r="C54" s="70">
        <v>4</v>
      </c>
      <c r="D54" s="70">
        <v>3</v>
      </c>
      <c r="E54" s="70">
        <v>2007</v>
      </c>
      <c r="F54" s="70" t="s">
        <v>791</v>
      </c>
      <c r="G54" s="70" t="s">
        <v>1784</v>
      </c>
      <c r="H54" s="70" t="s">
        <v>1785</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39</v>
      </c>
      <c r="C55" s="70">
        <v>5</v>
      </c>
      <c r="D55" s="70">
        <v>3</v>
      </c>
      <c r="E55" s="70">
        <v>2008</v>
      </c>
      <c r="F55" s="70" t="s">
        <v>792</v>
      </c>
      <c r="G55" s="70" t="s">
        <v>1784</v>
      </c>
      <c r="H55" s="70" t="s">
        <v>1785</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40</v>
      </c>
      <c r="C56" s="70">
        <v>6</v>
      </c>
      <c r="D56" s="70">
        <v>3</v>
      </c>
      <c r="E56" s="70">
        <v>2009</v>
      </c>
      <c r="F56" s="70" t="s">
        <v>176</v>
      </c>
      <c r="G56" s="70" t="s">
        <v>1784</v>
      </c>
      <c r="H56" s="70" t="s">
        <v>1785</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1791</v>
      </c>
      <c r="B57" s="70">
        <v>41</v>
      </c>
      <c r="C57" s="70">
        <v>7</v>
      </c>
      <c r="D57" s="70">
        <v>3</v>
      </c>
      <c r="E57" s="70">
        <v>2010</v>
      </c>
      <c r="F57" s="70" t="s">
        <v>177</v>
      </c>
      <c r="G57" s="70" t="s">
        <v>1784</v>
      </c>
      <c r="H57" s="70" t="s">
        <v>1785</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1792</v>
      </c>
      <c r="B58" s="70">
        <v>42</v>
      </c>
      <c r="C58" s="70">
        <v>8</v>
      </c>
      <c r="D58" s="70">
        <v>3</v>
      </c>
      <c r="E58" s="70">
        <v>2011</v>
      </c>
      <c r="F58" s="70" t="s">
        <v>178</v>
      </c>
      <c r="G58" s="70" t="s">
        <v>1784</v>
      </c>
      <c r="H58" s="70" t="s">
        <v>1785</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1793</v>
      </c>
      <c r="B59" s="70">
        <v>43</v>
      </c>
      <c r="C59" s="70">
        <v>9</v>
      </c>
      <c r="D59" s="70">
        <v>3</v>
      </c>
      <c r="E59" s="70">
        <v>2012</v>
      </c>
      <c r="F59" s="70" t="s">
        <v>179</v>
      </c>
      <c r="G59" s="70" t="s">
        <v>1784</v>
      </c>
      <c r="H59" s="70" t="s">
        <v>1785</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1794</v>
      </c>
      <c r="B60" s="70">
        <v>44</v>
      </c>
      <c r="C60" s="70">
        <v>10</v>
      </c>
      <c r="D60" s="70">
        <v>3</v>
      </c>
      <c r="E60" s="70">
        <v>2013</v>
      </c>
      <c r="F60" s="70" t="s">
        <v>180</v>
      </c>
      <c r="G60" s="70" t="s">
        <v>1784</v>
      </c>
      <c r="H60" s="70" t="s">
        <v>1785</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1795</v>
      </c>
      <c r="B61" s="70">
        <v>45</v>
      </c>
      <c r="C61" s="70">
        <v>11</v>
      </c>
      <c r="D61" s="70">
        <v>3</v>
      </c>
      <c r="E61" s="70">
        <v>2014</v>
      </c>
      <c r="F61" s="70" t="s">
        <v>181</v>
      </c>
      <c r="G61" s="70" t="s">
        <v>1784</v>
      </c>
      <c r="H61" s="70" t="s">
        <v>1785</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1796</v>
      </c>
      <c r="B62" s="70">
        <v>46</v>
      </c>
      <c r="C62" s="70">
        <v>12</v>
      </c>
      <c r="D62" s="70">
        <v>3</v>
      </c>
      <c r="E62" s="70">
        <v>2015</v>
      </c>
      <c r="F62" s="70" t="s">
        <v>182</v>
      </c>
      <c r="G62" s="70" t="s">
        <v>1784</v>
      </c>
      <c r="H62" s="70" t="s">
        <v>1785</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1797</v>
      </c>
      <c r="B63" s="70">
        <v>47</v>
      </c>
      <c r="C63" s="70">
        <v>13</v>
      </c>
      <c r="D63" s="70">
        <v>3</v>
      </c>
      <c r="E63" s="70">
        <v>2016</v>
      </c>
      <c r="F63" s="70" t="s">
        <v>155</v>
      </c>
      <c r="G63" s="70" t="s">
        <v>1784</v>
      </c>
      <c r="H63" s="70" t="s">
        <v>1785</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1798</v>
      </c>
      <c r="B64" s="70">
        <v>48</v>
      </c>
      <c r="C64" s="70">
        <v>14</v>
      </c>
      <c r="D64" s="70">
        <v>3</v>
      </c>
      <c r="E64" s="70">
        <v>2017</v>
      </c>
      <c r="F64" s="70" t="s">
        <v>156</v>
      </c>
      <c r="G64" s="1064" t="s">
        <v>1784</v>
      </c>
      <c r="H64" s="70" t="s">
        <v>1785</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1799</v>
      </c>
      <c r="B65" s="70">
        <v>49</v>
      </c>
      <c r="C65" s="70">
        <v>15</v>
      </c>
      <c r="D65" s="70">
        <v>3</v>
      </c>
      <c r="E65" s="70">
        <v>2018</v>
      </c>
      <c r="F65" s="70" t="s">
        <v>183</v>
      </c>
      <c r="G65" s="1064" t="s">
        <v>1784</v>
      </c>
      <c r="H65" s="70" t="s">
        <v>1785</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1800</v>
      </c>
      <c r="B66" s="70">
        <v>50</v>
      </c>
      <c r="C66" s="70">
        <v>16</v>
      </c>
      <c r="D66" s="70">
        <v>3</v>
      </c>
      <c r="E66" s="70">
        <v>2019</v>
      </c>
      <c r="F66" s="70" t="s">
        <v>158</v>
      </c>
      <c r="G66" s="70" t="s">
        <v>1784</v>
      </c>
      <c r="H66" s="70" t="s">
        <v>1785</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1801</v>
      </c>
      <c r="B67" s="70">
        <v>51</v>
      </c>
      <c r="C67" s="70">
        <v>17</v>
      </c>
      <c r="D67" s="70">
        <v>3</v>
      </c>
      <c r="E67" s="70">
        <v>2020</v>
      </c>
      <c r="F67" s="70" t="s">
        <v>159</v>
      </c>
      <c r="G67" s="70" t="s">
        <v>1784</v>
      </c>
      <c r="H67" s="70" t="s">
        <v>1785</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1802</v>
      </c>
      <c r="B68" s="70">
        <v>51</v>
      </c>
      <c r="C68" s="70">
        <v>18</v>
      </c>
      <c r="D68" s="70">
        <v>3</v>
      </c>
      <c r="E68" s="70">
        <v>2021</v>
      </c>
      <c r="F68" s="70" t="s">
        <v>160</v>
      </c>
      <c r="G68" s="70" t="s">
        <v>1784</v>
      </c>
      <c r="H68" s="70" t="s">
        <v>1785</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1803</v>
      </c>
      <c r="B69" s="70">
        <v>51</v>
      </c>
      <c r="C69" s="70">
        <v>19</v>
      </c>
      <c r="D69" s="70">
        <v>3</v>
      </c>
      <c r="E69" s="70">
        <v>2022</v>
      </c>
      <c r="F69" s="70" t="s">
        <v>161</v>
      </c>
      <c r="G69" s="70" t="s">
        <v>1784</v>
      </c>
      <c r="H69" s="70" t="s">
        <v>1785</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51</v>
      </c>
      <c r="C70" s="70">
        <v>20</v>
      </c>
      <c r="D70" s="70">
        <v>3</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51</v>
      </c>
      <c r="C71" s="70">
        <v>21</v>
      </c>
      <c r="D71" s="70">
        <v>3</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171</v>
      </c>
      <c r="C72" s="70">
        <v>1</v>
      </c>
      <c r="D72" s="70">
        <v>11</v>
      </c>
      <c r="E72" s="70">
        <v>1990</v>
      </c>
      <c r="F72" s="70" t="s">
        <v>787</v>
      </c>
      <c r="G72" s="70" t="s">
        <v>1807</v>
      </c>
      <c r="H72" s="70" t="s">
        <v>1808</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1809</v>
      </c>
      <c r="B73" s="70">
        <v>172</v>
      </c>
      <c r="C73" s="70">
        <v>2</v>
      </c>
      <c r="D73" s="70">
        <v>11</v>
      </c>
      <c r="E73" s="70">
        <v>2005</v>
      </c>
      <c r="F73" s="70" t="s">
        <v>789</v>
      </c>
      <c r="G73" s="70" t="s">
        <v>1807</v>
      </c>
      <c r="H73" s="70" t="s">
        <v>1808</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1810</v>
      </c>
      <c r="B74" s="70">
        <v>173</v>
      </c>
      <c r="C74" s="70">
        <v>3</v>
      </c>
      <c r="D74" s="70">
        <v>11</v>
      </c>
      <c r="E74" s="70">
        <v>2006</v>
      </c>
      <c r="F74" s="70" t="s">
        <v>790</v>
      </c>
      <c r="G74" s="70" t="s">
        <v>1807</v>
      </c>
      <c r="H74" s="70" t="s">
        <v>1808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1811</v>
      </c>
      <c r="B75" s="70">
        <v>174</v>
      </c>
      <c r="C75" s="70">
        <v>4</v>
      </c>
      <c r="D75" s="70">
        <v>11</v>
      </c>
      <c r="E75" s="70">
        <v>2007</v>
      </c>
      <c r="F75" s="70" t="s">
        <v>791</v>
      </c>
      <c r="G75" s="70" t="s">
        <v>1807</v>
      </c>
      <c r="H75" s="70" t="s">
        <v>1808</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1812</v>
      </c>
      <c r="B76" s="70">
        <v>175</v>
      </c>
      <c r="C76" s="70">
        <v>5</v>
      </c>
      <c r="D76" s="70">
        <v>11</v>
      </c>
      <c r="E76" s="70">
        <v>2008</v>
      </c>
      <c r="F76" s="70" t="s">
        <v>792</v>
      </c>
      <c r="G76" s="70" t="s">
        <v>1807</v>
      </c>
      <c r="H76" s="70" t="s">
        <v>1808</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1813</v>
      </c>
      <c r="B77" s="70">
        <v>176</v>
      </c>
      <c r="C77" s="70">
        <v>6</v>
      </c>
      <c r="D77" s="70">
        <v>11</v>
      </c>
      <c r="E77" s="70">
        <v>2009</v>
      </c>
      <c r="F77" s="70" t="s">
        <v>176</v>
      </c>
      <c r="G77" s="70" t="s">
        <v>1807</v>
      </c>
      <c r="H77" s="70" t="s">
        <v>1808</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1814</v>
      </c>
      <c r="B78" s="70">
        <v>177</v>
      </c>
      <c r="C78" s="70">
        <v>7</v>
      </c>
      <c r="D78" s="70">
        <v>11</v>
      </c>
      <c r="E78" s="70">
        <v>2010</v>
      </c>
      <c r="F78" s="70" t="s">
        <v>177</v>
      </c>
      <c r="G78" s="70" t="s">
        <v>1807</v>
      </c>
      <c r="H78" s="70" t="s">
        <v>1808</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1815</v>
      </c>
      <c r="B79" s="70">
        <v>178</v>
      </c>
      <c r="C79" s="70">
        <v>8</v>
      </c>
      <c r="D79" s="70">
        <v>11</v>
      </c>
      <c r="E79" s="70">
        <v>2011</v>
      </c>
      <c r="F79" s="70" t="s">
        <v>178</v>
      </c>
      <c r="G79" s="70" t="s">
        <v>1807</v>
      </c>
      <c r="H79" s="70" t="s">
        <v>1808</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1816</v>
      </c>
      <c r="B80" s="70">
        <v>179</v>
      </c>
      <c r="C80" s="70">
        <v>9</v>
      </c>
      <c r="D80" s="70">
        <v>11</v>
      </c>
      <c r="E80" s="70">
        <v>2012</v>
      </c>
      <c r="F80" s="70" t="s">
        <v>179</v>
      </c>
      <c r="G80" s="70" t="s">
        <v>1807</v>
      </c>
      <c r="H80" s="70" t="s">
        <v>1808</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1817</v>
      </c>
      <c r="B81" s="70">
        <v>180</v>
      </c>
      <c r="C81" s="70">
        <v>10</v>
      </c>
      <c r="D81" s="70">
        <v>11</v>
      </c>
      <c r="E81" s="70">
        <v>2013</v>
      </c>
      <c r="F81" s="70" t="s">
        <v>180</v>
      </c>
      <c r="G81" s="70" t="s">
        <v>1807</v>
      </c>
      <c r="H81" s="70" t="s">
        <v>1808</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1818</v>
      </c>
      <c r="B82" s="70">
        <v>181</v>
      </c>
      <c r="C82" s="70">
        <v>11</v>
      </c>
      <c r="D82" s="70">
        <v>11</v>
      </c>
      <c r="E82" s="70">
        <v>2014</v>
      </c>
      <c r="F82" s="70" t="s">
        <v>181</v>
      </c>
      <c r="G82" s="70" t="s">
        <v>1807</v>
      </c>
      <c r="H82" s="70" t="s">
        <v>1808</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1819</v>
      </c>
      <c r="B83" s="70">
        <v>182</v>
      </c>
      <c r="C83" s="70">
        <v>12</v>
      </c>
      <c r="D83" s="70">
        <v>11</v>
      </c>
      <c r="E83" s="70">
        <v>2015</v>
      </c>
      <c r="F83" s="70" t="s">
        <v>182</v>
      </c>
      <c r="G83" s="1064" t="s">
        <v>1807</v>
      </c>
      <c r="H83" s="70" t="s">
        <v>1808</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1820</v>
      </c>
      <c r="B84" s="70">
        <v>183</v>
      </c>
      <c r="C84" s="70">
        <v>13</v>
      </c>
      <c r="D84" s="70">
        <v>11</v>
      </c>
      <c r="E84" s="70">
        <v>2016</v>
      </c>
      <c r="F84" s="70" t="s">
        <v>155</v>
      </c>
      <c r="G84" s="1064" t="s">
        <v>1807</v>
      </c>
      <c r="H84" s="70" t="s">
        <v>1808</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1821</v>
      </c>
      <c r="B85" s="70">
        <v>184</v>
      </c>
      <c r="C85" s="70">
        <v>14</v>
      </c>
      <c r="D85" s="70">
        <v>11</v>
      </c>
      <c r="E85" s="70">
        <v>2017</v>
      </c>
      <c r="F85" s="70" t="s">
        <v>156</v>
      </c>
      <c r="G85" s="70" t="s">
        <v>1807</v>
      </c>
      <c r="H85" s="70" t="s">
        <v>1808</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1822</v>
      </c>
      <c r="B86" s="70">
        <v>185</v>
      </c>
      <c r="C86" s="70">
        <v>15</v>
      </c>
      <c r="D86" s="70">
        <v>11</v>
      </c>
      <c r="E86" s="70">
        <v>2018</v>
      </c>
      <c r="F86" s="70" t="s">
        <v>183</v>
      </c>
      <c r="G86" s="70" t="s">
        <v>1807</v>
      </c>
      <c r="H86" s="70" t="s">
        <v>1808</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1823</v>
      </c>
      <c r="B87" s="70">
        <v>186</v>
      </c>
      <c r="C87" s="70">
        <v>16</v>
      </c>
      <c r="D87" s="70">
        <v>11</v>
      </c>
      <c r="E87" s="70">
        <v>2019</v>
      </c>
      <c r="F87" s="70" t="s">
        <v>158</v>
      </c>
      <c r="G87" s="70" t="s">
        <v>1807</v>
      </c>
      <c r="H87" s="70" t="s">
        <v>1808</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1824</v>
      </c>
      <c r="B88" s="70">
        <v>187</v>
      </c>
      <c r="C88" s="70">
        <v>17</v>
      </c>
      <c r="D88" s="70">
        <v>11</v>
      </c>
      <c r="E88" s="70">
        <v>2020</v>
      </c>
      <c r="F88" s="70" t="s">
        <v>159</v>
      </c>
      <c r="G88" s="70" t="s">
        <v>1807</v>
      </c>
      <c r="H88" s="70" t="s">
        <v>1808</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1825</v>
      </c>
      <c r="B89" s="70">
        <v>187</v>
      </c>
      <c r="C89" s="70">
        <v>18</v>
      </c>
      <c r="D89" s="70">
        <v>11</v>
      </c>
      <c r="E89" s="70">
        <v>2021</v>
      </c>
      <c r="F89" s="70" t="s">
        <v>160</v>
      </c>
      <c r="G89" s="70" t="s">
        <v>1807</v>
      </c>
      <c r="H89" s="70" t="s">
        <v>1808</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1826</v>
      </c>
      <c r="B90" s="70">
        <v>187</v>
      </c>
      <c r="C90" s="70">
        <v>19</v>
      </c>
      <c r="D90" s="70">
        <v>11</v>
      </c>
      <c r="E90" s="70">
        <v>2022</v>
      </c>
      <c r="F90" s="70" t="s">
        <v>161</v>
      </c>
      <c r="G90" s="70" t="s">
        <v>1807</v>
      </c>
      <c r="H90" s="70" t="s">
        <v>1808</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1827</v>
      </c>
      <c r="B91" s="70">
        <v>187</v>
      </c>
      <c r="C91" s="70">
        <v>20</v>
      </c>
      <c r="D91" s="70">
        <v>11</v>
      </c>
      <c r="E91" s="70">
        <v>2023</v>
      </c>
      <c r="F91" s="70" t="s">
        <v>1539</v>
      </c>
      <c r="G91" s="70" t="s">
        <v>1807</v>
      </c>
      <c r="H91" s="70" t="s">
        <v>1808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1828</v>
      </c>
      <c r="B92" s="70">
        <v>187</v>
      </c>
      <c r="C92" s="70">
        <v>21</v>
      </c>
      <c r="D92" s="70">
        <v>11</v>
      </c>
      <c r="E92" s="70">
        <v>2024</v>
      </c>
      <c r="F92" s="70" t="s">
        <v>1554</v>
      </c>
      <c r="G92" s="70" t="s">
        <v>1807</v>
      </c>
      <c r="H92" s="70" t="s">
        <v>1808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1829</v>
      </c>
      <c r="B93" s="70">
        <v>477</v>
      </c>
      <c r="C93" s="70">
        <v>1</v>
      </c>
      <c r="D93" s="70">
        <v>29</v>
      </c>
      <c r="E93" s="70">
        <v>1990</v>
      </c>
      <c r="F93" s="70" t="s">
        <v>787</v>
      </c>
      <c r="G93" s="70" t="s">
        <v>1830</v>
      </c>
      <c r="H93" s="70" t="s">
        <v>1831</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1832</v>
      </c>
      <c r="B94" s="70">
        <v>478</v>
      </c>
      <c r="C94" s="70">
        <v>2</v>
      </c>
      <c r="D94" s="70">
        <v>29</v>
      </c>
      <c r="E94" s="70">
        <v>2005</v>
      </c>
      <c r="F94" s="70" t="s">
        <v>789</v>
      </c>
      <c r="G94" s="70" t="s">
        <v>1830</v>
      </c>
      <c r="H94" s="70" t="s">
        <v>1831</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1833</v>
      </c>
      <c r="B95" s="70">
        <v>479</v>
      </c>
      <c r="C95" s="70">
        <v>3</v>
      </c>
      <c r="D95" s="70">
        <v>29</v>
      </c>
      <c r="E95" s="70">
        <v>2006</v>
      </c>
      <c r="F95" s="70" t="s">
        <v>790</v>
      </c>
      <c r="G95" s="70" t="s">
        <v>1830</v>
      </c>
      <c r="H95" s="70" t="s">
        <v>1831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1834</v>
      </c>
      <c r="B96" s="70">
        <v>480</v>
      </c>
      <c r="C96" s="70">
        <v>4</v>
      </c>
      <c r="D96" s="70">
        <v>29</v>
      </c>
      <c r="E96" s="70">
        <v>2007</v>
      </c>
      <c r="F96" s="70" t="s">
        <v>791</v>
      </c>
      <c r="G96" s="70" t="s">
        <v>1830</v>
      </c>
      <c r="H96" s="70" t="s">
        <v>1831</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1835</v>
      </c>
      <c r="B97" s="70">
        <v>481</v>
      </c>
      <c r="C97" s="70">
        <v>5</v>
      </c>
      <c r="D97" s="70">
        <v>29</v>
      </c>
      <c r="E97" s="70">
        <v>2008</v>
      </c>
      <c r="F97" s="70" t="s">
        <v>792</v>
      </c>
      <c r="G97" s="70" t="s">
        <v>1830</v>
      </c>
      <c r="H97" s="70" t="s">
        <v>1831</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1836</v>
      </c>
      <c r="B98" s="70">
        <v>482</v>
      </c>
      <c r="C98" s="70">
        <v>6</v>
      </c>
      <c r="D98" s="70">
        <v>29</v>
      </c>
      <c r="E98" s="70">
        <v>2009</v>
      </c>
      <c r="F98" s="70" t="s">
        <v>176</v>
      </c>
      <c r="G98" s="70" t="s">
        <v>1830</v>
      </c>
      <c r="H98" s="70" t="s">
        <v>1831</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1837</v>
      </c>
      <c r="B99" s="70">
        <v>483</v>
      </c>
      <c r="C99" s="70">
        <v>7</v>
      </c>
      <c r="D99" s="70">
        <v>29</v>
      </c>
      <c r="E99" s="70">
        <v>2010</v>
      </c>
      <c r="F99" s="70" t="s">
        <v>177</v>
      </c>
      <c r="G99" s="70" t="s">
        <v>1830</v>
      </c>
      <c r="H99" s="70" t="s">
        <v>1831</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1838</v>
      </c>
      <c r="B100" s="70">
        <v>484</v>
      </c>
      <c r="C100" s="70">
        <v>8</v>
      </c>
      <c r="D100" s="70">
        <v>29</v>
      </c>
      <c r="E100" s="70">
        <v>2011</v>
      </c>
      <c r="F100" s="70" t="s">
        <v>178</v>
      </c>
      <c r="G100" s="70" t="s">
        <v>1830</v>
      </c>
      <c r="H100" s="70" t="s">
        <v>1831</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1839</v>
      </c>
      <c r="B101" s="70">
        <v>485</v>
      </c>
      <c r="C101" s="70">
        <v>9</v>
      </c>
      <c r="D101" s="70">
        <v>29</v>
      </c>
      <c r="E101" s="70">
        <v>2012</v>
      </c>
      <c r="F101" s="70" t="s">
        <v>179</v>
      </c>
      <c r="G101" s="70" t="s">
        <v>1830</v>
      </c>
      <c r="H101" s="70" t="s">
        <v>1831</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1840</v>
      </c>
      <c r="B102" s="70">
        <v>486</v>
      </c>
      <c r="C102" s="70">
        <v>10</v>
      </c>
      <c r="D102" s="70">
        <v>29</v>
      </c>
      <c r="E102" s="70">
        <v>2013</v>
      </c>
      <c r="F102" s="70" t="s">
        <v>180</v>
      </c>
      <c r="G102" s="1064" t="s">
        <v>1830</v>
      </c>
      <c r="H102" s="70" t="s">
        <v>1831</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1841</v>
      </c>
      <c r="B103" s="70">
        <v>487</v>
      </c>
      <c r="C103" s="70">
        <v>11</v>
      </c>
      <c r="D103" s="70">
        <v>29</v>
      </c>
      <c r="E103" s="70">
        <v>2014</v>
      </c>
      <c r="F103" s="70" t="s">
        <v>181</v>
      </c>
      <c r="G103" s="1064" t="s">
        <v>1830</v>
      </c>
      <c r="H103" s="70" t="s">
        <v>1831</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1842</v>
      </c>
      <c r="B104" s="70">
        <v>488</v>
      </c>
      <c r="C104" s="70">
        <v>12</v>
      </c>
      <c r="D104" s="70">
        <v>29</v>
      </c>
      <c r="E104" s="70">
        <v>2015</v>
      </c>
      <c r="F104" s="70" t="s">
        <v>182</v>
      </c>
      <c r="G104" s="70" t="s">
        <v>1830</v>
      </c>
      <c r="H104" s="70" t="s">
        <v>1831</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1843</v>
      </c>
      <c r="B105" s="70">
        <v>489</v>
      </c>
      <c r="C105" s="70">
        <v>13</v>
      </c>
      <c r="D105" s="70">
        <v>29</v>
      </c>
      <c r="E105" s="70">
        <v>2016</v>
      </c>
      <c r="F105" s="70" t="s">
        <v>155</v>
      </c>
      <c r="G105" s="70" t="s">
        <v>1830</v>
      </c>
      <c r="H105" s="70" t="s">
        <v>1831</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1844</v>
      </c>
      <c r="B106" s="70">
        <v>490</v>
      </c>
      <c r="C106" s="70">
        <v>14</v>
      </c>
      <c r="D106" s="70">
        <v>29</v>
      </c>
      <c r="E106" s="70">
        <v>2017</v>
      </c>
      <c r="F106" s="70" t="s">
        <v>156</v>
      </c>
      <c r="G106" s="70" t="s">
        <v>1830</v>
      </c>
      <c r="H106" s="70" t="s">
        <v>1831</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1845</v>
      </c>
      <c r="B107" s="70">
        <v>491</v>
      </c>
      <c r="C107" s="70">
        <v>15</v>
      </c>
      <c r="D107" s="70">
        <v>29</v>
      </c>
      <c r="E107" s="70">
        <v>2018</v>
      </c>
      <c r="F107" s="70" t="s">
        <v>183</v>
      </c>
      <c r="G107" s="70" t="s">
        <v>1830</v>
      </c>
      <c r="H107" s="70" t="s">
        <v>1831</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1846</v>
      </c>
      <c r="B108" s="70">
        <v>492</v>
      </c>
      <c r="C108" s="70">
        <v>16</v>
      </c>
      <c r="D108" s="70">
        <v>29</v>
      </c>
      <c r="E108" s="70">
        <v>2019</v>
      </c>
      <c r="F108" s="70" t="s">
        <v>158</v>
      </c>
      <c r="G108" s="70" t="s">
        <v>1830</v>
      </c>
      <c r="H108" s="70" t="s">
        <v>1831</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1847</v>
      </c>
      <c r="B109" s="70">
        <v>493</v>
      </c>
      <c r="C109" s="70">
        <v>17</v>
      </c>
      <c r="D109" s="70">
        <v>29</v>
      </c>
      <c r="E109" s="70">
        <v>2020</v>
      </c>
      <c r="F109" s="70" t="s">
        <v>159</v>
      </c>
      <c r="G109" s="70" t="s">
        <v>1830</v>
      </c>
      <c r="H109" s="70" t="s">
        <v>1831</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1848</v>
      </c>
      <c r="B110" s="70">
        <v>493</v>
      </c>
      <c r="C110" s="70">
        <v>18</v>
      </c>
      <c r="D110" s="70">
        <v>29</v>
      </c>
      <c r="E110" s="70">
        <v>2021</v>
      </c>
      <c r="F110" s="70" t="s">
        <v>160</v>
      </c>
      <c r="G110" s="70" t="s">
        <v>1830</v>
      </c>
      <c r="H110" s="70" t="s">
        <v>1831</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1849</v>
      </c>
      <c r="B111" s="70">
        <v>493</v>
      </c>
      <c r="C111" s="70">
        <v>19</v>
      </c>
      <c r="D111" s="70">
        <v>29</v>
      </c>
      <c r="E111" s="70">
        <v>2022</v>
      </c>
      <c r="F111" s="70" t="s">
        <v>161</v>
      </c>
      <c r="G111" s="70" t="s">
        <v>1830</v>
      </c>
      <c r="H111" s="70" t="s">
        <v>1831</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1850</v>
      </c>
      <c r="B112" s="70">
        <v>493</v>
      </c>
      <c r="C112" s="70">
        <v>20</v>
      </c>
      <c r="D112" s="70">
        <v>29</v>
      </c>
      <c r="E112" s="70">
        <v>2023</v>
      </c>
      <c r="F112" s="70" t="s">
        <v>1539</v>
      </c>
      <c r="G112" s="70" t="s">
        <v>1830</v>
      </c>
      <c r="H112" s="70" t="s">
        <v>1831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1851</v>
      </c>
      <c r="B113" s="70">
        <v>493</v>
      </c>
      <c r="C113" s="70">
        <v>21</v>
      </c>
      <c r="D113" s="70">
        <v>29</v>
      </c>
      <c r="E113" s="70">
        <v>2024</v>
      </c>
      <c r="F113" s="70" t="s">
        <v>1554</v>
      </c>
      <c r="G113" s="70" t="s">
        <v>1830</v>
      </c>
      <c r="H113" s="70" t="s">
        <v>1831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1852</v>
      </c>
      <c r="B114" s="70">
        <v>392</v>
      </c>
      <c r="C114" s="70">
        <v>1</v>
      </c>
      <c r="D114" s="70">
        <v>24</v>
      </c>
      <c r="E114" s="70">
        <v>1990</v>
      </c>
      <c r="F114" s="70" t="s">
        <v>787</v>
      </c>
      <c r="G114" s="70" t="s">
        <v>1853</v>
      </c>
      <c r="H114" s="70" t="s">
        <v>1854</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1855</v>
      </c>
      <c r="B115" s="70">
        <v>393</v>
      </c>
      <c r="C115" s="70">
        <v>2</v>
      </c>
      <c r="D115" s="70">
        <v>24</v>
      </c>
      <c r="E115" s="70">
        <v>2005</v>
      </c>
      <c r="F115" s="70" t="s">
        <v>789</v>
      </c>
      <c r="G115" s="70" t="s">
        <v>1853</v>
      </c>
      <c r="H115" s="70" t="s">
        <v>1854</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1856</v>
      </c>
      <c r="B116" s="70">
        <v>394</v>
      </c>
      <c r="C116" s="70">
        <v>3</v>
      </c>
      <c r="D116" s="70">
        <v>24</v>
      </c>
      <c r="E116" s="70">
        <v>2006</v>
      </c>
      <c r="F116" s="70" t="s">
        <v>790</v>
      </c>
      <c r="G116" s="70" t="s">
        <v>1853</v>
      </c>
      <c r="H116" s="70" t="s">
        <v>1854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1857</v>
      </c>
      <c r="B117" s="70">
        <v>395</v>
      </c>
      <c r="C117" s="70">
        <v>4</v>
      </c>
      <c r="D117" s="70">
        <v>24</v>
      </c>
      <c r="E117" s="70">
        <v>2007</v>
      </c>
      <c r="F117" s="70" t="s">
        <v>791</v>
      </c>
      <c r="G117" s="70" t="s">
        <v>1853</v>
      </c>
      <c r="H117" s="70" t="s">
        <v>1854</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1858</v>
      </c>
      <c r="B118" s="70">
        <v>396</v>
      </c>
      <c r="C118" s="70">
        <v>5</v>
      </c>
      <c r="D118" s="70">
        <v>24</v>
      </c>
      <c r="E118" s="70">
        <v>2008</v>
      </c>
      <c r="F118" s="70" t="s">
        <v>792</v>
      </c>
      <c r="G118" s="70" t="s">
        <v>1853</v>
      </c>
      <c r="H118" s="70" t="s">
        <v>1854</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1859</v>
      </c>
      <c r="B119" s="70">
        <v>397</v>
      </c>
      <c r="C119" s="70">
        <v>6</v>
      </c>
      <c r="D119" s="70">
        <v>24</v>
      </c>
      <c r="E119" s="70">
        <v>2009</v>
      </c>
      <c r="F119" s="70" t="s">
        <v>176</v>
      </c>
      <c r="G119" s="70" t="s">
        <v>1853</v>
      </c>
      <c r="H119" s="70" t="s">
        <v>1854</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1860</v>
      </c>
      <c r="B120" s="70">
        <v>398</v>
      </c>
      <c r="C120" s="70">
        <v>7</v>
      </c>
      <c r="D120" s="70">
        <v>24</v>
      </c>
      <c r="E120" s="70">
        <v>2010</v>
      </c>
      <c r="F120" s="70" t="s">
        <v>177</v>
      </c>
      <c r="G120" s="70" t="s">
        <v>1853</v>
      </c>
      <c r="H120" s="70" t="s">
        <v>1854</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1861</v>
      </c>
      <c r="B121" s="70">
        <v>399</v>
      </c>
      <c r="C121" s="70">
        <v>8</v>
      </c>
      <c r="D121" s="70">
        <v>24</v>
      </c>
      <c r="E121" s="70">
        <v>2011</v>
      </c>
      <c r="F121" s="70" t="s">
        <v>178</v>
      </c>
      <c r="G121" s="1064" t="s">
        <v>1853</v>
      </c>
      <c r="H121" s="70" t="s">
        <v>1854</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1862</v>
      </c>
      <c r="B122" s="70">
        <v>400</v>
      </c>
      <c r="C122" s="70">
        <v>9</v>
      </c>
      <c r="D122" s="70">
        <v>24</v>
      </c>
      <c r="E122" s="70">
        <v>2012</v>
      </c>
      <c r="F122" s="70" t="s">
        <v>179</v>
      </c>
      <c r="G122" s="1064" t="s">
        <v>1853</v>
      </c>
      <c r="H122" s="70" t="s">
        <v>1854</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1863</v>
      </c>
      <c r="B123" s="70">
        <v>401</v>
      </c>
      <c r="C123" s="70">
        <v>10</v>
      </c>
      <c r="D123" s="70">
        <v>24</v>
      </c>
      <c r="E123" s="70">
        <v>2013</v>
      </c>
      <c r="F123" s="70" t="s">
        <v>180</v>
      </c>
      <c r="G123" s="70" t="s">
        <v>1853</v>
      </c>
      <c r="H123" s="70" t="s">
        <v>1854</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1864</v>
      </c>
      <c r="B124" s="70">
        <v>402</v>
      </c>
      <c r="C124" s="70">
        <v>11</v>
      </c>
      <c r="D124" s="70">
        <v>24</v>
      </c>
      <c r="E124" s="70">
        <v>2014</v>
      </c>
      <c r="F124" s="70" t="s">
        <v>181</v>
      </c>
      <c r="G124" s="70" t="s">
        <v>1853</v>
      </c>
      <c r="H124" s="70" t="s">
        <v>1854</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1865</v>
      </c>
      <c r="B125" s="70">
        <v>403</v>
      </c>
      <c r="C125" s="70">
        <v>12</v>
      </c>
      <c r="D125" s="70">
        <v>24</v>
      </c>
      <c r="E125" s="70">
        <v>2015</v>
      </c>
      <c r="F125" s="70" t="s">
        <v>182</v>
      </c>
      <c r="G125" s="70" t="s">
        <v>1853</v>
      </c>
      <c r="H125" s="70" t="s">
        <v>1854</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1866</v>
      </c>
      <c r="B126" s="70">
        <v>404</v>
      </c>
      <c r="C126" s="70">
        <v>13</v>
      </c>
      <c r="D126" s="70">
        <v>24</v>
      </c>
      <c r="E126" s="70">
        <v>2016</v>
      </c>
      <c r="F126" s="70" t="s">
        <v>155</v>
      </c>
      <c r="G126" s="70" t="s">
        <v>1853</v>
      </c>
      <c r="H126" s="70" t="s">
        <v>1854</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1867</v>
      </c>
      <c r="B127" s="70">
        <v>405</v>
      </c>
      <c r="C127" s="70">
        <v>14</v>
      </c>
      <c r="D127" s="70">
        <v>24</v>
      </c>
      <c r="E127" s="70">
        <v>2017</v>
      </c>
      <c r="F127" s="70" t="s">
        <v>156</v>
      </c>
      <c r="G127" s="70" t="s">
        <v>1853</v>
      </c>
      <c r="H127" s="70" t="s">
        <v>1854</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1868</v>
      </c>
      <c r="B128" s="70">
        <v>406</v>
      </c>
      <c r="C128" s="70">
        <v>15</v>
      </c>
      <c r="D128" s="70">
        <v>24</v>
      </c>
      <c r="E128" s="70">
        <v>2018</v>
      </c>
      <c r="F128" s="70" t="s">
        <v>183</v>
      </c>
      <c r="G128" s="70" t="s">
        <v>1853</v>
      </c>
      <c r="H128" s="70" t="s">
        <v>1854</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1869</v>
      </c>
      <c r="B129" s="70">
        <v>407</v>
      </c>
      <c r="C129" s="70">
        <v>16</v>
      </c>
      <c r="D129" s="70">
        <v>24</v>
      </c>
      <c r="E129" s="70">
        <v>2019</v>
      </c>
      <c r="F129" s="70" t="s">
        <v>158</v>
      </c>
      <c r="G129" s="70" t="s">
        <v>1853</v>
      </c>
      <c r="H129" s="70" t="s">
        <v>1854</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1870</v>
      </c>
      <c r="B130" s="70">
        <v>408</v>
      </c>
      <c r="C130" s="70">
        <v>17</v>
      </c>
      <c r="D130" s="70">
        <v>24</v>
      </c>
      <c r="E130" s="70">
        <v>2020</v>
      </c>
      <c r="F130" s="70" t="s">
        <v>159</v>
      </c>
      <c r="G130" s="70" t="s">
        <v>1853</v>
      </c>
      <c r="H130" s="70" t="s">
        <v>1854</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1871</v>
      </c>
      <c r="B131" s="70">
        <v>408</v>
      </c>
      <c r="C131" s="70">
        <v>18</v>
      </c>
      <c r="D131" s="70">
        <v>24</v>
      </c>
      <c r="E131" s="70">
        <v>2021</v>
      </c>
      <c r="F131" s="70" t="s">
        <v>160</v>
      </c>
      <c r="G131" s="70" t="s">
        <v>1853</v>
      </c>
      <c r="H131" s="70" t="s">
        <v>1854</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1872</v>
      </c>
      <c r="B132" s="70">
        <v>408</v>
      </c>
      <c r="C132" s="70">
        <v>19</v>
      </c>
      <c r="D132" s="70">
        <v>24</v>
      </c>
      <c r="E132" s="70">
        <v>2022</v>
      </c>
      <c r="F132" s="70" t="s">
        <v>161</v>
      </c>
      <c r="G132" s="70" t="s">
        <v>1853</v>
      </c>
      <c r="H132" s="70" t="s">
        <v>1854</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1873</v>
      </c>
      <c r="B133" s="70">
        <v>408</v>
      </c>
      <c r="C133" s="70">
        <v>20</v>
      </c>
      <c r="D133" s="70">
        <v>24</v>
      </c>
      <c r="E133" s="70">
        <v>2023</v>
      </c>
      <c r="F133" s="70" t="s">
        <v>1539</v>
      </c>
      <c r="G133" s="70" t="s">
        <v>1853</v>
      </c>
      <c r="H133" s="70" t="s">
        <v>1854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1874</v>
      </c>
      <c r="B134" s="70">
        <v>408</v>
      </c>
      <c r="C134" s="70">
        <v>21</v>
      </c>
      <c r="D134" s="70">
        <v>24</v>
      </c>
      <c r="E134" s="70">
        <v>2024</v>
      </c>
      <c r="F134" s="70" t="s">
        <v>1554</v>
      </c>
      <c r="G134" s="70" t="s">
        <v>1853</v>
      </c>
      <c r="H134" s="70" t="s">
        <v>1854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1875</v>
      </c>
      <c r="B135" s="70">
        <v>256</v>
      </c>
      <c r="C135" s="70">
        <v>1</v>
      </c>
      <c r="D135" s="70">
        <v>16</v>
      </c>
      <c r="E135" s="70">
        <v>1990</v>
      </c>
      <c r="F135" s="70" t="s">
        <v>787</v>
      </c>
      <c r="G135" s="70" t="s">
        <v>1876</v>
      </c>
      <c r="H135" s="70" t="s">
        <v>1877</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1878</v>
      </c>
      <c r="B136" s="70">
        <v>257</v>
      </c>
      <c r="C136" s="70">
        <v>2</v>
      </c>
      <c r="D136" s="70">
        <v>16</v>
      </c>
      <c r="E136" s="70">
        <v>2005</v>
      </c>
      <c r="F136" s="70" t="s">
        <v>789</v>
      </c>
      <c r="G136" s="70" t="s">
        <v>1876</v>
      </c>
      <c r="H136" s="70" t="s">
        <v>1877</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1879</v>
      </c>
      <c r="B137" s="70">
        <v>258</v>
      </c>
      <c r="C137" s="70">
        <v>3</v>
      </c>
      <c r="D137" s="70">
        <v>16</v>
      </c>
      <c r="E137" s="70">
        <v>2006</v>
      </c>
      <c r="F137" s="70" t="s">
        <v>790</v>
      </c>
      <c r="G137" s="70" t="s">
        <v>1876</v>
      </c>
      <c r="H137" s="70" t="s">
        <v>1877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1880</v>
      </c>
      <c r="B138" s="70">
        <v>259</v>
      </c>
      <c r="C138" s="70">
        <v>4</v>
      </c>
      <c r="D138" s="70">
        <v>16</v>
      </c>
      <c r="E138" s="70">
        <v>2007</v>
      </c>
      <c r="F138" s="70" t="s">
        <v>791</v>
      </c>
      <c r="G138" s="70" t="s">
        <v>1876</v>
      </c>
      <c r="H138" s="70" t="s">
        <v>1877</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1881</v>
      </c>
      <c r="B139" s="70">
        <v>260</v>
      </c>
      <c r="C139" s="70">
        <v>5</v>
      </c>
      <c r="D139" s="70">
        <v>16</v>
      </c>
      <c r="E139" s="70">
        <v>2008</v>
      </c>
      <c r="F139" s="70" t="s">
        <v>792</v>
      </c>
      <c r="G139" s="70" t="s">
        <v>1876</v>
      </c>
      <c r="H139" s="70" t="s">
        <v>1877</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1882</v>
      </c>
      <c r="B140" s="70">
        <v>261</v>
      </c>
      <c r="C140" s="70">
        <v>6</v>
      </c>
      <c r="D140" s="70">
        <v>16</v>
      </c>
      <c r="E140" s="70">
        <v>2009</v>
      </c>
      <c r="F140" s="70" t="s">
        <v>176</v>
      </c>
      <c r="G140" s="1064" t="s">
        <v>1876</v>
      </c>
      <c r="H140" s="70" t="s">
        <v>1877</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1883</v>
      </c>
      <c r="B141" s="70">
        <v>262</v>
      </c>
      <c r="C141" s="70">
        <v>7</v>
      </c>
      <c r="D141" s="70">
        <v>16</v>
      </c>
      <c r="E141" s="70">
        <v>2010</v>
      </c>
      <c r="F141" s="70" t="s">
        <v>177</v>
      </c>
      <c r="G141" s="1064" t="s">
        <v>1876</v>
      </c>
      <c r="H141" s="70" t="s">
        <v>1877</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1884</v>
      </c>
      <c r="B142" s="70">
        <v>263</v>
      </c>
      <c r="C142" s="70">
        <v>8</v>
      </c>
      <c r="D142" s="70">
        <v>16</v>
      </c>
      <c r="E142" s="70">
        <v>2011</v>
      </c>
      <c r="F142" s="70" t="s">
        <v>178</v>
      </c>
      <c r="G142" s="70" t="s">
        <v>1876</v>
      </c>
      <c r="H142" s="70" t="s">
        <v>1877</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1885</v>
      </c>
      <c r="B143" s="70">
        <v>264</v>
      </c>
      <c r="C143" s="70">
        <v>9</v>
      </c>
      <c r="D143" s="70">
        <v>16</v>
      </c>
      <c r="E143" s="70">
        <v>2012</v>
      </c>
      <c r="F143" s="70" t="s">
        <v>179</v>
      </c>
      <c r="G143" s="70" t="s">
        <v>1876</v>
      </c>
      <c r="H143" s="70" t="s">
        <v>1877</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1886</v>
      </c>
      <c r="B144" s="70">
        <v>265</v>
      </c>
      <c r="C144" s="70">
        <v>10</v>
      </c>
      <c r="D144" s="70">
        <v>16</v>
      </c>
      <c r="E144" s="70">
        <v>2013</v>
      </c>
      <c r="F144" s="70" t="s">
        <v>180</v>
      </c>
      <c r="G144" s="70" t="s">
        <v>1876</v>
      </c>
      <c r="H144" s="70" t="s">
        <v>1877</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1887</v>
      </c>
      <c r="B145" s="70">
        <v>266</v>
      </c>
      <c r="C145" s="70">
        <v>11</v>
      </c>
      <c r="D145" s="70">
        <v>16</v>
      </c>
      <c r="E145" s="70">
        <v>2014</v>
      </c>
      <c r="F145" s="70" t="s">
        <v>181</v>
      </c>
      <c r="G145" s="70" t="s">
        <v>1876</v>
      </c>
      <c r="H145" s="70" t="s">
        <v>1877</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1888</v>
      </c>
      <c r="B146" s="70">
        <v>267</v>
      </c>
      <c r="C146" s="70">
        <v>12</v>
      </c>
      <c r="D146" s="70">
        <v>16</v>
      </c>
      <c r="E146" s="70">
        <v>2015</v>
      </c>
      <c r="F146" s="70" t="s">
        <v>182</v>
      </c>
      <c r="G146" s="70" t="s">
        <v>1876</v>
      </c>
      <c r="H146" s="70" t="s">
        <v>1877</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1889</v>
      </c>
      <c r="B147" s="70">
        <v>268</v>
      </c>
      <c r="C147" s="70">
        <v>13</v>
      </c>
      <c r="D147" s="70">
        <v>16</v>
      </c>
      <c r="E147" s="70">
        <v>2016</v>
      </c>
      <c r="F147" s="70" t="s">
        <v>155</v>
      </c>
      <c r="G147" s="70" t="s">
        <v>1876</v>
      </c>
      <c r="H147" s="70" t="s">
        <v>1877</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1890</v>
      </c>
      <c r="B148" s="70">
        <v>269</v>
      </c>
      <c r="C148" s="70">
        <v>14</v>
      </c>
      <c r="D148" s="70">
        <v>16</v>
      </c>
      <c r="E148" s="70">
        <v>2017</v>
      </c>
      <c r="F148" s="70" t="s">
        <v>156</v>
      </c>
      <c r="G148" s="70" t="s">
        <v>1876</v>
      </c>
      <c r="H148" s="70" t="s">
        <v>1877</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1891</v>
      </c>
      <c r="B149" s="70">
        <v>270</v>
      </c>
      <c r="C149" s="70">
        <v>15</v>
      </c>
      <c r="D149" s="70">
        <v>16</v>
      </c>
      <c r="E149" s="70">
        <v>2018</v>
      </c>
      <c r="F149" s="70" t="s">
        <v>183</v>
      </c>
      <c r="G149" s="70" t="s">
        <v>1876</v>
      </c>
      <c r="H149" s="70" t="s">
        <v>1877</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1892</v>
      </c>
      <c r="B150" s="70">
        <v>271</v>
      </c>
      <c r="C150" s="70">
        <v>16</v>
      </c>
      <c r="D150" s="70">
        <v>16</v>
      </c>
      <c r="E150" s="70">
        <v>2019</v>
      </c>
      <c r="F150" s="70" t="s">
        <v>158</v>
      </c>
      <c r="G150" s="70" t="s">
        <v>1876</v>
      </c>
      <c r="H150" s="70" t="s">
        <v>1877</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1893</v>
      </c>
      <c r="B151" s="70">
        <v>272</v>
      </c>
      <c r="C151" s="70">
        <v>17</v>
      </c>
      <c r="D151" s="70">
        <v>16</v>
      </c>
      <c r="E151" s="70">
        <v>2020</v>
      </c>
      <c r="F151" s="70" t="s">
        <v>159</v>
      </c>
      <c r="G151" s="70" t="s">
        <v>1876</v>
      </c>
      <c r="H151" s="70" t="s">
        <v>1877</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1894</v>
      </c>
      <c r="B152" s="70">
        <v>272</v>
      </c>
      <c r="C152" s="70">
        <v>18</v>
      </c>
      <c r="D152" s="70">
        <v>16</v>
      </c>
      <c r="E152" s="70">
        <v>2021</v>
      </c>
      <c r="F152" s="70" t="s">
        <v>160</v>
      </c>
      <c r="G152" s="70" t="s">
        <v>1876</v>
      </c>
      <c r="H152" s="70" t="s">
        <v>1877</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1895</v>
      </c>
      <c r="B153" s="70">
        <v>272</v>
      </c>
      <c r="C153" s="70">
        <v>19</v>
      </c>
      <c r="D153" s="70">
        <v>16</v>
      </c>
      <c r="E153" s="70">
        <v>2022</v>
      </c>
      <c r="F153" s="70" t="s">
        <v>161</v>
      </c>
      <c r="G153" s="70" t="s">
        <v>1876</v>
      </c>
      <c r="H153" s="70" t="s">
        <v>1877</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1896</v>
      </c>
      <c r="B154" s="70">
        <v>272</v>
      </c>
      <c r="C154" s="70">
        <v>20</v>
      </c>
      <c r="D154" s="70">
        <v>16</v>
      </c>
      <c r="E154" s="70">
        <v>2023</v>
      </c>
      <c r="F154" s="70" t="s">
        <v>1539</v>
      </c>
      <c r="G154" s="70" t="s">
        <v>1876</v>
      </c>
      <c r="H154" s="70" t="s">
        <v>1877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1897</v>
      </c>
      <c r="B155" s="70">
        <v>272</v>
      </c>
      <c r="C155" s="70">
        <v>21</v>
      </c>
      <c r="D155" s="70">
        <v>16</v>
      </c>
      <c r="E155" s="70">
        <v>2024</v>
      </c>
      <c r="F155" s="70" t="s">
        <v>1554</v>
      </c>
      <c r="G155" s="70" t="s">
        <v>1876</v>
      </c>
      <c r="H155" s="70" t="s">
        <v>1877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1898</v>
      </c>
      <c r="B156" s="70">
        <v>392</v>
      </c>
      <c r="C156" s="70">
        <v>1</v>
      </c>
      <c r="D156" s="70">
        <v>24</v>
      </c>
      <c r="E156" s="70">
        <v>1990</v>
      </c>
      <c r="F156" s="70" t="s">
        <v>787</v>
      </c>
      <c r="G156" s="70" t="s">
        <v>1899</v>
      </c>
      <c r="H156" s="70" t="s">
        <v>1736</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1900</v>
      </c>
      <c r="B157" s="70">
        <v>393</v>
      </c>
      <c r="C157" s="70">
        <v>2</v>
      </c>
      <c r="D157" s="70">
        <v>24</v>
      </c>
      <c r="E157" s="70">
        <v>2005</v>
      </c>
      <c r="F157" s="70" t="s">
        <v>789</v>
      </c>
      <c r="G157" s="70" t="s">
        <v>1899</v>
      </c>
      <c r="H157" s="70" t="s">
        <v>1736</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1901</v>
      </c>
      <c r="B158" s="70">
        <v>394</v>
      </c>
      <c r="C158" s="70">
        <v>3</v>
      </c>
      <c r="D158" s="70">
        <v>24</v>
      </c>
      <c r="E158" s="70">
        <v>2006</v>
      </c>
      <c r="F158" s="70" t="s">
        <v>790</v>
      </c>
      <c r="G158" s="1064" t="s">
        <v>1899</v>
      </c>
      <c r="H158" s="70" t="s">
        <v>1736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1902</v>
      </c>
      <c r="B159" s="70">
        <v>395</v>
      </c>
      <c r="C159" s="70">
        <v>4</v>
      </c>
      <c r="D159" s="70">
        <v>24</v>
      </c>
      <c r="E159" s="70">
        <v>2007</v>
      </c>
      <c r="F159" s="70" t="s">
        <v>791</v>
      </c>
      <c r="G159" s="1064" t="s">
        <v>1899</v>
      </c>
      <c r="H159" s="70" t="s">
        <v>1736</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1903</v>
      </c>
      <c r="B160" s="70">
        <v>396</v>
      </c>
      <c r="C160" s="70">
        <v>5</v>
      </c>
      <c r="D160" s="70">
        <v>24</v>
      </c>
      <c r="E160" s="70">
        <v>2008</v>
      </c>
      <c r="F160" s="70" t="s">
        <v>792</v>
      </c>
      <c r="G160" s="70" t="s">
        <v>1899</v>
      </c>
      <c r="H160" s="70" t="s">
        <v>1736</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1904</v>
      </c>
      <c r="B161" s="70">
        <v>397</v>
      </c>
      <c r="C161" s="70">
        <v>6</v>
      </c>
      <c r="D161" s="70">
        <v>24</v>
      </c>
      <c r="E161" s="70">
        <v>2009</v>
      </c>
      <c r="F161" s="70" t="s">
        <v>176</v>
      </c>
      <c r="G161" s="70" t="s">
        <v>1899</v>
      </c>
      <c r="H161" s="70" t="s">
        <v>1736</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1905</v>
      </c>
      <c r="B162" s="70">
        <v>398</v>
      </c>
      <c r="C162" s="70">
        <v>7</v>
      </c>
      <c r="D162" s="70">
        <v>24</v>
      </c>
      <c r="E162" s="70">
        <v>2010</v>
      </c>
      <c r="F162" s="70" t="s">
        <v>177</v>
      </c>
      <c r="G162" s="70" t="s">
        <v>1899</v>
      </c>
      <c r="H162" s="70" t="s">
        <v>1736</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1906</v>
      </c>
      <c r="B163" s="70">
        <v>399</v>
      </c>
      <c r="C163" s="70">
        <v>8</v>
      </c>
      <c r="D163" s="70">
        <v>24</v>
      </c>
      <c r="E163" s="70">
        <v>2011</v>
      </c>
      <c r="F163" s="70" t="s">
        <v>178</v>
      </c>
      <c r="G163" s="70" t="s">
        <v>1899</v>
      </c>
      <c r="H163" s="70" t="s">
        <v>1736</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1907</v>
      </c>
      <c r="B164" s="70">
        <v>400</v>
      </c>
      <c r="C164" s="70">
        <v>9</v>
      </c>
      <c r="D164" s="70">
        <v>24</v>
      </c>
      <c r="E164" s="70">
        <v>2012</v>
      </c>
      <c r="F164" s="70" t="s">
        <v>179</v>
      </c>
      <c r="G164" s="70" t="s">
        <v>1899</v>
      </c>
      <c r="H164" s="70" t="s">
        <v>1736</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1908</v>
      </c>
      <c r="B165" s="70">
        <v>401</v>
      </c>
      <c r="C165" s="70">
        <v>10</v>
      </c>
      <c r="D165" s="70">
        <v>24</v>
      </c>
      <c r="E165" s="70">
        <v>2013</v>
      </c>
      <c r="F165" s="70" t="s">
        <v>180</v>
      </c>
      <c r="G165" s="70" t="s">
        <v>1899</v>
      </c>
      <c r="H165" s="70" t="s">
        <v>1736</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1909</v>
      </c>
      <c r="B166" s="70">
        <v>402</v>
      </c>
      <c r="C166" s="70">
        <v>11</v>
      </c>
      <c r="D166" s="70">
        <v>24</v>
      </c>
      <c r="E166" s="70">
        <v>2014</v>
      </c>
      <c r="F166" s="70" t="s">
        <v>181</v>
      </c>
      <c r="G166" s="70" t="s">
        <v>1899</v>
      </c>
      <c r="H166" s="70" t="s">
        <v>1736</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1910</v>
      </c>
      <c r="B167" s="70">
        <v>403</v>
      </c>
      <c r="C167" s="70">
        <v>12</v>
      </c>
      <c r="D167" s="70">
        <v>24</v>
      </c>
      <c r="E167" s="70">
        <v>2015</v>
      </c>
      <c r="F167" s="70" t="s">
        <v>182</v>
      </c>
      <c r="G167" s="70" t="s">
        <v>1899</v>
      </c>
      <c r="H167" s="70" t="s">
        <v>1736</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1911</v>
      </c>
      <c r="B168" s="70">
        <v>404</v>
      </c>
      <c r="C168" s="70">
        <v>13</v>
      </c>
      <c r="D168" s="70">
        <v>24</v>
      </c>
      <c r="E168" s="70">
        <v>2016</v>
      </c>
      <c r="F168" s="70" t="s">
        <v>155</v>
      </c>
      <c r="G168" s="70" t="s">
        <v>1899</v>
      </c>
      <c r="H168" s="70" t="s">
        <v>1736</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1912</v>
      </c>
      <c r="B169" s="70">
        <v>405</v>
      </c>
      <c r="C169" s="70">
        <v>14</v>
      </c>
      <c r="D169" s="70">
        <v>24</v>
      </c>
      <c r="E169" s="70">
        <v>2017</v>
      </c>
      <c r="F169" s="70" t="s">
        <v>156</v>
      </c>
      <c r="G169" s="70" t="s">
        <v>1899</v>
      </c>
      <c r="H169" s="70" t="s">
        <v>1736</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1913</v>
      </c>
      <c r="B170" s="70">
        <v>406</v>
      </c>
      <c r="C170" s="70">
        <v>15</v>
      </c>
      <c r="D170" s="70">
        <v>24</v>
      </c>
      <c r="E170" s="70">
        <v>2018</v>
      </c>
      <c r="F170" s="70" t="s">
        <v>183</v>
      </c>
      <c r="G170" s="70" t="s">
        <v>1899</v>
      </c>
      <c r="H170" s="70" t="s">
        <v>1736</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1914</v>
      </c>
      <c r="B171" s="70">
        <v>407</v>
      </c>
      <c r="C171" s="70">
        <v>16</v>
      </c>
      <c r="D171" s="70">
        <v>24</v>
      </c>
      <c r="E171" s="70">
        <v>2019</v>
      </c>
      <c r="F171" s="70" t="s">
        <v>158</v>
      </c>
      <c r="G171" s="70" t="s">
        <v>1899</v>
      </c>
      <c r="H171" s="70" t="s">
        <v>1736</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1915</v>
      </c>
      <c r="B172" s="70">
        <v>408</v>
      </c>
      <c r="C172" s="70">
        <v>17</v>
      </c>
      <c r="D172" s="70">
        <v>24</v>
      </c>
      <c r="E172" s="70">
        <v>2020</v>
      </c>
      <c r="F172" s="70" t="s">
        <v>159</v>
      </c>
      <c r="G172" s="70" t="s">
        <v>1899</v>
      </c>
      <c r="H172" s="70" t="s">
        <v>1736</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1916</v>
      </c>
      <c r="B173" s="70">
        <v>408</v>
      </c>
      <c r="C173" s="70">
        <v>18</v>
      </c>
      <c r="D173" s="70">
        <v>24</v>
      </c>
      <c r="E173" s="70">
        <v>2021</v>
      </c>
      <c r="F173" s="70" t="s">
        <v>160</v>
      </c>
      <c r="G173" s="70" t="s">
        <v>1899</v>
      </c>
      <c r="H173" s="70" t="s">
        <v>1736</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1917</v>
      </c>
      <c r="B174" s="70">
        <v>408</v>
      </c>
      <c r="C174" s="70">
        <v>19</v>
      </c>
      <c r="D174" s="70">
        <v>24</v>
      </c>
      <c r="E174" s="70">
        <v>2022</v>
      </c>
      <c r="F174" s="70" t="s">
        <v>161</v>
      </c>
      <c r="G174" s="70" t="s">
        <v>1899</v>
      </c>
      <c r="H174" s="70" t="s">
        <v>1736</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1918</v>
      </c>
      <c r="B175" s="70">
        <v>408</v>
      </c>
      <c r="C175" s="70">
        <v>20</v>
      </c>
      <c r="D175" s="70">
        <v>24</v>
      </c>
      <c r="E175" s="70">
        <v>2023</v>
      </c>
      <c r="F175" s="70" t="s">
        <v>1539</v>
      </c>
      <c r="G175" s="70" t="s">
        <v>1899</v>
      </c>
      <c r="H175" s="70" t="s">
        <v>1736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1919</v>
      </c>
      <c r="B176" s="70">
        <v>408</v>
      </c>
      <c r="C176" s="70">
        <v>21</v>
      </c>
      <c r="D176" s="70">
        <v>24</v>
      </c>
      <c r="E176" s="70">
        <v>2024</v>
      </c>
      <c r="F176" s="70" t="s">
        <v>1554</v>
      </c>
      <c r="G176" s="70" t="s">
        <v>1899</v>
      </c>
      <c r="H176" s="70" t="s">
        <v>1736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1920</v>
      </c>
      <c r="B177" s="70">
        <v>290</v>
      </c>
      <c r="C177" s="70">
        <v>1</v>
      </c>
      <c r="D177" s="70">
        <v>18</v>
      </c>
      <c r="E177" s="70">
        <v>1990</v>
      </c>
      <c r="F177" s="70" t="s">
        <v>787</v>
      </c>
      <c r="G177" s="70" t="s">
        <v>1921</v>
      </c>
      <c r="H177" s="70" t="s">
        <v>1922</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1923</v>
      </c>
      <c r="B178" s="70">
        <v>291</v>
      </c>
      <c r="C178" s="70">
        <v>2</v>
      </c>
      <c r="D178" s="70">
        <v>18</v>
      </c>
      <c r="E178" s="70">
        <v>2005</v>
      </c>
      <c r="F178" s="70" t="s">
        <v>789</v>
      </c>
      <c r="G178" s="1064" t="s">
        <v>1921</v>
      </c>
      <c r="H178" s="70" t="s">
        <v>1922</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1924</v>
      </c>
      <c r="B179" s="70">
        <v>292</v>
      </c>
      <c r="C179" s="70">
        <v>3</v>
      </c>
      <c r="D179" s="70">
        <v>18</v>
      </c>
      <c r="E179" s="70">
        <v>2006</v>
      </c>
      <c r="F179" s="70" t="s">
        <v>790</v>
      </c>
      <c r="G179" s="1064" t="s">
        <v>1921</v>
      </c>
      <c r="H179" s="70" t="s">
        <v>1922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1925</v>
      </c>
      <c r="B180" s="70">
        <v>293</v>
      </c>
      <c r="C180" s="70">
        <v>4</v>
      </c>
      <c r="D180" s="70">
        <v>18</v>
      </c>
      <c r="E180" s="70">
        <v>2007</v>
      </c>
      <c r="F180" s="70" t="s">
        <v>791</v>
      </c>
      <c r="G180" s="70" t="s">
        <v>1921</v>
      </c>
      <c r="H180" s="70" t="s">
        <v>1922</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1926</v>
      </c>
      <c r="B181" s="70">
        <v>294</v>
      </c>
      <c r="C181" s="70">
        <v>5</v>
      </c>
      <c r="D181" s="70">
        <v>18</v>
      </c>
      <c r="E181" s="70">
        <v>2008</v>
      </c>
      <c r="F181" s="70" t="s">
        <v>792</v>
      </c>
      <c r="G181" s="70" t="s">
        <v>1921</v>
      </c>
      <c r="H181" s="70" t="s">
        <v>1922</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1927</v>
      </c>
      <c r="B182" s="70">
        <v>295</v>
      </c>
      <c r="C182" s="70">
        <v>6</v>
      </c>
      <c r="D182" s="70">
        <v>18</v>
      </c>
      <c r="E182" s="70">
        <v>2009</v>
      </c>
      <c r="F182" s="70" t="s">
        <v>176</v>
      </c>
      <c r="G182" s="70" t="s">
        <v>1921</v>
      </c>
      <c r="H182" s="70" t="s">
        <v>1922</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1928</v>
      </c>
      <c r="B183" s="70">
        <v>296</v>
      </c>
      <c r="C183" s="70">
        <v>7</v>
      </c>
      <c r="D183" s="70">
        <v>18</v>
      </c>
      <c r="E183" s="70">
        <v>2010</v>
      </c>
      <c r="F183" s="70" t="s">
        <v>177</v>
      </c>
      <c r="G183" s="70" t="s">
        <v>1921</v>
      </c>
      <c r="H183" s="70" t="s">
        <v>1922</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1929</v>
      </c>
      <c r="B184" s="70">
        <v>297</v>
      </c>
      <c r="C184" s="70">
        <v>8</v>
      </c>
      <c r="D184" s="70">
        <v>18</v>
      </c>
      <c r="E184" s="70">
        <v>2011</v>
      </c>
      <c r="F184" s="70" t="s">
        <v>178</v>
      </c>
      <c r="G184" s="70" t="s">
        <v>1921</v>
      </c>
      <c r="H184" s="70" t="s">
        <v>1922</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1930</v>
      </c>
      <c r="B185" s="70">
        <v>298</v>
      </c>
      <c r="C185" s="70">
        <v>9</v>
      </c>
      <c r="D185" s="70">
        <v>18</v>
      </c>
      <c r="E185" s="70">
        <v>2012</v>
      </c>
      <c r="F185" s="70" t="s">
        <v>179</v>
      </c>
      <c r="G185" s="70" t="s">
        <v>1921</v>
      </c>
      <c r="H185" s="70" t="s">
        <v>1922</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1931</v>
      </c>
      <c r="B186" s="70">
        <v>299</v>
      </c>
      <c r="C186" s="70">
        <v>10</v>
      </c>
      <c r="D186" s="70">
        <v>18</v>
      </c>
      <c r="E186" s="70">
        <v>2013</v>
      </c>
      <c r="F186" s="70" t="s">
        <v>180</v>
      </c>
      <c r="G186" s="70" t="s">
        <v>1921</v>
      </c>
      <c r="H186" s="70" t="s">
        <v>1922</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1932</v>
      </c>
      <c r="B187" s="70">
        <v>300</v>
      </c>
      <c r="C187" s="70">
        <v>11</v>
      </c>
      <c r="D187" s="70">
        <v>18</v>
      </c>
      <c r="E187" s="70">
        <v>2014</v>
      </c>
      <c r="F187" s="70" t="s">
        <v>181</v>
      </c>
      <c r="G187" s="70" t="s">
        <v>1921</v>
      </c>
      <c r="H187" s="70" t="s">
        <v>1922</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1933</v>
      </c>
      <c r="B188" s="70">
        <v>301</v>
      </c>
      <c r="C188" s="70">
        <v>12</v>
      </c>
      <c r="D188" s="70">
        <v>18</v>
      </c>
      <c r="E188" s="70">
        <v>2015</v>
      </c>
      <c r="F188" s="70" t="s">
        <v>182</v>
      </c>
      <c r="G188" s="70" t="s">
        <v>1921</v>
      </c>
      <c r="H188" s="70" t="s">
        <v>1922</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1934</v>
      </c>
      <c r="B189" s="70">
        <v>302</v>
      </c>
      <c r="C189" s="70">
        <v>13</v>
      </c>
      <c r="D189" s="70">
        <v>18</v>
      </c>
      <c r="E189" s="70">
        <v>2016</v>
      </c>
      <c r="F189" s="70" t="s">
        <v>155</v>
      </c>
      <c r="G189" s="70" t="s">
        <v>1921</v>
      </c>
      <c r="H189" s="70" t="s">
        <v>1922</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1935</v>
      </c>
      <c r="B190" s="70">
        <v>303</v>
      </c>
      <c r="C190" s="70">
        <v>14</v>
      </c>
      <c r="D190" s="70">
        <v>18</v>
      </c>
      <c r="E190" s="70">
        <v>2017</v>
      </c>
      <c r="F190" s="70" t="s">
        <v>156</v>
      </c>
      <c r="G190" s="70" t="s">
        <v>1921</v>
      </c>
      <c r="H190" s="70" t="s">
        <v>1922</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1936</v>
      </c>
      <c r="B191" s="70">
        <v>304</v>
      </c>
      <c r="C191" s="70">
        <v>15</v>
      </c>
      <c r="D191" s="70">
        <v>18</v>
      </c>
      <c r="E191" s="70">
        <v>2018</v>
      </c>
      <c r="F191" s="70" t="s">
        <v>183</v>
      </c>
      <c r="G191" s="70" t="s">
        <v>1921</v>
      </c>
      <c r="H191" s="70" t="s">
        <v>1922</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1937</v>
      </c>
      <c r="B192" s="70">
        <v>305</v>
      </c>
      <c r="C192" s="70">
        <v>16</v>
      </c>
      <c r="D192" s="70">
        <v>18</v>
      </c>
      <c r="E192" s="70">
        <v>2019</v>
      </c>
      <c r="F192" s="70" t="s">
        <v>158</v>
      </c>
      <c r="G192" s="70" t="s">
        <v>1921</v>
      </c>
      <c r="H192" s="70" t="s">
        <v>1922</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1938</v>
      </c>
      <c r="B193" s="70">
        <v>306</v>
      </c>
      <c r="C193" s="70">
        <v>17</v>
      </c>
      <c r="D193" s="70">
        <v>18</v>
      </c>
      <c r="E193" s="70">
        <v>2020</v>
      </c>
      <c r="F193" s="70" t="s">
        <v>159</v>
      </c>
      <c r="G193" s="70" t="s">
        <v>1921</v>
      </c>
      <c r="H193" s="70" t="s">
        <v>1922</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1939</v>
      </c>
      <c r="B194" s="70">
        <v>306</v>
      </c>
      <c r="C194" s="70">
        <v>18</v>
      </c>
      <c r="D194" s="70">
        <v>18</v>
      </c>
      <c r="E194" s="70">
        <v>2021</v>
      </c>
      <c r="F194" s="70" t="s">
        <v>160</v>
      </c>
      <c r="G194" s="70" t="s">
        <v>1921</v>
      </c>
      <c r="H194" s="70" t="s">
        <v>1922</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1940</v>
      </c>
      <c r="B195" s="70">
        <v>306</v>
      </c>
      <c r="C195" s="70">
        <v>19</v>
      </c>
      <c r="D195" s="70">
        <v>18</v>
      </c>
      <c r="E195" s="70">
        <v>2022</v>
      </c>
      <c r="F195" s="70" t="s">
        <v>161</v>
      </c>
      <c r="G195" s="70" t="s">
        <v>1921</v>
      </c>
      <c r="H195" s="70" t="s">
        <v>1922</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1941</v>
      </c>
      <c r="B196" s="70">
        <v>306</v>
      </c>
      <c r="C196" s="70">
        <v>20</v>
      </c>
      <c r="D196" s="70">
        <v>18</v>
      </c>
      <c r="E196" s="70">
        <v>2023</v>
      </c>
      <c r="F196" s="70" t="s">
        <v>1539</v>
      </c>
      <c r="G196" s="70" t="s">
        <v>1921</v>
      </c>
      <c r="H196" s="70" t="s">
        <v>1922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1942</v>
      </c>
      <c r="B197" s="70">
        <v>306</v>
      </c>
      <c r="C197" s="70">
        <v>21</v>
      </c>
      <c r="D197" s="70">
        <v>18</v>
      </c>
      <c r="E197" s="70">
        <v>2024</v>
      </c>
      <c r="F197" s="70" t="s">
        <v>1554</v>
      </c>
      <c r="G197" s="1064" t="s">
        <v>1921</v>
      </c>
      <c r="H197" s="70" t="s">
        <v>1922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1943</v>
      </c>
      <c r="B198" s="70">
        <v>171</v>
      </c>
      <c r="C198" s="70">
        <v>1</v>
      </c>
      <c r="D198" s="70">
        <v>11</v>
      </c>
      <c r="E198" s="70">
        <v>1990</v>
      </c>
      <c r="F198" s="70" t="s">
        <v>787</v>
      </c>
      <c r="G198" s="1064" t="s">
        <v>1578</v>
      </c>
      <c r="H198" s="70" t="s">
        <v>1579</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1944</v>
      </c>
      <c r="B199" s="70">
        <v>172</v>
      </c>
      <c r="C199" s="70">
        <v>2</v>
      </c>
      <c r="D199" s="70">
        <v>11</v>
      </c>
      <c r="E199" s="70">
        <v>2005</v>
      </c>
      <c r="F199" s="70" t="s">
        <v>789</v>
      </c>
      <c r="G199" s="70" t="s">
        <v>1578</v>
      </c>
      <c r="H199" s="70" t="s">
        <v>1579</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1945</v>
      </c>
      <c r="B200" s="70">
        <v>173</v>
      </c>
      <c r="C200" s="70">
        <v>3</v>
      </c>
      <c r="D200" s="70">
        <v>11</v>
      </c>
      <c r="E200" s="70">
        <v>2006</v>
      </c>
      <c r="F200" s="70" t="s">
        <v>790</v>
      </c>
      <c r="G200" s="70" t="s">
        <v>1578</v>
      </c>
      <c r="H200" s="70" t="s">
        <v>1579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1946</v>
      </c>
      <c r="B201" s="70">
        <v>174</v>
      </c>
      <c r="C201" s="70">
        <v>4</v>
      </c>
      <c r="D201" s="70">
        <v>11</v>
      </c>
      <c r="E201" s="70">
        <v>2007</v>
      </c>
      <c r="F201" s="70" t="s">
        <v>791</v>
      </c>
      <c r="G201" s="70" t="s">
        <v>1578</v>
      </c>
      <c r="H201" s="70" t="s">
        <v>1579</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1947</v>
      </c>
      <c r="B202" s="70">
        <v>175</v>
      </c>
      <c r="C202" s="70">
        <v>5</v>
      </c>
      <c r="D202" s="70">
        <v>11</v>
      </c>
      <c r="E202" s="70">
        <v>2008</v>
      </c>
      <c r="F202" s="70" t="s">
        <v>792</v>
      </c>
      <c r="G202" s="70" t="s">
        <v>1578</v>
      </c>
      <c r="H202" s="70" t="s">
        <v>1579</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1948</v>
      </c>
      <c r="B203" s="70">
        <v>176</v>
      </c>
      <c r="C203" s="70">
        <v>6</v>
      </c>
      <c r="D203" s="70">
        <v>11</v>
      </c>
      <c r="E203" s="70">
        <v>2009</v>
      </c>
      <c r="F203" s="70" t="s">
        <v>176</v>
      </c>
      <c r="G203" s="70" t="s">
        <v>1578</v>
      </c>
      <c r="H203" s="70" t="s">
        <v>1579</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1949</v>
      </c>
      <c r="B204" s="70">
        <v>177</v>
      </c>
      <c r="C204" s="70">
        <v>7</v>
      </c>
      <c r="D204" s="70">
        <v>11</v>
      </c>
      <c r="E204" s="70">
        <v>2010</v>
      </c>
      <c r="F204" s="70" t="s">
        <v>177</v>
      </c>
      <c r="G204" s="70" t="s">
        <v>1578</v>
      </c>
      <c r="H204" s="70" t="s">
        <v>1579</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1950</v>
      </c>
      <c r="B205" s="70">
        <v>178</v>
      </c>
      <c r="C205" s="70">
        <v>8</v>
      </c>
      <c r="D205" s="70">
        <v>11</v>
      </c>
      <c r="E205" s="70">
        <v>2011</v>
      </c>
      <c r="F205" s="70" t="s">
        <v>178</v>
      </c>
      <c r="G205" s="70" t="s">
        <v>1578</v>
      </c>
      <c r="H205" s="70" t="s">
        <v>1579</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1951</v>
      </c>
      <c r="B206" s="70">
        <v>179</v>
      </c>
      <c r="C206" s="70">
        <v>9</v>
      </c>
      <c r="D206" s="70">
        <v>11</v>
      </c>
      <c r="E206" s="70">
        <v>2012</v>
      </c>
      <c r="F206" s="70" t="s">
        <v>179</v>
      </c>
      <c r="G206" s="70" t="s">
        <v>1578</v>
      </c>
      <c r="H206" s="70" t="s">
        <v>1579</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1952</v>
      </c>
      <c r="B207" s="70">
        <v>180</v>
      </c>
      <c r="C207" s="70">
        <v>10</v>
      </c>
      <c r="D207" s="70">
        <v>11</v>
      </c>
      <c r="E207" s="70">
        <v>2013</v>
      </c>
      <c r="F207" s="70" t="s">
        <v>180</v>
      </c>
      <c r="G207" s="70" t="s">
        <v>1578</v>
      </c>
      <c r="H207" s="70" t="s">
        <v>1579</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1953</v>
      </c>
      <c r="B208" s="70">
        <v>181</v>
      </c>
      <c r="C208" s="70">
        <v>11</v>
      </c>
      <c r="D208" s="70">
        <v>11</v>
      </c>
      <c r="E208" s="70">
        <v>2014</v>
      </c>
      <c r="F208" s="70" t="s">
        <v>181</v>
      </c>
      <c r="G208" s="70" t="s">
        <v>1578</v>
      </c>
      <c r="H208" s="70" t="s">
        <v>1579</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1954</v>
      </c>
      <c r="B209" s="70">
        <v>182</v>
      </c>
      <c r="C209" s="70">
        <v>12</v>
      </c>
      <c r="D209" s="70">
        <v>11</v>
      </c>
      <c r="E209" s="70">
        <v>2015</v>
      </c>
      <c r="F209" s="70" t="s">
        <v>182</v>
      </c>
      <c r="G209" s="70" t="s">
        <v>1578</v>
      </c>
      <c r="H209" s="70" t="s">
        <v>1579</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1955</v>
      </c>
      <c r="B210" s="70">
        <v>183</v>
      </c>
      <c r="C210" s="70">
        <v>13</v>
      </c>
      <c r="D210" s="70">
        <v>11</v>
      </c>
      <c r="E210" s="70">
        <v>2016</v>
      </c>
      <c r="F210" s="70" t="s">
        <v>155</v>
      </c>
      <c r="G210" s="70" t="s">
        <v>1578</v>
      </c>
      <c r="H210" s="70" t="s">
        <v>1579</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1956</v>
      </c>
      <c r="B211" s="70">
        <v>184</v>
      </c>
      <c r="C211" s="70">
        <v>14</v>
      </c>
      <c r="D211" s="70">
        <v>11</v>
      </c>
      <c r="E211" s="70">
        <v>2017</v>
      </c>
      <c r="F211" s="70" t="s">
        <v>156</v>
      </c>
      <c r="G211" s="70" t="s">
        <v>1578</v>
      </c>
      <c r="H211" s="70" t="s">
        <v>1579</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1957</v>
      </c>
      <c r="B212" s="70">
        <v>185</v>
      </c>
      <c r="C212" s="70">
        <v>15</v>
      </c>
      <c r="D212" s="70">
        <v>11</v>
      </c>
      <c r="E212" s="70">
        <v>2018</v>
      </c>
      <c r="F212" s="70" t="s">
        <v>183</v>
      </c>
      <c r="G212" s="70" t="s">
        <v>1578</v>
      </c>
      <c r="H212" s="70" t="s">
        <v>1579</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1958</v>
      </c>
      <c r="B213" s="70">
        <v>186</v>
      </c>
      <c r="C213" s="70">
        <v>16</v>
      </c>
      <c r="D213" s="70">
        <v>11</v>
      </c>
      <c r="E213" s="70">
        <v>2019</v>
      </c>
      <c r="F213" s="70" t="s">
        <v>158</v>
      </c>
      <c r="G213" s="70" t="s">
        <v>1578</v>
      </c>
      <c r="H213" s="70" t="s">
        <v>1579</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1959</v>
      </c>
      <c r="B214" s="70">
        <v>187</v>
      </c>
      <c r="C214" s="70">
        <v>17</v>
      </c>
      <c r="D214" s="70">
        <v>11</v>
      </c>
      <c r="E214" s="70">
        <v>2020</v>
      </c>
      <c r="F214" s="70" t="s">
        <v>159</v>
      </c>
      <c r="G214" s="70" t="s">
        <v>1578</v>
      </c>
      <c r="H214" s="70" t="s">
        <v>1579</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1960</v>
      </c>
      <c r="B215" s="70">
        <v>187</v>
      </c>
      <c r="C215" s="70">
        <v>18</v>
      </c>
      <c r="D215" s="70">
        <v>11</v>
      </c>
      <c r="E215" s="70">
        <v>2021</v>
      </c>
      <c r="F215" s="70" t="s">
        <v>160</v>
      </c>
      <c r="G215" s="70" t="s">
        <v>1578</v>
      </c>
      <c r="H215" s="70" t="s">
        <v>1579</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1582</v>
      </c>
      <c r="B216" s="70">
        <v>187</v>
      </c>
      <c r="C216" s="70">
        <v>19</v>
      </c>
      <c r="D216" s="70">
        <v>11</v>
      </c>
      <c r="E216" s="70">
        <v>2022</v>
      </c>
      <c r="F216" s="70" t="s">
        <v>161</v>
      </c>
      <c r="G216" s="1064" t="s">
        <v>1578</v>
      </c>
      <c r="H216" s="70" t="s">
        <v>1579</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1961</v>
      </c>
      <c r="B217" s="70">
        <v>187</v>
      </c>
      <c r="C217" s="70">
        <v>20</v>
      </c>
      <c r="D217" s="70">
        <v>11</v>
      </c>
      <c r="E217" s="70">
        <v>2023</v>
      </c>
      <c r="F217" s="70" t="s">
        <v>1539</v>
      </c>
      <c r="G217" s="1064" t="s">
        <v>1578</v>
      </c>
      <c r="H217" s="70" t="s">
        <v>1579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1577</v>
      </c>
      <c r="B218" s="70">
        <v>187</v>
      </c>
      <c r="C218" s="70">
        <v>21</v>
      </c>
      <c r="D218" s="70">
        <v>11</v>
      </c>
      <c r="E218" s="70">
        <v>2024</v>
      </c>
      <c r="F218" s="70" t="s">
        <v>1554</v>
      </c>
      <c r="G218" s="70" t="s">
        <v>1578</v>
      </c>
      <c r="H218" s="70" t="s">
        <v>1579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86</v>
      </c>
      <c r="C219" s="70">
        <v>1</v>
      </c>
      <c r="D219" s="70">
        <v>6</v>
      </c>
      <c r="E219" s="70">
        <v>1990</v>
      </c>
      <c r="F219" s="70" t="s">
        <v>787</v>
      </c>
      <c r="G219" s="70" t="s">
        <v>1963</v>
      </c>
      <c r="H219" s="70" t="s">
        <v>1964</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87</v>
      </c>
      <c r="C220" s="70">
        <v>2</v>
      </c>
      <c r="D220" s="70">
        <v>6</v>
      </c>
      <c r="E220" s="70">
        <v>2005</v>
      </c>
      <c r="F220" s="70" t="s">
        <v>789</v>
      </c>
      <c r="G220" s="70" t="s">
        <v>1963</v>
      </c>
      <c r="H220" s="70" t="s">
        <v>1964</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88</v>
      </c>
      <c r="C221" s="70">
        <v>3</v>
      </c>
      <c r="D221" s="70">
        <v>6</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89</v>
      </c>
      <c r="C222" s="70">
        <v>4</v>
      </c>
      <c r="D222" s="70">
        <v>6</v>
      </c>
      <c r="E222" s="70">
        <v>2007</v>
      </c>
      <c r="F222" s="70" t="s">
        <v>791</v>
      </c>
      <c r="G222" s="70" t="s">
        <v>1963</v>
      </c>
      <c r="H222" s="70" t="s">
        <v>1964</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90</v>
      </c>
      <c r="C223" s="70">
        <v>5</v>
      </c>
      <c r="D223" s="70">
        <v>6</v>
      </c>
      <c r="E223" s="70">
        <v>2008</v>
      </c>
      <c r="F223" s="70" t="s">
        <v>792</v>
      </c>
      <c r="G223" s="70" t="s">
        <v>1963</v>
      </c>
      <c r="H223" s="70" t="s">
        <v>1964</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91</v>
      </c>
      <c r="C224" s="70">
        <v>6</v>
      </c>
      <c r="D224" s="70">
        <v>6</v>
      </c>
      <c r="E224" s="70">
        <v>2009</v>
      </c>
      <c r="F224" s="70" t="s">
        <v>176</v>
      </c>
      <c r="G224" s="70" t="s">
        <v>1963</v>
      </c>
      <c r="H224" s="70" t="s">
        <v>1964</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1970</v>
      </c>
      <c r="B225" s="70">
        <v>92</v>
      </c>
      <c r="C225" s="70">
        <v>7</v>
      </c>
      <c r="D225" s="70">
        <v>6</v>
      </c>
      <c r="E225" s="70">
        <v>2010</v>
      </c>
      <c r="F225" s="70" t="s">
        <v>177</v>
      </c>
      <c r="G225" s="70" t="s">
        <v>1963</v>
      </c>
      <c r="H225" s="70" t="s">
        <v>1964</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1971</v>
      </c>
      <c r="B226" s="70">
        <v>93</v>
      </c>
      <c r="C226" s="70">
        <v>8</v>
      </c>
      <c r="D226" s="70">
        <v>6</v>
      </c>
      <c r="E226" s="70">
        <v>2011</v>
      </c>
      <c r="F226" s="70" t="s">
        <v>178</v>
      </c>
      <c r="G226" s="70" t="s">
        <v>1963</v>
      </c>
      <c r="H226" s="70" t="s">
        <v>1964</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1972</v>
      </c>
      <c r="B227" s="70">
        <v>94</v>
      </c>
      <c r="C227" s="70">
        <v>9</v>
      </c>
      <c r="D227" s="70">
        <v>6</v>
      </c>
      <c r="E227" s="70">
        <v>2012</v>
      </c>
      <c r="F227" s="70" t="s">
        <v>179</v>
      </c>
      <c r="G227" s="70" t="s">
        <v>1963</v>
      </c>
      <c r="H227" s="70" t="s">
        <v>1964</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1973</v>
      </c>
      <c r="B228" s="70">
        <v>95</v>
      </c>
      <c r="C228" s="70">
        <v>10</v>
      </c>
      <c r="D228" s="70">
        <v>6</v>
      </c>
      <c r="E228" s="70">
        <v>2013</v>
      </c>
      <c r="F228" s="70" t="s">
        <v>180</v>
      </c>
      <c r="G228" s="70" t="s">
        <v>1963</v>
      </c>
      <c r="H228" s="70" t="s">
        <v>1964</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1974</v>
      </c>
      <c r="B229" s="70">
        <v>96</v>
      </c>
      <c r="C229" s="70">
        <v>11</v>
      </c>
      <c r="D229" s="70">
        <v>6</v>
      </c>
      <c r="E229" s="70">
        <v>2014</v>
      </c>
      <c r="F229" s="70" t="s">
        <v>181</v>
      </c>
      <c r="G229" s="70" t="s">
        <v>1963</v>
      </c>
      <c r="H229" s="70" t="s">
        <v>1964</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1975</v>
      </c>
      <c r="B230" s="70">
        <v>97</v>
      </c>
      <c r="C230" s="70">
        <v>12</v>
      </c>
      <c r="D230" s="70">
        <v>6</v>
      </c>
      <c r="E230" s="70">
        <v>2015</v>
      </c>
      <c r="F230" s="70" t="s">
        <v>182</v>
      </c>
      <c r="G230" s="70" t="s">
        <v>1963</v>
      </c>
      <c r="H230" s="70" t="s">
        <v>1964</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1976</v>
      </c>
      <c r="B231" s="70">
        <v>98</v>
      </c>
      <c r="C231" s="70">
        <v>13</v>
      </c>
      <c r="D231" s="70">
        <v>6</v>
      </c>
      <c r="E231" s="70">
        <v>2016</v>
      </c>
      <c r="F231" s="70" t="s">
        <v>155</v>
      </c>
      <c r="G231" s="70" t="s">
        <v>1963</v>
      </c>
      <c r="H231" s="70" t="s">
        <v>1964</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1977</v>
      </c>
      <c r="B232" s="70">
        <v>99</v>
      </c>
      <c r="C232" s="70">
        <v>14</v>
      </c>
      <c r="D232" s="70">
        <v>6</v>
      </c>
      <c r="E232" s="70">
        <v>2017</v>
      </c>
      <c r="F232" s="70" t="s">
        <v>156</v>
      </c>
      <c r="G232" s="70" t="s">
        <v>1963</v>
      </c>
      <c r="H232" s="70" t="s">
        <v>1964</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1978</v>
      </c>
      <c r="B233" s="70">
        <v>100</v>
      </c>
      <c r="C233" s="70">
        <v>15</v>
      </c>
      <c r="D233" s="70">
        <v>6</v>
      </c>
      <c r="E233" s="70">
        <v>2018</v>
      </c>
      <c r="F233" s="70" t="s">
        <v>183</v>
      </c>
      <c r="G233" s="70" t="s">
        <v>1963</v>
      </c>
      <c r="H233" s="70" t="s">
        <v>1964</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1979</v>
      </c>
      <c r="B234" s="70">
        <v>101</v>
      </c>
      <c r="C234" s="70">
        <v>16</v>
      </c>
      <c r="D234" s="70">
        <v>6</v>
      </c>
      <c r="E234" s="70">
        <v>2019</v>
      </c>
      <c r="F234" s="70" t="s">
        <v>158</v>
      </c>
      <c r="G234" s="70" t="s">
        <v>1963</v>
      </c>
      <c r="H234" s="70" t="s">
        <v>1964</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1980</v>
      </c>
      <c r="B235" s="70">
        <v>102</v>
      </c>
      <c r="C235" s="70">
        <v>17</v>
      </c>
      <c r="D235" s="70">
        <v>6</v>
      </c>
      <c r="E235" s="70">
        <v>2020</v>
      </c>
      <c r="F235" s="70" t="s">
        <v>159</v>
      </c>
      <c r="G235" s="1064" t="s">
        <v>1963</v>
      </c>
      <c r="H235" s="70" t="s">
        <v>1964</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1981</v>
      </c>
      <c r="B236" s="70">
        <v>102</v>
      </c>
      <c r="C236" s="70">
        <v>18</v>
      </c>
      <c r="D236" s="70">
        <v>6</v>
      </c>
      <c r="E236" s="70">
        <v>2021</v>
      </c>
      <c r="F236" s="70" t="s">
        <v>160</v>
      </c>
      <c r="G236" s="1064" t="s">
        <v>1963</v>
      </c>
      <c r="H236" s="70" t="s">
        <v>1964</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1982</v>
      </c>
      <c r="B237" s="70">
        <v>102</v>
      </c>
      <c r="C237" s="70">
        <v>19</v>
      </c>
      <c r="D237" s="70">
        <v>6</v>
      </c>
      <c r="E237" s="70">
        <v>2022</v>
      </c>
      <c r="F237" s="70" t="s">
        <v>161</v>
      </c>
      <c r="G237" s="70" t="s">
        <v>1963</v>
      </c>
      <c r="H237" s="70" t="s">
        <v>1964</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102</v>
      </c>
      <c r="C238" s="70">
        <v>20</v>
      </c>
      <c r="D238" s="70">
        <v>6</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102</v>
      </c>
      <c r="C239" s="70">
        <v>21</v>
      </c>
      <c r="D239" s="70">
        <v>6</v>
      </c>
      <c r="E239" s="70">
        <v>2024</v>
      </c>
      <c r="F239" s="70" t="s">
        <v>1554</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460</v>
      </c>
      <c r="C240" s="70">
        <v>1</v>
      </c>
      <c r="D240" s="70">
        <v>28</v>
      </c>
      <c r="E240" s="70">
        <v>1990</v>
      </c>
      <c r="F240" s="70" t="s">
        <v>787</v>
      </c>
      <c r="G240" s="70" t="s">
        <v>1986</v>
      </c>
      <c r="H240" s="70" t="s">
        <v>1987</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461</v>
      </c>
      <c r="C241" s="70">
        <v>2</v>
      </c>
      <c r="D241" s="70">
        <v>28</v>
      </c>
      <c r="E241" s="70">
        <v>2005</v>
      </c>
      <c r="F241" s="70" t="s">
        <v>789</v>
      </c>
      <c r="G241" s="70" t="s">
        <v>1986</v>
      </c>
      <c r="H241" s="70" t="s">
        <v>1987</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462</v>
      </c>
      <c r="C242" s="70">
        <v>3</v>
      </c>
      <c r="D242" s="70">
        <v>28</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463</v>
      </c>
      <c r="C243" s="70">
        <v>4</v>
      </c>
      <c r="D243" s="70">
        <v>28</v>
      </c>
      <c r="E243" s="70">
        <v>2007</v>
      </c>
      <c r="F243" s="70" t="s">
        <v>791</v>
      </c>
      <c r="G243" s="70" t="s">
        <v>1986</v>
      </c>
      <c r="H243" s="70" t="s">
        <v>1987</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464</v>
      </c>
      <c r="C244" s="70">
        <v>5</v>
      </c>
      <c r="D244" s="70">
        <v>28</v>
      </c>
      <c r="E244" s="70">
        <v>2008</v>
      </c>
      <c r="F244" s="70" t="s">
        <v>792</v>
      </c>
      <c r="G244" s="70" t="s">
        <v>1986</v>
      </c>
      <c r="H244" s="70" t="s">
        <v>1987</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465</v>
      </c>
      <c r="C245" s="70">
        <v>6</v>
      </c>
      <c r="D245" s="70">
        <v>28</v>
      </c>
      <c r="E245" s="70">
        <v>2009</v>
      </c>
      <c r="F245" s="70" t="s">
        <v>176</v>
      </c>
      <c r="G245" s="70" t="s">
        <v>1986</v>
      </c>
      <c r="H245" s="70" t="s">
        <v>1987</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1993</v>
      </c>
      <c r="B246" s="70">
        <v>466</v>
      </c>
      <c r="C246" s="70">
        <v>7</v>
      </c>
      <c r="D246" s="70">
        <v>28</v>
      </c>
      <c r="E246" s="70">
        <v>2010</v>
      </c>
      <c r="F246" s="70" t="s">
        <v>177</v>
      </c>
      <c r="G246" s="70" t="s">
        <v>1986</v>
      </c>
      <c r="H246" s="70" t="s">
        <v>1987</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1994</v>
      </c>
      <c r="B247" s="70">
        <v>467</v>
      </c>
      <c r="C247" s="70">
        <v>8</v>
      </c>
      <c r="D247" s="70">
        <v>28</v>
      </c>
      <c r="E247" s="70">
        <v>2011</v>
      </c>
      <c r="F247" s="70" t="s">
        <v>178</v>
      </c>
      <c r="G247" s="70" t="s">
        <v>1986</v>
      </c>
      <c r="H247" s="70" t="s">
        <v>1987</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1995</v>
      </c>
      <c r="B248" s="70">
        <v>468</v>
      </c>
      <c r="C248" s="70">
        <v>9</v>
      </c>
      <c r="D248" s="70">
        <v>28</v>
      </c>
      <c r="E248" s="70">
        <v>2012</v>
      </c>
      <c r="F248" s="70" t="s">
        <v>179</v>
      </c>
      <c r="G248" s="70" t="s">
        <v>1986</v>
      </c>
      <c r="H248" s="70" t="s">
        <v>1987</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1996</v>
      </c>
      <c r="B249" s="70">
        <v>469</v>
      </c>
      <c r="C249" s="70">
        <v>10</v>
      </c>
      <c r="D249" s="70">
        <v>28</v>
      </c>
      <c r="E249" s="70">
        <v>2013</v>
      </c>
      <c r="F249" s="70" t="s">
        <v>180</v>
      </c>
      <c r="G249" s="70" t="s">
        <v>1986</v>
      </c>
      <c r="H249" s="70" t="s">
        <v>1987</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1997</v>
      </c>
      <c r="B250" s="70">
        <v>470</v>
      </c>
      <c r="C250" s="70">
        <v>11</v>
      </c>
      <c r="D250" s="70">
        <v>28</v>
      </c>
      <c r="E250" s="70">
        <v>2014</v>
      </c>
      <c r="F250" s="70" t="s">
        <v>181</v>
      </c>
      <c r="G250" s="70" t="s">
        <v>1986</v>
      </c>
      <c r="H250" s="70" t="s">
        <v>1987</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1998</v>
      </c>
      <c r="B251" s="70">
        <v>471</v>
      </c>
      <c r="C251" s="70">
        <v>12</v>
      </c>
      <c r="D251" s="70">
        <v>28</v>
      </c>
      <c r="E251" s="70">
        <v>2015</v>
      </c>
      <c r="F251" s="70" t="s">
        <v>182</v>
      </c>
      <c r="G251" s="70" t="s">
        <v>1986</v>
      </c>
      <c r="H251" s="70" t="s">
        <v>1987</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1999</v>
      </c>
      <c r="B252" s="70">
        <v>472</v>
      </c>
      <c r="C252" s="70">
        <v>13</v>
      </c>
      <c r="D252" s="70">
        <v>28</v>
      </c>
      <c r="E252" s="70">
        <v>2016</v>
      </c>
      <c r="F252" s="70" t="s">
        <v>155</v>
      </c>
      <c r="G252" s="70" t="s">
        <v>1986</v>
      </c>
      <c r="H252" s="70" t="s">
        <v>1987</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2000</v>
      </c>
      <c r="B253" s="70">
        <v>473</v>
      </c>
      <c r="C253" s="70">
        <v>14</v>
      </c>
      <c r="D253" s="70">
        <v>28</v>
      </c>
      <c r="E253" s="70">
        <v>2017</v>
      </c>
      <c r="F253" s="70" t="s">
        <v>156</v>
      </c>
      <c r="G253" s="70" t="s">
        <v>1986</v>
      </c>
      <c r="H253" s="70" t="s">
        <v>1987</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2001</v>
      </c>
      <c r="B254" s="70">
        <v>474</v>
      </c>
      <c r="C254" s="70">
        <v>15</v>
      </c>
      <c r="D254" s="70">
        <v>28</v>
      </c>
      <c r="E254" s="70">
        <v>2018</v>
      </c>
      <c r="F254" s="70" t="s">
        <v>183</v>
      </c>
      <c r="G254" s="1064" t="s">
        <v>1986</v>
      </c>
      <c r="H254" s="70" t="s">
        <v>1987</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2002</v>
      </c>
      <c r="B255" s="70">
        <v>475</v>
      </c>
      <c r="C255" s="70">
        <v>16</v>
      </c>
      <c r="D255" s="70">
        <v>28</v>
      </c>
      <c r="E255" s="70">
        <v>2019</v>
      </c>
      <c r="F255" s="70" t="s">
        <v>158</v>
      </c>
      <c r="G255" s="1064" t="s">
        <v>1986</v>
      </c>
      <c r="H255" s="70" t="s">
        <v>1987</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2003</v>
      </c>
      <c r="B256" s="70">
        <v>476</v>
      </c>
      <c r="C256" s="70">
        <v>17</v>
      </c>
      <c r="D256" s="70">
        <v>28</v>
      </c>
      <c r="E256" s="70">
        <v>2020</v>
      </c>
      <c r="F256" s="70" t="s">
        <v>159</v>
      </c>
      <c r="G256" s="70" t="s">
        <v>1986</v>
      </c>
      <c r="H256" s="70" t="s">
        <v>1987</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2004</v>
      </c>
      <c r="B257" s="70">
        <v>476</v>
      </c>
      <c r="C257" s="70">
        <v>18</v>
      </c>
      <c r="D257" s="70">
        <v>28</v>
      </c>
      <c r="E257" s="70">
        <v>2021</v>
      </c>
      <c r="F257" s="70" t="s">
        <v>160</v>
      </c>
      <c r="G257" s="70" t="s">
        <v>1986</v>
      </c>
      <c r="H257" s="70" t="s">
        <v>1987</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2005</v>
      </c>
      <c r="B258" s="70">
        <v>476</v>
      </c>
      <c r="C258" s="70">
        <v>19</v>
      </c>
      <c r="D258" s="70">
        <v>28</v>
      </c>
      <c r="E258" s="70">
        <v>2022</v>
      </c>
      <c r="F258" s="70" t="s">
        <v>161</v>
      </c>
      <c r="G258" s="70" t="s">
        <v>1986</v>
      </c>
      <c r="H258" s="70" t="s">
        <v>1987</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476</v>
      </c>
      <c r="C259" s="70">
        <v>20</v>
      </c>
      <c r="D259" s="70">
        <v>28</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476</v>
      </c>
      <c r="C260" s="70">
        <v>21</v>
      </c>
      <c r="D260" s="70">
        <v>28</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460</v>
      </c>
      <c r="C261" s="70">
        <v>1</v>
      </c>
      <c r="D261" s="70">
        <v>28</v>
      </c>
      <c r="E261" s="70">
        <v>1990</v>
      </c>
      <c r="F261" s="70" t="s">
        <v>787</v>
      </c>
      <c r="G261" s="70" t="s">
        <v>2009</v>
      </c>
      <c r="H261" s="70" t="s">
        <v>2010</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2011</v>
      </c>
      <c r="B262" s="70">
        <v>461</v>
      </c>
      <c r="C262" s="70">
        <v>2</v>
      </c>
      <c r="D262" s="70">
        <v>28</v>
      </c>
      <c r="E262" s="70">
        <v>2005</v>
      </c>
      <c r="F262" s="70" t="s">
        <v>789</v>
      </c>
      <c r="G262" s="70" t="s">
        <v>2009</v>
      </c>
      <c r="H262" s="70" t="s">
        <v>2010</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2012</v>
      </c>
      <c r="B263" s="70">
        <v>462</v>
      </c>
      <c r="C263" s="70">
        <v>3</v>
      </c>
      <c r="D263" s="70">
        <v>28</v>
      </c>
      <c r="E263" s="70">
        <v>2006</v>
      </c>
      <c r="F263" s="70" t="s">
        <v>790</v>
      </c>
      <c r="G263" s="70" t="s">
        <v>2009</v>
      </c>
      <c r="H263" s="70" t="s">
        <v>2010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2013</v>
      </c>
      <c r="B264" s="70">
        <v>463</v>
      </c>
      <c r="C264" s="70">
        <v>4</v>
      </c>
      <c r="D264" s="70">
        <v>28</v>
      </c>
      <c r="E264" s="70">
        <v>2007</v>
      </c>
      <c r="F264" s="70" t="s">
        <v>791</v>
      </c>
      <c r="G264" s="70" t="s">
        <v>2009</v>
      </c>
      <c r="H264" s="70" t="s">
        <v>2010</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2014</v>
      </c>
      <c r="B265" s="70">
        <v>464</v>
      </c>
      <c r="C265" s="70">
        <v>5</v>
      </c>
      <c r="D265" s="70">
        <v>28</v>
      </c>
      <c r="E265" s="70">
        <v>2008</v>
      </c>
      <c r="F265" s="70" t="s">
        <v>792</v>
      </c>
      <c r="G265" s="70" t="s">
        <v>2009</v>
      </c>
      <c r="H265" s="70" t="s">
        <v>2010</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2015</v>
      </c>
      <c r="B266" s="70">
        <v>465</v>
      </c>
      <c r="C266" s="70">
        <v>6</v>
      </c>
      <c r="D266" s="70">
        <v>28</v>
      </c>
      <c r="E266" s="70">
        <v>2009</v>
      </c>
      <c r="F266" s="70" t="s">
        <v>176</v>
      </c>
      <c r="G266" s="70" t="s">
        <v>2009</v>
      </c>
      <c r="H266" s="70" t="s">
        <v>2010</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2016</v>
      </c>
      <c r="B267" s="70">
        <v>466</v>
      </c>
      <c r="C267" s="70">
        <v>7</v>
      </c>
      <c r="D267" s="70">
        <v>28</v>
      </c>
      <c r="E267" s="70">
        <v>2010</v>
      </c>
      <c r="F267" s="70" t="s">
        <v>177</v>
      </c>
      <c r="G267" s="70" t="s">
        <v>2009</v>
      </c>
      <c r="H267" s="70" t="s">
        <v>2010</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2017</v>
      </c>
      <c r="B268" s="70">
        <v>467</v>
      </c>
      <c r="C268" s="70">
        <v>8</v>
      </c>
      <c r="D268" s="70">
        <v>28</v>
      </c>
      <c r="E268" s="70">
        <v>2011</v>
      </c>
      <c r="F268" s="70" t="s">
        <v>178</v>
      </c>
      <c r="G268" s="70" t="s">
        <v>2009</v>
      </c>
      <c r="H268" s="70" t="s">
        <v>2010</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2018</v>
      </c>
      <c r="B269" s="70">
        <v>468</v>
      </c>
      <c r="C269" s="70">
        <v>9</v>
      </c>
      <c r="D269" s="70">
        <v>28</v>
      </c>
      <c r="E269" s="70">
        <v>2012</v>
      </c>
      <c r="F269" s="70" t="s">
        <v>179</v>
      </c>
      <c r="G269" s="70" t="s">
        <v>2009</v>
      </c>
      <c r="H269" s="70" t="s">
        <v>2010</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2019</v>
      </c>
      <c r="B270" s="70">
        <v>469</v>
      </c>
      <c r="C270" s="70">
        <v>10</v>
      </c>
      <c r="D270" s="70">
        <v>28</v>
      </c>
      <c r="E270" s="70">
        <v>2013</v>
      </c>
      <c r="F270" s="70" t="s">
        <v>180</v>
      </c>
      <c r="G270" s="70" t="s">
        <v>2009</v>
      </c>
      <c r="H270" s="70" t="s">
        <v>2010</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2020</v>
      </c>
      <c r="B271" s="70">
        <v>470</v>
      </c>
      <c r="C271" s="70">
        <v>11</v>
      </c>
      <c r="D271" s="70">
        <v>28</v>
      </c>
      <c r="E271" s="70">
        <v>2014</v>
      </c>
      <c r="F271" s="70" t="s">
        <v>181</v>
      </c>
      <c r="G271" s="70" t="s">
        <v>2009</v>
      </c>
      <c r="H271" s="70" t="s">
        <v>2010</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2021</v>
      </c>
      <c r="B272" s="70">
        <v>471</v>
      </c>
      <c r="C272" s="70">
        <v>12</v>
      </c>
      <c r="D272" s="70">
        <v>28</v>
      </c>
      <c r="E272" s="70">
        <v>2015</v>
      </c>
      <c r="F272" s="70" t="s">
        <v>182</v>
      </c>
      <c r="G272" s="70" t="s">
        <v>2009</v>
      </c>
      <c r="H272" s="70" t="s">
        <v>2010</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2022</v>
      </c>
      <c r="B273" s="70">
        <v>472</v>
      </c>
      <c r="C273" s="70">
        <v>13</v>
      </c>
      <c r="D273" s="70">
        <v>28</v>
      </c>
      <c r="E273" s="70">
        <v>2016</v>
      </c>
      <c r="F273" s="70" t="s">
        <v>155</v>
      </c>
      <c r="G273" s="1064" t="s">
        <v>2009</v>
      </c>
      <c r="H273" s="70" t="s">
        <v>2010</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2023</v>
      </c>
      <c r="B274" s="70">
        <v>473</v>
      </c>
      <c r="C274" s="70">
        <v>14</v>
      </c>
      <c r="D274" s="70">
        <v>28</v>
      </c>
      <c r="E274" s="70">
        <v>2017</v>
      </c>
      <c r="F274" s="70" t="s">
        <v>156</v>
      </c>
      <c r="G274" s="1064" t="s">
        <v>2009</v>
      </c>
      <c r="H274" s="70" t="s">
        <v>2010</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2024</v>
      </c>
      <c r="B275" s="70">
        <v>474</v>
      </c>
      <c r="C275" s="70">
        <v>15</v>
      </c>
      <c r="D275" s="70">
        <v>28</v>
      </c>
      <c r="E275" s="70">
        <v>2018</v>
      </c>
      <c r="F275" s="70" t="s">
        <v>183</v>
      </c>
      <c r="G275" s="70" t="s">
        <v>2009</v>
      </c>
      <c r="H275" s="70" t="s">
        <v>2010</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2025</v>
      </c>
      <c r="B276" s="70">
        <v>475</v>
      </c>
      <c r="C276" s="70">
        <v>16</v>
      </c>
      <c r="D276" s="70">
        <v>28</v>
      </c>
      <c r="E276" s="70">
        <v>2019</v>
      </c>
      <c r="F276" s="70" t="s">
        <v>158</v>
      </c>
      <c r="G276" s="70" t="s">
        <v>2009</v>
      </c>
      <c r="H276" s="70" t="s">
        <v>2010</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2026</v>
      </c>
      <c r="B277" s="70">
        <v>476</v>
      </c>
      <c r="C277" s="70">
        <v>17</v>
      </c>
      <c r="D277" s="70">
        <v>28</v>
      </c>
      <c r="E277" s="70">
        <v>2020</v>
      </c>
      <c r="F277" s="70" t="s">
        <v>159</v>
      </c>
      <c r="G277" s="70" t="s">
        <v>2009</v>
      </c>
      <c r="H277" s="70" t="s">
        <v>2010</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2027</v>
      </c>
      <c r="B278" s="70">
        <v>476</v>
      </c>
      <c r="C278" s="70">
        <v>18</v>
      </c>
      <c r="D278" s="70">
        <v>28</v>
      </c>
      <c r="E278" s="70">
        <v>2021</v>
      </c>
      <c r="F278" s="70" t="s">
        <v>160</v>
      </c>
      <c r="G278" s="70" t="s">
        <v>2009</v>
      </c>
      <c r="H278" s="70" t="s">
        <v>2010</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2028</v>
      </c>
      <c r="B279" s="70">
        <v>476</v>
      </c>
      <c r="C279" s="70">
        <v>19</v>
      </c>
      <c r="D279" s="70">
        <v>28</v>
      </c>
      <c r="E279" s="70">
        <v>2022</v>
      </c>
      <c r="F279" s="70" t="s">
        <v>161</v>
      </c>
      <c r="G279" s="70" t="s">
        <v>2009</v>
      </c>
      <c r="H279" s="70" t="s">
        <v>2010</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2029</v>
      </c>
      <c r="B280" s="70">
        <v>476</v>
      </c>
      <c r="C280" s="70">
        <v>20</v>
      </c>
      <c r="D280" s="70">
        <v>28</v>
      </c>
      <c r="E280" s="70">
        <v>2023</v>
      </c>
      <c r="F280" s="70" t="s">
        <v>1539</v>
      </c>
      <c r="G280" s="70" t="s">
        <v>2009</v>
      </c>
      <c r="H280" s="70" t="s">
        <v>2010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2030</v>
      </c>
      <c r="B281" s="70">
        <v>476</v>
      </c>
      <c r="C281" s="70">
        <v>21</v>
      </c>
      <c r="D281" s="70">
        <v>28</v>
      </c>
      <c r="E281" s="70">
        <v>2024</v>
      </c>
      <c r="F281" s="70" t="s">
        <v>1554</v>
      </c>
      <c r="G281" s="70" t="s">
        <v>2009</v>
      </c>
      <c r="H281" s="70" t="s">
        <v>2010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2031</v>
      </c>
      <c r="B282" s="70">
        <v>375</v>
      </c>
      <c r="C282" s="70">
        <v>1</v>
      </c>
      <c r="D282" s="70">
        <v>23</v>
      </c>
      <c r="E282" s="70">
        <v>1990</v>
      </c>
      <c r="F282" s="70" t="s">
        <v>787</v>
      </c>
      <c r="G282" s="70" t="s">
        <v>2032</v>
      </c>
      <c r="H282" s="70" t="s">
        <v>2033</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2034</v>
      </c>
      <c r="B283" s="70">
        <v>376</v>
      </c>
      <c r="C283" s="70">
        <v>2</v>
      </c>
      <c r="D283" s="70">
        <v>23</v>
      </c>
      <c r="E283" s="70">
        <v>2005</v>
      </c>
      <c r="F283" s="70" t="s">
        <v>789</v>
      </c>
      <c r="G283" s="70" t="s">
        <v>2032</v>
      </c>
      <c r="H283" s="70" t="s">
        <v>2033</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2035</v>
      </c>
      <c r="B284" s="70">
        <v>377</v>
      </c>
      <c r="C284" s="70">
        <v>3</v>
      </c>
      <c r="D284" s="70">
        <v>23</v>
      </c>
      <c r="E284" s="70">
        <v>2006</v>
      </c>
      <c r="F284" s="70" t="s">
        <v>790</v>
      </c>
      <c r="G284" s="70" t="s">
        <v>2032</v>
      </c>
      <c r="H284" s="70" t="s">
        <v>2033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2036</v>
      </c>
      <c r="B285" s="70">
        <v>378</v>
      </c>
      <c r="C285" s="70">
        <v>4</v>
      </c>
      <c r="D285" s="70">
        <v>23</v>
      </c>
      <c r="E285" s="70">
        <v>2007</v>
      </c>
      <c r="F285" s="70" t="s">
        <v>791</v>
      </c>
      <c r="G285" s="70" t="s">
        <v>2032</v>
      </c>
      <c r="H285" s="70" t="s">
        <v>2033</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2037</v>
      </c>
      <c r="B286" s="70">
        <v>379</v>
      </c>
      <c r="C286" s="70">
        <v>5</v>
      </c>
      <c r="D286" s="70">
        <v>23</v>
      </c>
      <c r="E286" s="70">
        <v>2008</v>
      </c>
      <c r="F286" s="70" t="s">
        <v>792</v>
      </c>
      <c r="G286" s="70" t="s">
        <v>2032</v>
      </c>
      <c r="H286" s="70" t="s">
        <v>2033</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2038</v>
      </c>
      <c r="B287" s="70">
        <v>380</v>
      </c>
      <c r="C287" s="70">
        <v>6</v>
      </c>
      <c r="D287" s="70">
        <v>23</v>
      </c>
      <c r="E287" s="70">
        <v>2009</v>
      </c>
      <c r="F287" s="70" t="s">
        <v>176</v>
      </c>
      <c r="G287" s="70" t="s">
        <v>2032</v>
      </c>
      <c r="H287" s="70" t="s">
        <v>2033</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2039</v>
      </c>
      <c r="B288" s="70">
        <v>381</v>
      </c>
      <c r="C288" s="70">
        <v>7</v>
      </c>
      <c r="D288" s="70">
        <v>23</v>
      </c>
      <c r="E288" s="70">
        <v>2010</v>
      </c>
      <c r="F288" s="70" t="s">
        <v>177</v>
      </c>
      <c r="G288" s="70" t="s">
        <v>2032</v>
      </c>
      <c r="H288" s="70" t="s">
        <v>2033</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2040</v>
      </c>
      <c r="B289" s="70">
        <v>382</v>
      </c>
      <c r="C289" s="70">
        <v>8</v>
      </c>
      <c r="D289" s="70">
        <v>23</v>
      </c>
      <c r="E289" s="70">
        <v>2011</v>
      </c>
      <c r="F289" s="70" t="s">
        <v>178</v>
      </c>
      <c r="G289" s="70" t="s">
        <v>2032</v>
      </c>
      <c r="H289" s="70" t="s">
        <v>2033</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2041</v>
      </c>
      <c r="B290" s="70">
        <v>383</v>
      </c>
      <c r="C290" s="70">
        <v>9</v>
      </c>
      <c r="D290" s="70">
        <v>23</v>
      </c>
      <c r="E290" s="70">
        <v>2012</v>
      </c>
      <c r="F290" s="70" t="s">
        <v>179</v>
      </c>
      <c r="G290" s="70" t="s">
        <v>2032</v>
      </c>
      <c r="H290" s="70" t="s">
        <v>2033</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2042</v>
      </c>
      <c r="B291" s="70">
        <v>384</v>
      </c>
      <c r="C291" s="70">
        <v>10</v>
      </c>
      <c r="D291" s="70">
        <v>23</v>
      </c>
      <c r="E291" s="70">
        <v>2013</v>
      </c>
      <c r="F291" s="70" t="s">
        <v>180</v>
      </c>
      <c r="G291" s="70" t="s">
        <v>2032</v>
      </c>
      <c r="H291" s="70" t="s">
        <v>2033</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2043</v>
      </c>
      <c r="B292" s="70">
        <v>385</v>
      </c>
      <c r="C292" s="70">
        <v>11</v>
      </c>
      <c r="D292" s="70">
        <v>23</v>
      </c>
      <c r="E292" s="70">
        <v>2014</v>
      </c>
      <c r="F292" s="70" t="s">
        <v>181</v>
      </c>
      <c r="G292" s="1064" t="s">
        <v>2032</v>
      </c>
      <c r="H292" s="70" t="s">
        <v>2033</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2044</v>
      </c>
      <c r="B293" s="70">
        <v>386</v>
      </c>
      <c r="C293" s="70">
        <v>12</v>
      </c>
      <c r="D293" s="70">
        <v>23</v>
      </c>
      <c r="E293" s="70">
        <v>2015</v>
      </c>
      <c r="F293" s="70" t="s">
        <v>182</v>
      </c>
      <c r="G293" s="1064" t="s">
        <v>2032</v>
      </c>
      <c r="H293" s="70" t="s">
        <v>2033</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2045</v>
      </c>
      <c r="B294" s="70">
        <v>387</v>
      </c>
      <c r="C294" s="70">
        <v>13</v>
      </c>
      <c r="D294" s="70">
        <v>23</v>
      </c>
      <c r="E294" s="70">
        <v>2016</v>
      </c>
      <c r="F294" s="70" t="s">
        <v>155</v>
      </c>
      <c r="G294" s="70" t="s">
        <v>2032</v>
      </c>
      <c r="H294" s="70" t="s">
        <v>2033</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2046</v>
      </c>
      <c r="B295" s="70">
        <v>388</v>
      </c>
      <c r="C295" s="70">
        <v>14</v>
      </c>
      <c r="D295" s="70">
        <v>23</v>
      </c>
      <c r="E295" s="70">
        <v>2017</v>
      </c>
      <c r="F295" s="70" t="s">
        <v>156</v>
      </c>
      <c r="G295" s="70" t="s">
        <v>2032</v>
      </c>
      <c r="H295" s="70" t="s">
        <v>2033</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2047</v>
      </c>
      <c r="B296" s="70">
        <v>389</v>
      </c>
      <c r="C296" s="70">
        <v>15</v>
      </c>
      <c r="D296" s="70">
        <v>23</v>
      </c>
      <c r="E296" s="70">
        <v>2018</v>
      </c>
      <c r="F296" s="70" t="s">
        <v>183</v>
      </c>
      <c r="G296" s="70" t="s">
        <v>2032</v>
      </c>
      <c r="H296" s="70" t="s">
        <v>2033</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2048</v>
      </c>
      <c r="B297" s="70">
        <v>390</v>
      </c>
      <c r="C297" s="70">
        <v>16</v>
      </c>
      <c r="D297" s="70">
        <v>23</v>
      </c>
      <c r="E297" s="70">
        <v>2019</v>
      </c>
      <c r="F297" s="70" t="s">
        <v>158</v>
      </c>
      <c r="G297" s="70" t="s">
        <v>2032</v>
      </c>
      <c r="H297" s="70" t="s">
        <v>2033</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2049</v>
      </c>
      <c r="B298" s="70">
        <v>391</v>
      </c>
      <c r="C298" s="70">
        <v>17</v>
      </c>
      <c r="D298" s="70">
        <v>23</v>
      </c>
      <c r="E298" s="70">
        <v>2020</v>
      </c>
      <c r="F298" s="70" t="s">
        <v>159</v>
      </c>
      <c r="G298" s="70" t="s">
        <v>2032</v>
      </c>
      <c r="H298" s="70" t="s">
        <v>2033</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2050</v>
      </c>
      <c r="B299" s="70">
        <v>391</v>
      </c>
      <c r="C299" s="70">
        <v>18</v>
      </c>
      <c r="D299" s="70">
        <v>23</v>
      </c>
      <c r="E299" s="70">
        <v>2021</v>
      </c>
      <c r="F299" s="70" t="s">
        <v>160</v>
      </c>
      <c r="G299" s="70" t="s">
        <v>2032</v>
      </c>
      <c r="H299" s="70" t="s">
        <v>2033</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2051</v>
      </c>
      <c r="B300" s="70">
        <v>391</v>
      </c>
      <c r="C300" s="70">
        <v>19</v>
      </c>
      <c r="D300" s="70">
        <v>23</v>
      </c>
      <c r="E300" s="70">
        <v>2022</v>
      </c>
      <c r="F300" s="70" t="s">
        <v>161</v>
      </c>
      <c r="G300" s="70" t="s">
        <v>2032</v>
      </c>
      <c r="H300" s="70" t="s">
        <v>2033</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2052</v>
      </c>
      <c r="B301" s="70">
        <v>391</v>
      </c>
      <c r="C301" s="70">
        <v>20</v>
      </c>
      <c r="D301" s="70">
        <v>23</v>
      </c>
      <c r="E301" s="70">
        <v>2023</v>
      </c>
      <c r="F301" s="70" t="s">
        <v>1539</v>
      </c>
      <c r="G301" s="70" t="s">
        <v>2032</v>
      </c>
      <c r="H301" s="70" t="s">
        <v>2033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2053</v>
      </c>
      <c r="B302" s="70">
        <v>391</v>
      </c>
      <c r="C302" s="70">
        <v>21</v>
      </c>
      <c r="D302" s="70">
        <v>23</v>
      </c>
      <c r="E302" s="70">
        <v>2024</v>
      </c>
      <c r="F302" s="70" t="s">
        <v>1554</v>
      </c>
      <c r="G302" s="70" t="s">
        <v>2032</v>
      </c>
      <c r="H302" s="70" t="s">
        <v>2033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2054</v>
      </c>
      <c r="B303" s="70">
        <v>86</v>
      </c>
      <c r="C303" s="70">
        <v>1</v>
      </c>
      <c r="D303" s="70">
        <v>6</v>
      </c>
      <c r="E303" s="70">
        <v>1990</v>
      </c>
      <c r="F303" s="70" t="s">
        <v>787</v>
      </c>
      <c r="G303" s="70" t="s">
        <v>2055</v>
      </c>
      <c r="H303" s="70" t="s">
        <v>2056</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2057</v>
      </c>
      <c r="B304" s="70">
        <v>87</v>
      </c>
      <c r="C304" s="70">
        <v>2</v>
      </c>
      <c r="D304" s="70">
        <v>6</v>
      </c>
      <c r="E304" s="70">
        <v>2005</v>
      </c>
      <c r="F304" s="70" t="s">
        <v>789</v>
      </c>
      <c r="G304" s="70" t="s">
        <v>2055</v>
      </c>
      <c r="H304" s="70" t="s">
        <v>2056</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2058</v>
      </c>
      <c r="B305" s="70">
        <v>88</v>
      </c>
      <c r="C305" s="70">
        <v>3</v>
      </c>
      <c r="D305" s="70">
        <v>6</v>
      </c>
      <c r="E305" s="70">
        <v>2006</v>
      </c>
      <c r="F305" s="70" t="s">
        <v>790</v>
      </c>
      <c r="G305" s="70" t="s">
        <v>2055</v>
      </c>
      <c r="H305" s="70" t="s">
        <v>2056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2059</v>
      </c>
      <c r="B306" s="70">
        <v>89</v>
      </c>
      <c r="C306" s="70">
        <v>4</v>
      </c>
      <c r="D306" s="70">
        <v>6</v>
      </c>
      <c r="E306" s="70">
        <v>2007</v>
      </c>
      <c r="F306" s="70" t="s">
        <v>791</v>
      </c>
      <c r="G306" s="70" t="s">
        <v>2055</v>
      </c>
      <c r="H306" s="70" t="s">
        <v>2056</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2060</v>
      </c>
      <c r="B307" s="70">
        <v>90</v>
      </c>
      <c r="C307" s="70">
        <v>5</v>
      </c>
      <c r="D307" s="70">
        <v>6</v>
      </c>
      <c r="E307" s="70">
        <v>2008</v>
      </c>
      <c r="F307" s="70" t="s">
        <v>792</v>
      </c>
      <c r="G307" s="70" t="s">
        <v>2055</v>
      </c>
      <c r="H307" s="70" t="s">
        <v>2056</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2061</v>
      </c>
      <c r="B308" s="70">
        <v>91</v>
      </c>
      <c r="C308" s="70">
        <v>6</v>
      </c>
      <c r="D308" s="70">
        <v>6</v>
      </c>
      <c r="E308" s="70">
        <v>2009</v>
      </c>
      <c r="F308" s="70" t="s">
        <v>176</v>
      </c>
      <c r="G308" s="70" t="s">
        <v>2055</v>
      </c>
      <c r="H308" s="70" t="s">
        <v>2056</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2062</v>
      </c>
      <c r="B309" s="70">
        <v>92</v>
      </c>
      <c r="C309" s="70">
        <v>7</v>
      </c>
      <c r="D309" s="70">
        <v>6</v>
      </c>
      <c r="E309" s="70">
        <v>2010</v>
      </c>
      <c r="F309" s="70" t="s">
        <v>177</v>
      </c>
      <c r="G309" s="70" t="s">
        <v>2055</v>
      </c>
      <c r="H309" s="70" t="s">
        <v>2056</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2063</v>
      </c>
      <c r="B310" s="70">
        <v>93</v>
      </c>
      <c r="C310" s="70">
        <v>8</v>
      </c>
      <c r="D310" s="70">
        <v>6</v>
      </c>
      <c r="E310" s="70">
        <v>2011</v>
      </c>
      <c r="F310" s="70" t="s">
        <v>178</v>
      </c>
      <c r="G310" s="70" t="s">
        <v>2055</v>
      </c>
      <c r="H310" s="70" t="s">
        <v>2056</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2064</v>
      </c>
      <c r="B311" s="70">
        <v>94</v>
      </c>
      <c r="C311" s="70">
        <v>9</v>
      </c>
      <c r="D311" s="70">
        <v>6</v>
      </c>
      <c r="E311" s="70">
        <v>2012</v>
      </c>
      <c r="F311" s="70" t="s">
        <v>179</v>
      </c>
      <c r="G311" s="1064" t="s">
        <v>2055</v>
      </c>
      <c r="H311" s="70" t="s">
        <v>2056</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2065</v>
      </c>
      <c r="B312" s="70">
        <v>95</v>
      </c>
      <c r="C312" s="70">
        <v>10</v>
      </c>
      <c r="D312" s="70">
        <v>6</v>
      </c>
      <c r="E312" s="70">
        <v>2013</v>
      </c>
      <c r="F312" s="70" t="s">
        <v>180</v>
      </c>
      <c r="G312" s="1064" t="s">
        <v>2055</v>
      </c>
      <c r="H312" s="70" t="s">
        <v>2056</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2066</v>
      </c>
      <c r="B313" s="70">
        <v>96</v>
      </c>
      <c r="C313" s="70">
        <v>11</v>
      </c>
      <c r="D313" s="70">
        <v>6</v>
      </c>
      <c r="E313" s="70">
        <v>2014</v>
      </c>
      <c r="F313" s="70" t="s">
        <v>181</v>
      </c>
      <c r="G313" s="70" t="s">
        <v>2055</v>
      </c>
      <c r="H313" s="70" t="s">
        <v>2056</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2067</v>
      </c>
      <c r="B314" s="70">
        <v>97</v>
      </c>
      <c r="C314" s="70">
        <v>12</v>
      </c>
      <c r="D314" s="70">
        <v>6</v>
      </c>
      <c r="E314" s="70">
        <v>2015</v>
      </c>
      <c r="F314" s="70" t="s">
        <v>182</v>
      </c>
      <c r="G314" s="70" t="s">
        <v>2055</v>
      </c>
      <c r="H314" s="70" t="s">
        <v>2056</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2068</v>
      </c>
      <c r="B315" s="70">
        <v>98</v>
      </c>
      <c r="C315" s="70">
        <v>13</v>
      </c>
      <c r="D315" s="70">
        <v>6</v>
      </c>
      <c r="E315" s="70">
        <v>2016</v>
      </c>
      <c r="F315" s="70" t="s">
        <v>155</v>
      </c>
      <c r="G315" s="70" t="s">
        <v>2055</v>
      </c>
      <c r="H315" s="70" t="s">
        <v>2056</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2069</v>
      </c>
      <c r="B316" s="70">
        <v>99</v>
      </c>
      <c r="C316" s="70">
        <v>14</v>
      </c>
      <c r="D316" s="70">
        <v>6</v>
      </c>
      <c r="E316" s="70">
        <v>2017</v>
      </c>
      <c r="F316" s="70" t="s">
        <v>156</v>
      </c>
      <c r="G316" s="70" t="s">
        <v>2055</v>
      </c>
      <c r="H316" s="70" t="s">
        <v>2056</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2070</v>
      </c>
      <c r="B317" s="70">
        <v>100</v>
      </c>
      <c r="C317" s="70">
        <v>15</v>
      </c>
      <c r="D317" s="70">
        <v>6</v>
      </c>
      <c r="E317" s="70">
        <v>2018</v>
      </c>
      <c r="F317" s="70" t="s">
        <v>183</v>
      </c>
      <c r="G317" s="70" t="s">
        <v>2055</v>
      </c>
      <c r="H317" s="70" t="s">
        <v>2056</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2071</v>
      </c>
      <c r="B318" s="70">
        <v>101</v>
      </c>
      <c r="C318" s="70">
        <v>16</v>
      </c>
      <c r="D318" s="70">
        <v>6</v>
      </c>
      <c r="E318" s="70">
        <v>2019</v>
      </c>
      <c r="F318" s="70" t="s">
        <v>158</v>
      </c>
      <c r="G318" s="70" t="s">
        <v>2055</v>
      </c>
      <c r="H318" s="70" t="s">
        <v>2056</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2072</v>
      </c>
      <c r="B319" s="70">
        <v>102</v>
      </c>
      <c r="C319" s="70">
        <v>17</v>
      </c>
      <c r="D319" s="70">
        <v>6</v>
      </c>
      <c r="E319" s="70">
        <v>2020</v>
      </c>
      <c r="F319" s="70" t="s">
        <v>159</v>
      </c>
      <c r="G319" s="70" t="s">
        <v>2055</v>
      </c>
      <c r="H319" s="70" t="s">
        <v>2056</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2073</v>
      </c>
      <c r="B320" s="70">
        <v>102</v>
      </c>
      <c r="C320" s="70">
        <v>18</v>
      </c>
      <c r="D320" s="70">
        <v>6</v>
      </c>
      <c r="E320" s="70">
        <v>2021</v>
      </c>
      <c r="F320" s="70" t="s">
        <v>160</v>
      </c>
      <c r="G320" s="70" t="s">
        <v>2055</v>
      </c>
      <c r="H320" s="70" t="s">
        <v>2056</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2074</v>
      </c>
      <c r="B321" s="70">
        <v>102</v>
      </c>
      <c r="C321" s="70">
        <v>19</v>
      </c>
      <c r="D321" s="70">
        <v>6</v>
      </c>
      <c r="E321" s="70">
        <v>2022</v>
      </c>
      <c r="F321" s="70" t="s">
        <v>161</v>
      </c>
      <c r="G321" s="70" t="s">
        <v>2055</v>
      </c>
      <c r="H321" s="70" t="s">
        <v>2056</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2075</v>
      </c>
      <c r="B322" s="70">
        <v>102</v>
      </c>
      <c r="C322" s="70">
        <v>20</v>
      </c>
      <c r="D322" s="70">
        <v>6</v>
      </c>
      <c r="E322" s="70">
        <v>2023</v>
      </c>
      <c r="F322" s="70" t="s">
        <v>1539</v>
      </c>
      <c r="G322" s="70" t="s">
        <v>2055</v>
      </c>
      <c r="H322" s="70" t="s">
        <v>2056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2076</v>
      </c>
      <c r="B323" s="70">
        <v>102</v>
      </c>
      <c r="C323" s="70">
        <v>21</v>
      </c>
      <c r="D323" s="70">
        <v>6</v>
      </c>
      <c r="E323" s="70">
        <v>2024</v>
      </c>
      <c r="F323" s="70" t="s">
        <v>1554</v>
      </c>
      <c r="G323" s="70" t="s">
        <v>2055</v>
      </c>
      <c r="H323" s="70" t="s">
        <v>2056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2077</v>
      </c>
      <c r="B324" s="70">
        <v>324</v>
      </c>
      <c r="C324" s="70">
        <v>1</v>
      </c>
      <c r="D324" s="70">
        <v>20</v>
      </c>
      <c r="E324" s="70">
        <v>1990</v>
      </c>
      <c r="F324" s="70" t="s">
        <v>787</v>
      </c>
      <c r="G324" s="70" t="s">
        <v>2078</v>
      </c>
      <c r="H324" s="70" t="s">
        <v>2079</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2080</v>
      </c>
      <c r="B325" s="70">
        <v>325</v>
      </c>
      <c r="C325" s="70">
        <v>2</v>
      </c>
      <c r="D325" s="70">
        <v>20</v>
      </c>
      <c r="E325" s="70">
        <v>2005</v>
      </c>
      <c r="F325" s="70" t="s">
        <v>789</v>
      </c>
      <c r="G325" s="70" t="s">
        <v>2078</v>
      </c>
      <c r="H325" s="70" t="s">
        <v>2079</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2081</v>
      </c>
      <c r="B326" s="70">
        <v>326</v>
      </c>
      <c r="C326" s="70">
        <v>3</v>
      </c>
      <c r="D326" s="70">
        <v>20</v>
      </c>
      <c r="E326" s="70">
        <v>2006</v>
      </c>
      <c r="F326" s="70" t="s">
        <v>790</v>
      </c>
      <c r="G326" s="70" t="s">
        <v>2078</v>
      </c>
      <c r="H326" s="70" t="s">
        <v>2079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2082</v>
      </c>
      <c r="B327" s="70">
        <v>327</v>
      </c>
      <c r="C327" s="70">
        <v>4</v>
      </c>
      <c r="D327" s="70">
        <v>20</v>
      </c>
      <c r="E327" s="70">
        <v>2007</v>
      </c>
      <c r="F327" s="70" t="s">
        <v>791</v>
      </c>
      <c r="G327" s="70" t="s">
        <v>2078</v>
      </c>
      <c r="H327" s="70" t="s">
        <v>2079</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2083</v>
      </c>
      <c r="B328" s="70">
        <v>328</v>
      </c>
      <c r="C328" s="70">
        <v>5</v>
      </c>
      <c r="D328" s="70">
        <v>20</v>
      </c>
      <c r="E328" s="70">
        <v>2008</v>
      </c>
      <c r="F328" s="70" t="s">
        <v>792</v>
      </c>
      <c r="G328" s="70" t="s">
        <v>2078</v>
      </c>
      <c r="H328" s="70" t="s">
        <v>2079</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2084</v>
      </c>
      <c r="B329" s="70">
        <v>329</v>
      </c>
      <c r="C329" s="70">
        <v>6</v>
      </c>
      <c r="D329" s="70">
        <v>20</v>
      </c>
      <c r="E329" s="70">
        <v>2009</v>
      </c>
      <c r="F329" s="70" t="s">
        <v>176</v>
      </c>
      <c r="G329" s="1064" t="s">
        <v>2078</v>
      </c>
      <c r="H329" s="70" t="s">
        <v>2079</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2085</v>
      </c>
      <c r="B330" s="70">
        <v>330</v>
      </c>
      <c r="C330" s="70">
        <v>7</v>
      </c>
      <c r="D330" s="70">
        <v>20</v>
      </c>
      <c r="E330" s="70">
        <v>2010</v>
      </c>
      <c r="F330" s="70" t="s">
        <v>177</v>
      </c>
      <c r="G330" s="1064" t="s">
        <v>2078</v>
      </c>
      <c r="H330" s="70" t="s">
        <v>2079</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2086</v>
      </c>
      <c r="B331" s="70">
        <v>331</v>
      </c>
      <c r="C331" s="70">
        <v>8</v>
      </c>
      <c r="D331" s="70">
        <v>20</v>
      </c>
      <c r="E331" s="70">
        <v>2011</v>
      </c>
      <c r="F331" s="70" t="s">
        <v>178</v>
      </c>
      <c r="G331" s="70" t="s">
        <v>2078</v>
      </c>
      <c r="H331" s="70" t="s">
        <v>2079</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2087</v>
      </c>
      <c r="B332" s="70">
        <v>332</v>
      </c>
      <c r="C332" s="70">
        <v>9</v>
      </c>
      <c r="D332" s="70">
        <v>20</v>
      </c>
      <c r="E332" s="70">
        <v>2012</v>
      </c>
      <c r="F332" s="70" t="s">
        <v>179</v>
      </c>
      <c r="G332" s="70" t="s">
        <v>2078</v>
      </c>
      <c r="H332" s="70" t="s">
        <v>2079</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2088</v>
      </c>
      <c r="B333" s="70">
        <v>333</v>
      </c>
      <c r="C333" s="70">
        <v>10</v>
      </c>
      <c r="D333" s="70">
        <v>20</v>
      </c>
      <c r="E333" s="70">
        <v>2013</v>
      </c>
      <c r="F333" s="70" t="s">
        <v>180</v>
      </c>
      <c r="G333" s="70" t="s">
        <v>2078</v>
      </c>
      <c r="H333" s="70" t="s">
        <v>2079</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2089</v>
      </c>
      <c r="B334" s="70">
        <v>334</v>
      </c>
      <c r="C334" s="70">
        <v>11</v>
      </c>
      <c r="D334" s="70">
        <v>20</v>
      </c>
      <c r="E334" s="70">
        <v>2014</v>
      </c>
      <c r="F334" s="70" t="s">
        <v>181</v>
      </c>
      <c r="G334" s="70" t="s">
        <v>2078</v>
      </c>
      <c r="H334" s="70" t="s">
        <v>2079</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2090</v>
      </c>
      <c r="B335" s="70">
        <v>335</v>
      </c>
      <c r="C335" s="70">
        <v>12</v>
      </c>
      <c r="D335" s="70">
        <v>20</v>
      </c>
      <c r="E335" s="70">
        <v>2015</v>
      </c>
      <c r="F335" s="70" t="s">
        <v>182</v>
      </c>
      <c r="G335" s="70" t="s">
        <v>2078</v>
      </c>
      <c r="H335" s="70" t="s">
        <v>2079</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2091</v>
      </c>
      <c r="B336" s="70">
        <v>336</v>
      </c>
      <c r="C336" s="70">
        <v>13</v>
      </c>
      <c r="D336" s="70">
        <v>20</v>
      </c>
      <c r="E336" s="70">
        <v>2016</v>
      </c>
      <c r="F336" s="70" t="s">
        <v>155</v>
      </c>
      <c r="G336" s="70" t="s">
        <v>2078</v>
      </c>
      <c r="H336" s="70" t="s">
        <v>2079</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2092</v>
      </c>
      <c r="B337" s="70">
        <v>337</v>
      </c>
      <c r="C337" s="70">
        <v>14</v>
      </c>
      <c r="D337" s="70">
        <v>20</v>
      </c>
      <c r="E337" s="70">
        <v>2017</v>
      </c>
      <c r="F337" s="70" t="s">
        <v>156</v>
      </c>
      <c r="G337" s="70" t="s">
        <v>2078</v>
      </c>
      <c r="H337" s="70" t="s">
        <v>2079</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2093</v>
      </c>
      <c r="B338" s="70">
        <v>338</v>
      </c>
      <c r="C338" s="70">
        <v>15</v>
      </c>
      <c r="D338" s="70">
        <v>20</v>
      </c>
      <c r="E338" s="70">
        <v>2018</v>
      </c>
      <c r="F338" s="70" t="s">
        <v>183</v>
      </c>
      <c r="G338" s="70" t="s">
        <v>2078</v>
      </c>
      <c r="H338" s="70" t="s">
        <v>2079</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2094</v>
      </c>
      <c r="B339" s="70">
        <v>339</v>
      </c>
      <c r="C339" s="70">
        <v>16</v>
      </c>
      <c r="D339" s="70">
        <v>20</v>
      </c>
      <c r="E339" s="70">
        <v>2019</v>
      </c>
      <c r="F339" s="70" t="s">
        <v>158</v>
      </c>
      <c r="G339" s="70" t="s">
        <v>2078</v>
      </c>
      <c r="H339" s="70" t="s">
        <v>2079</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2095</v>
      </c>
      <c r="B340" s="70">
        <v>340</v>
      </c>
      <c r="C340" s="70">
        <v>17</v>
      </c>
      <c r="D340" s="70">
        <v>20</v>
      </c>
      <c r="E340" s="70">
        <v>2020</v>
      </c>
      <c r="F340" s="70" t="s">
        <v>159</v>
      </c>
      <c r="G340" s="70" t="s">
        <v>2078</v>
      </c>
      <c r="H340" s="70" t="s">
        <v>2079</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2096</v>
      </c>
      <c r="B341" s="70">
        <v>340</v>
      </c>
      <c r="C341" s="70">
        <v>18</v>
      </c>
      <c r="D341" s="70">
        <v>20</v>
      </c>
      <c r="E341" s="70">
        <v>2021</v>
      </c>
      <c r="F341" s="70" t="s">
        <v>160</v>
      </c>
      <c r="G341" s="70" t="s">
        <v>2078</v>
      </c>
      <c r="H341" s="70" t="s">
        <v>2079</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2097</v>
      </c>
      <c r="B342" s="70">
        <v>340</v>
      </c>
      <c r="C342" s="70">
        <v>19</v>
      </c>
      <c r="D342" s="70">
        <v>20</v>
      </c>
      <c r="E342" s="70">
        <v>2022</v>
      </c>
      <c r="F342" s="70" t="s">
        <v>161</v>
      </c>
      <c r="G342" s="70" t="s">
        <v>2078</v>
      </c>
      <c r="H342" s="70" t="s">
        <v>2079</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2098</v>
      </c>
      <c r="B343" s="70">
        <v>340</v>
      </c>
      <c r="C343" s="70">
        <v>20</v>
      </c>
      <c r="D343" s="70">
        <v>20</v>
      </c>
      <c r="E343" s="70">
        <v>2023</v>
      </c>
      <c r="F343" s="70" t="s">
        <v>1539</v>
      </c>
      <c r="G343" s="70" t="s">
        <v>2078</v>
      </c>
      <c r="H343" s="70" t="s">
        <v>2079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2099</v>
      </c>
      <c r="B344" s="70">
        <v>340</v>
      </c>
      <c r="C344" s="70">
        <v>21</v>
      </c>
      <c r="D344" s="70">
        <v>20</v>
      </c>
      <c r="E344" s="70">
        <v>2024</v>
      </c>
      <c r="F344" s="70" t="s">
        <v>1554</v>
      </c>
      <c r="G344" s="70" t="s">
        <v>2078</v>
      </c>
      <c r="H344" s="70" t="s">
        <v>2079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2100</v>
      </c>
      <c r="B345" s="70">
        <v>154</v>
      </c>
      <c r="C345" s="70">
        <v>1</v>
      </c>
      <c r="D345" s="70">
        <v>10</v>
      </c>
      <c r="E345" s="70">
        <v>1990</v>
      </c>
      <c r="F345" s="70" t="s">
        <v>787</v>
      </c>
      <c r="G345" s="70" t="s">
        <v>2101</v>
      </c>
      <c r="H345" s="70" t="s">
        <v>2102</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2103</v>
      </c>
      <c r="B346" s="70">
        <v>155</v>
      </c>
      <c r="C346" s="70">
        <v>2</v>
      </c>
      <c r="D346" s="70">
        <v>10</v>
      </c>
      <c r="E346" s="70">
        <v>2005</v>
      </c>
      <c r="F346" s="70" t="s">
        <v>789</v>
      </c>
      <c r="G346" s="70" t="s">
        <v>2101</v>
      </c>
      <c r="H346" s="70" t="s">
        <v>2102</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2104</v>
      </c>
      <c r="B347" s="70">
        <v>156</v>
      </c>
      <c r="C347" s="70">
        <v>3</v>
      </c>
      <c r="D347" s="70">
        <v>10</v>
      </c>
      <c r="E347" s="70">
        <v>2006</v>
      </c>
      <c r="F347" s="70" t="s">
        <v>790</v>
      </c>
      <c r="G347" s="70" t="s">
        <v>2101</v>
      </c>
      <c r="H347" s="70" t="s">
        <v>2102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2105</v>
      </c>
      <c r="B348" s="70">
        <v>157</v>
      </c>
      <c r="C348" s="70">
        <v>4</v>
      </c>
      <c r="D348" s="70">
        <v>10</v>
      </c>
      <c r="E348" s="70">
        <v>2007</v>
      </c>
      <c r="F348" s="70" t="s">
        <v>791</v>
      </c>
      <c r="G348" s="70" t="s">
        <v>2101</v>
      </c>
      <c r="H348" s="70" t="s">
        <v>2102</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2106</v>
      </c>
      <c r="B349" s="70">
        <v>158</v>
      </c>
      <c r="C349" s="70">
        <v>5</v>
      </c>
      <c r="D349" s="70">
        <v>10</v>
      </c>
      <c r="E349" s="70">
        <v>2008</v>
      </c>
      <c r="F349" s="70" t="s">
        <v>792</v>
      </c>
      <c r="G349" s="1064" t="s">
        <v>2101</v>
      </c>
      <c r="H349" s="70" t="s">
        <v>2102</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2107</v>
      </c>
      <c r="B350" s="70">
        <v>159</v>
      </c>
      <c r="C350" s="70">
        <v>6</v>
      </c>
      <c r="D350" s="70">
        <v>10</v>
      </c>
      <c r="E350" s="70">
        <v>2009</v>
      </c>
      <c r="F350" s="70" t="s">
        <v>176</v>
      </c>
      <c r="G350" s="1064" t="s">
        <v>2101</v>
      </c>
      <c r="H350" s="70" t="s">
        <v>2102</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2108</v>
      </c>
      <c r="B351" s="70">
        <v>160</v>
      </c>
      <c r="C351" s="70">
        <v>7</v>
      </c>
      <c r="D351" s="70">
        <v>10</v>
      </c>
      <c r="E351" s="70">
        <v>2010</v>
      </c>
      <c r="F351" s="70" t="s">
        <v>177</v>
      </c>
      <c r="G351" s="70" t="s">
        <v>2101</v>
      </c>
      <c r="H351" s="70" t="s">
        <v>2102</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2109</v>
      </c>
      <c r="B352" s="70">
        <v>161</v>
      </c>
      <c r="C352" s="70">
        <v>8</v>
      </c>
      <c r="D352" s="70">
        <v>10</v>
      </c>
      <c r="E352" s="70">
        <v>2011</v>
      </c>
      <c r="F352" s="70" t="s">
        <v>178</v>
      </c>
      <c r="G352" s="70" t="s">
        <v>2101</v>
      </c>
      <c r="H352" s="70" t="s">
        <v>2102</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2110</v>
      </c>
      <c r="B353" s="70">
        <v>162</v>
      </c>
      <c r="C353" s="70">
        <v>9</v>
      </c>
      <c r="D353" s="70">
        <v>10</v>
      </c>
      <c r="E353" s="70">
        <v>2012</v>
      </c>
      <c r="F353" s="70" t="s">
        <v>179</v>
      </c>
      <c r="G353" s="70" t="s">
        <v>2101</v>
      </c>
      <c r="H353" s="70" t="s">
        <v>2102</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2111</v>
      </c>
      <c r="B354" s="70">
        <v>163</v>
      </c>
      <c r="C354" s="70">
        <v>10</v>
      </c>
      <c r="D354" s="70">
        <v>10</v>
      </c>
      <c r="E354" s="70">
        <v>2013</v>
      </c>
      <c r="F354" s="70" t="s">
        <v>180</v>
      </c>
      <c r="G354" s="70" t="s">
        <v>2101</v>
      </c>
      <c r="H354" s="70" t="s">
        <v>2102</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2112</v>
      </c>
      <c r="B355" s="70">
        <v>164</v>
      </c>
      <c r="C355" s="70">
        <v>11</v>
      </c>
      <c r="D355" s="70">
        <v>10</v>
      </c>
      <c r="E355" s="70">
        <v>2014</v>
      </c>
      <c r="F355" s="70" t="s">
        <v>181</v>
      </c>
      <c r="G355" s="70" t="s">
        <v>2101</v>
      </c>
      <c r="H355" s="70" t="s">
        <v>2102</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2113</v>
      </c>
      <c r="B356" s="70">
        <v>165</v>
      </c>
      <c r="C356" s="70">
        <v>12</v>
      </c>
      <c r="D356" s="70">
        <v>10</v>
      </c>
      <c r="E356" s="70">
        <v>2015</v>
      </c>
      <c r="F356" s="70" t="s">
        <v>182</v>
      </c>
      <c r="G356" s="70" t="s">
        <v>2101</v>
      </c>
      <c r="H356" s="70" t="s">
        <v>2102</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2114</v>
      </c>
      <c r="B357" s="70">
        <v>166</v>
      </c>
      <c r="C357" s="70">
        <v>13</v>
      </c>
      <c r="D357" s="70">
        <v>10</v>
      </c>
      <c r="E357" s="70">
        <v>2016</v>
      </c>
      <c r="F357" s="70" t="s">
        <v>155</v>
      </c>
      <c r="G357" s="70" t="s">
        <v>2101</v>
      </c>
      <c r="H357" s="70" t="s">
        <v>2102</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2115</v>
      </c>
      <c r="B358" s="70">
        <v>167</v>
      </c>
      <c r="C358" s="70">
        <v>14</v>
      </c>
      <c r="D358" s="70">
        <v>10</v>
      </c>
      <c r="E358" s="70">
        <v>2017</v>
      </c>
      <c r="F358" s="70" t="s">
        <v>156</v>
      </c>
      <c r="G358" s="70" t="s">
        <v>2101</v>
      </c>
      <c r="H358" s="70" t="s">
        <v>2102</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2116</v>
      </c>
      <c r="B359" s="70">
        <v>168</v>
      </c>
      <c r="C359" s="70">
        <v>15</v>
      </c>
      <c r="D359" s="70">
        <v>10</v>
      </c>
      <c r="E359" s="70">
        <v>2018</v>
      </c>
      <c r="F359" s="70" t="s">
        <v>183</v>
      </c>
      <c r="G359" s="70" t="s">
        <v>2101</v>
      </c>
      <c r="H359" s="70" t="s">
        <v>2102</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2117</v>
      </c>
      <c r="B360" s="70">
        <v>169</v>
      </c>
      <c r="C360" s="70">
        <v>16</v>
      </c>
      <c r="D360" s="70">
        <v>10</v>
      </c>
      <c r="E360" s="70">
        <v>2019</v>
      </c>
      <c r="F360" s="70" t="s">
        <v>158</v>
      </c>
      <c r="G360" s="70" t="s">
        <v>2101</v>
      </c>
      <c r="H360" s="70" t="s">
        <v>2102</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2118</v>
      </c>
      <c r="B361" s="70">
        <v>170</v>
      </c>
      <c r="C361" s="70">
        <v>17</v>
      </c>
      <c r="D361" s="70">
        <v>10</v>
      </c>
      <c r="E361" s="70">
        <v>2020</v>
      </c>
      <c r="F361" s="70" t="s">
        <v>159</v>
      </c>
      <c r="G361" s="70" t="s">
        <v>2101</v>
      </c>
      <c r="H361" s="70" t="s">
        <v>2102</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2119</v>
      </c>
      <c r="B362" s="70">
        <v>170</v>
      </c>
      <c r="C362" s="70">
        <v>18</v>
      </c>
      <c r="D362" s="70">
        <v>10</v>
      </c>
      <c r="E362" s="70">
        <v>2021</v>
      </c>
      <c r="F362" s="70" t="s">
        <v>160</v>
      </c>
      <c r="G362" s="70" t="s">
        <v>2101</v>
      </c>
      <c r="H362" s="70" t="s">
        <v>2102</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2120</v>
      </c>
      <c r="B363" s="70">
        <v>170</v>
      </c>
      <c r="C363" s="70">
        <v>19</v>
      </c>
      <c r="D363" s="70">
        <v>10</v>
      </c>
      <c r="E363" s="70">
        <v>2022</v>
      </c>
      <c r="F363" s="70" t="s">
        <v>161</v>
      </c>
      <c r="G363" s="70" t="s">
        <v>2101</v>
      </c>
      <c r="H363" s="70" t="s">
        <v>2102</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2121</v>
      </c>
      <c r="B364" s="70">
        <v>170</v>
      </c>
      <c r="C364" s="70">
        <v>20</v>
      </c>
      <c r="D364" s="70">
        <v>10</v>
      </c>
      <c r="E364" s="70">
        <v>2023</v>
      </c>
      <c r="F364" s="70" t="s">
        <v>1539</v>
      </c>
      <c r="G364" s="70" t="s">
        <v>2101</v>
      </c>
      <c r="H364" s="70" t="s">
        <v>2102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2122</v>
      </c>
      <c r="B365" s="70">
        <v>170</v>
      </c>
      <c r="C365" s="70">
        <v>21</v>
      </c>
      <c r="D365" s="70">
        <v>10</v>
      </c>
      <c r="E365" s="70">
        <v>2024</v>
      </c>
      <c r="F365" s="70" t="s">
        <v>1554</v>
      </c>
      <c r="G365" s="70" t="s">
        <v>2101</v>
      </c>
      <c r="H365" s="70" t="s">
        <v>2102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2123</v>
      </c>
      <c r="B366" s="70">
        <v>69</v>
      </c>
      <c r="C366" s="70">
        <v>1</v>
      </c>
      <c r="D366" s="70">
        <v>5</v>
      </c>
      <c r="E366" s="70">
        <v>1990</v>
      </c>
      <c r="F366" s="70" t="s">
        <v>787</v>
      </c>
      <c r="G366" s="70" t="s">
        <v>2124</v>
      </c>
      <c r="H366" s="70" t="s">
        <v>2125</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2126</v>
      </c>
      <c r="B367" s="70">
        <v>70</v>
      </c>
      <c r="C367" s="70">
        <v>2</v>
      </c>
      <c r="D367" s="70">
        <v>5</v>
      </c>
      <c r="E367" s="70">
        <v>2005</v>
      </c>
      <c r="F367" s="70" t="s">
        <v>789</v>
      </c>
      <c r="G367" s="70" t="s">
        <v>2124</v>
      </c>
      <c r="H367" s="70" t="s">
        <v>2125</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2127</v>
      </c>
      <c r="B368" s="70">
        <v>71</v>
      </c>
      <c r="C368" s="70">
        <v>3</v>
      </c>
      <c r="D368" s="70">
        <v>5</v>
      </c>
      <c r="E368" s="70">
        <v>2006</v>
      </c>
      <c r="F368" s="70" t="s">
        <v>790</v>
      </c>
      <c r="G368" s="1064" t="s">
        <v>2124</v>
      </c>
      <c r="H368" s="70" t="s">
        <v>2125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2128</v>
      </c>
      <c r="B369" s="70">
        <v>72</v>
      </c>
      <c r="C369" s="70">
        <v>4</v>
      </c>
      <c r="D369" s="70">
        <v>5</v>
      </c>
      <c r="E369" s="70">
        <v>2007</v>
      </c>
      <c r="F369" s="70" t="s">
        <v>791</v>
      </c>
      <c r="G369" s="1064" t="s">
        <v>2124</v>
      </c>
      <c r="H369" s="70" t="s">
        <v>2125</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2129</v>
      </c>
      <c r="B370" s="70">
        <v>73</v>
      </c>
      <c r="C370" s="70">
        <v>5</v>
      </c>
      <c r="D370" s="70">
        <v>5</v>
      </c>
      <c r="E370" s="70">
        <v>2008</v>
      </c>
      <c r="F370" s="70" t="s">
        <v>792</v>
      </c>
      <c r="G370" s="70" t="s">
        <v>2124</v>
      </c>
      <c r="H370" s="70" t="s">
        <v>2125</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2130</v>
      </c>
      <c r="B371" s="70">
        <v>74</v>
      </c>
      <c r="C371" s="70">
        <v>6</v>
      </c>
      <c r="D371" s="70">
        <v>5</v>
      </c>
      <c r="E371" s="70">
        <v>2009</v>
      </c>
      <c r="F371" s="70" t="s">
        <v>176</v>
      </c>
      <c r="G371" s="70" t="s">
        <v>2124</v>
      </c>
      <c r="H371" s="70" t="s">
        <v>2125</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2131</v>
      </c>
      <c r="B372" s="70">
        <v>75</v>
      </c>
      <c r="C372" s="70">
        <v>7</v>
      </c>
      <c r="D372" s="70">
        <v>5</v>
      </c>
      <c r="E372" s="70">
        <v>2010</v>
      </c>
      <c r="F372" s="70" t="s">
        <v>177</v>
      </c>
      <c r="G372" s="70" t="s">
        <v>2124</v>
      </c>
      <c r="H372" s="70" t="s">
        <v>2125</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2132</v>
      </c>
      <c r="B373" s="70">
        <v>76</v>
      </c>
      <c r="C373" s="70">
        <v>8</v>
      </c>
      <c r="D373" s="70">
        <v>5</v>
      </c>
      <c r="E373" s="70">
        <v>2011</v>
      </c>
      <c r="F373" s="70" t="s">
        <v>178</v>
      </c>
      <c r="G373" s="70" t="s">
        <v>2124</v>
      </c>
      <c r="H373" s="70" t="s">
        <v>2125</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2133</v>
      </c>
      <c r="B374" s="70">
        <v>77</v>
      </c>
      <c r="C374" s="70">
        <v>9</v>
      </c>
      <c r="D374" s="70">
        <v>5</v>
      </c>
      <c r="E374" s="70">
        <v>2012</v>
      </c>
      <c r="F374" s="70" t="s">
        <v>179</v>
      </c>
      <c r="G374" s="70" t="s">
        <v>2124</v>
      </c>
      <c r="H374" s="70" t="s">
        <v>2125</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2134</v>
      </c>
      <c r="B375" s="70">
        <v>78</v>
      </c>
      <c r="C375" s="70">
        <v>10</v>
      </c>
      <c r="D375" s="70">
        <v>5</v>
      </c>
      <c r="E375" s="70">
        <v>2013</v>
      </c>
      <c r="F375" s="70" t="s">
        <v>180</v>
      </c>
      <c r="G375" s="70" t="s">
        <v>2124</v>
      </c>
      <c r="H375" s="70" t="s">
        <v>2125</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2135</v>
      </c>
      <c r="B376" s="70">
        <v>79</v>
      </c>
      <c r="C376" s="70">
        <v>11</v>
      </c>
      <c r="D376" s="70">
        <v>5</v>
      </c>
      <c r="E376" s="70">
        <v>2014</v>
      </c>
      <c r="F376" s="70" t="s">
        <v>181</v>
      </c>
      <c r="G376" s="70" t="s">
        <v>2124</v>
      </c>
      <c r="H376" s="70" t="s">
        <v>2125</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2136</v>
      </c>
      <c r="B377" s="70">
        <v>80</v>
      </c>
      <c r="C377" s="70">
        <v>12</v>
      </c>
      <c r="D377" s="70">
        <v>5</v>
      </c>
      <c r="E377" s="70">
        <v>2015</v>
      </c>
      <c r="F377" s="70" t="s">
        <v>182</v>
      </c>
      <c r="G377" s="70" t="s">
        <v>2124</v>
      </c>
      <c r="H377" s="70" t="s">
        <v>2125</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2137</v>
      </c>
      <c r="B378" s="70">
        <v>81</v>
      </c>
      <c r="C378" s="70">
        <v>13</v>
      </c>
      <c r="D378" s="70">
        <v>5</v>
      </c>
      <c r="E378" s="70">
        <v>2016</v>
      </c>
      <c r="F378" s="70" t="s">
        <v>155</v>
      </c>
      <c r="G378" s="70" t="s">
        <v>2124</v>
      </c>
      <c r="H378" s="70" t="s">
        <v>2125</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2138</v>
      </c>
      <c r="B379" s="70">
        <v>82</v>
      </c>
      <c r="C379" s="70">
        <v>14</v>
      </c>
      <c r="D379" s="70">
        <v>5</v>
      </c>
      <c r="E379" s="70">
        <v>2017</v>
      </c>
      <c r="F379" s="70" t="s">
        <v>156</v>
      </c>
      <c r="G379" s="70" t="s">
        <v>2124</v>
      </c>
      <c r="H379" s="70" t="s">
        <v>2125</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2139</v>
      </c>
      <c r="B380" s="70">
        <v>83</v>
      </c>
      <c r="C380" s="70">
        <v>15</v>
      </c>
      <c r="D380" s="70">
        <v>5</v>
      </c>
      <c r="E380" s="70">
        <v>2018</v>
      </c>
      <c r="F380" s="70" t="s">
        <v>183</v>
      </c>
      <c r="G380" s="70" t="s">
        <v>2124</v>
      </c>
      <c r="H380" s="70" t="s">
        <v>2125</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2140</v>
      </c>
      <c r="B381" s="70">
        <v>84</v>
      </c>
      <c r="C381" s="70">
        <v>16</v>
      </c>
      <c r="D381" s="70">
        <v>5</v>
      </c>
      <c r="E381" s="70">
        <v>2019</v>
      </c>
      <c r="F381" s="70" t="s">
        <v>158</v>
      </c>
      <c r="G381" s="70" t="s">
        <v>2124</v>
      </c>
      <c r="H381" s="70" t="s">
        <v>2125</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2141</v>
      </c>
      <c r="B382" s="70">
        <v>85</v>
      </c>
      <c r="C382" s="70">
        <v>17</v>
      </c>
      <c r="D382" s="70">
        <v>5</v>
      </c>
      <c r="E382" s="70">
        <v>2020</v>
      </c>
      <c r="F382" s="70" t="s">
        <v>159</v>
      </c>
      <c r="G382" s="70" t="s">
        <v>2124</v>
      </c>
      <c r="H382" s="70" t="s">
        <v>2125</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2142</v>
      </c>
      <c r="B383" s="70">
        <v>85</v>
      </c>
      <c r="C383" s="70">
        <v>18</v>
      </c>
      <c r="D383" s="70">
        <v>5</v>
      </c>
      <c r="E383" s="70">
        <v>2021</v>
      </c>
      <c r="F383" s="70" t="s">
        <v>160</v>
      </c>
      <c r="G383" s="70" t="s">
        <v>2124</v>
      </c>
      <c r="H383" s="70" t="s">
        <v>2125</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2143</v>
      </c>
      <c r="B384" s="70">
        <v>85</v>
      </c>
      <c r="C384" s="70">
        <v>19</v>
      </c>
      <c r="D384" s="70">
        <v>5</v>
      </c>
      <c r="E384" s="70">
        <v>2022</v>
      </c>
      <c r="F384" s="70" t="s">
        <v>161</v>
      </c>
      <c r="G384" s="70" t="s">
        <v>2124</v>
      </c>
      <c r="H384" s="70" t="s">
        <v>2125</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2144</v>
      </c>
      <c r="B385" s="70">
        <v>85</v>
      </c>
      <c r="C385" s="70">
        <v>20</v>
      </c>
      <c r="D385" s="70">
        <v>5</v>
      </c>
      <c r="E385" s="70">
        <v>2023</v>
      </c>
      <c r="F385" s="70" t="s">
        <v>1539</v>
      </c>
      <c r="G385" s="70" t="s">
        <v>2124</v>
      </c>
      <c r="H385" s="70" t="s">
        <v>2125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2145</v>
      </c>
      <c r="B386" s="70">
        <v>85</v>
      </c>
      <c r="C386" s="70">
        <v>21</v>
      </c>
      <c r="D386" s="70">
        <v>5</v>
      </c>
      <c r="E386" s="70">
        <v>2024</v>
      </c>
      <c r="F386" s="70" t="s">
        <v>1554</v>
      </c>
      <c r="G386" s="1064" t="s">
        <v>2124</v>
      </c>
      <c r="H386" s="70" t="s">
        <v>2125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2146</v>
      </c>
      <c r="B387" s="70">
        <v>273</v>
      </c>
      <c r="C387" s="70">
        <v>1</v>
      </c>
      <c r="D387" s="70">
        <v>17</v>
      </c>
      <c r="E387" s="70">
        <v>1990</v>
      </c>
      <c r="F387" s="70" t="s">
        <v>787</v>
      </c>
      <c r="G387" s="1064" t="s">
        <v>2147</v>
      </c>
      <c r="H387" s="70" t="s">
        <v>2148</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2149</v>
      </c>
      <c r="B388" s="70">
        <v>274</v>
      </c>
      <c r="C388" s="70">
        <v>2</v>
      </c>
      <c r="D388" s="70">
        <v>17</v>
      </c>
      <c r="E388" s="70">
        <v>2005</v>
      </c>
      <c r="F388" s="70" t="s">
        <v>789</v>
      </c>
      <c r="G388" s="70" t="s">
        <v>2147</v>
      </c>
      <c r="H388" s="70" t="s">
        <v>2148</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2150</v>
      </c>
      <c r="B389" s="70">
        <v>275</v>
      </c>
      <c r="C389" s="70">
        <v>3</v>
      </c>
      <c r="D389" s="70">
        <v>17</v>
      </c>
      <c r="E389" s="70">
        <v>2006</v>
      </c>
      <c r="F389" s="70" t="s">
        <v>790</v>
      </c>
      <c r="G389" s="70" t="s">
        <v>2147</v>
      </c>
      <c r="H389" s="70" t="s">
        <v>2148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2151</v>
      </c>
      <c r="B390" s="70">
        <v>276</v>
      </c>
      <c r="C390" s="70">
        <v>4</v>
      </c>
      <c r="D390" s="70">
        <v>17</v>
      </c>
      <c r="E390" s="70">
        <v>2007</v>
      </c>
      <c r="F390" s="70" t="s">
        <v>791</v>
      </c>
      <c r="G390" s="70" t="s">
        <v>2147</v>
      </c>
      <c r="H390" s="70" t="s">
        <v>2148</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2152</v>
      </c>
      <c r="B391" s="70">
        <v>277</v>
      </c>
      <c r="C391" s="70">
        <v>5</v>
      </c>
      <c r="D391" s="70">
        <v>17</v>
      </c>
      <c r="E391" s="70">
        <v>2008</v>
      </c>
      <c r="F391" s="70" t="s">
        <v>792</v>
      </c>
      <c r="G391" s="70" t="s">
        <v>2147</v>
      </c>
      <c r="H391" s="70" t="s">
        <v>2148</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2153</v>
      </c>
      <c r="B392" s="70">
        <v>278</v>
      </c>
      <c r="C392" s="70">
        <v>6</v>
      </c>
      <c r="D392" s="70">
        <v>17</v>
      </c>
      <c r="E392" s="70">
        <v>2009</v>
      </c>
      <c r="F392" s="70" t="s">
        <v>176</v>
      </c>
      <c r="G392" s="70" t="s">
        <v>2147</v>
      </c>
      <c r="H392" s="70" t="s">
        <v>2148</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2154</v>
      </c>
      <c r="B393" s="70">
        <v>279</v>
      </c>
      <c r="C393" s="70">
        <v>7</v>
      </c>
      <c r="D393" s="70">
        <v>17</v>
      </c>
      <c r="E393" s="70">
        <v>2010</v>
      </c>
      <c r="F393" s="70" t="s">
        <v>177</v>
      </c>
      <c r="G393" s="70" t="s">
        <v>2147</v>
      </c>
      <c r="H393" s="70" t="s">
        <v>2148</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2155</v>
      </c>
      <c r="B394" s="70">
        <v>280</v>
      </c>
      <c r="C394" s="70">
        <v>8</v>
      </c>
      <c r="D394" s="70">
        <v>17</v>
      </c>
      <c r="E394" s="70">
        <v>2011</v>
      </c>
      <c r="F394" s="70" t="s">
        <v>178</v>
      </c>
      <c r="G394" s="70" t="s">
        <v>2147</v>
      </c>
      <c r="H394" s="70" t="s">
        <v>2148</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2156</v>
      </c>
      <c r="B395" s="70">
        <v>281</v>
      </c>
      <c r="C395" s="70">
        <v>9</v>
      </c>
      <c r="D395" s="70">
        <v>17</v>
      </c>
      <c r="E395" s="70">
        <v>2012</v>
      </c>
      <c r="F395" s="70" t="s">
        <v>179</v>
      </c>
      <c r="G395" s="70" t="s">
        <v>2147</v>
      </c>
      <c r="H395" s="70" t="s">
        <v>2148</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2157</v>
      </c>
      <c r="B396" s="70">
        <v>282</v>
      </c>
      <c r="C396" s="70">
        <v>10</v>
      </c>
      <c r="D396" s="70">
        <v>17</v>
      </c>
      <c r="E396" s="70">
        <v>2013</v>
      </c>
      <c r="F396" s="70" t="s">
        <v>180</v>
      </c>
      <c r="G396" s="70" t="s">
        <v>2147</v>
      </c>
      <c r="H396" s="70" t="s">
        <v>2148</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2158</v>
      </c>
      <c r="B397" s="70">
        <v>283</v>
      </c>
      <c r="C397" s="70">
        <v>11</v>
      </c>
      <c r="D397" s="70">
        <v>17</v>
      </c>
      <c r="E397" s="70">
        <v>2014</v>
      </c>
      <c r="F397" s="70" t="s">
        <v>181</v>
      </c>
      <c r="G397" s="70" t="s">
        <v>2147</v>
      </c>
      <c r="H397" s="70" t="s">
        <v>2148</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2159</v>
      </c>
      <c r="B398" s="70">
        <v>284</v>
      </c>
      <c r="C398" s="70">
        <v>12</v>
      </c>
      <c r="D398" s="70">
        <v>17</v>
      </c>
      <c r="E398" s="70">
        <v>2015</v>
      </c>
      <c r="F398" s="70" t="s">
        <v>182</v>
      </c>
      <c r="G398" s="70" t="s">
        <v>2147</v>
      </c>
      <c r="H398" s="70" t="s">
        <v>2148</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2160</v>
      </c>
      <c r="B399" s="70">
        <v>285</v>
      </c>
      <c r="C399" s="70">
        <v>13</v>
      </c>
      <c r="D399" s="70">
        <v>17</v>
      </c>
      <c r="E399" s="70">
        <v>2016</v>
      </c>
      <c r="F399" s="70" t="s">
        <v>155</v>
      </c>
      <c r="G399" s="70" t="s">
        <v>2147</v>
      </c>
      <c r="H399" s="70" t="s">
        <v>2148</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2161</v>
      </c>
      <c r="B400" s="70">
        <v>286</v>
      </c>
      <c r="C400" s="70">
        <v>14</v>
      </c>
      <c r="D400" s="70">
        <v>17</v>
      </c>
      <c r="E400" s="70">
        <v>2017</v>
      </c>
      <c r="F400" s="70" t="s">
        <v>156</v>
      </c>
      <c r="G400" s="70" t="s">
        <v>2147</v>
      </c>
      <c r="H400" s="70" t="s">
        <v>2148</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2162</v>
      </c>
      <c r="B401" s="70">
        <v>287</v>
      </c>
      <c r="C401" s="70">
        <v>15</v>
      </c>
      <c r="D401" s="70">
        <v>17</v>
      </c>
      <c r="E401" s="70">
        <v>2018</v>
      </c>
      <c r="F401" s="70" t="s">
        <v>183</v>
      </c>
      <c r="G401" s="70" t="s">
        <v>2147</v>
      </c>
      <c r="H401" s="70" t="s">
        <v>2148</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2163</v>
      </c>
      <c r="B402" s="70">
        <v>288</v>
      </c>
      <c r="C402" s="70">
        <v>16</v>
      </c>
      <c r="D402" s="70">
        <v>17</v>
      </c>
      <c r="E402" s="70">
        <v>2019</v>
      </c>
      <c r="F402" s="70" t="s">
        <v>158</v>
      </c>
      <c r="G402" s="70" t="s">
        <v>2147</v>
      </c>
      <c r="H402" s="70" t="s">
        <v>2148</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2164</v>
      </c>
      <c r="B403" s="70">
        <v>289</v>
      </c>
      <c r="C403" s="70">
        <v>17</v>
      </c>
      <c r="D403" s="70">
        <v>17</v>
      </c>
      <c r="E403" s="70">
        <v>2020</v>
      </c>
      <c r="F403" s="70" t="s">
        <v>159</v>
      </c>
      <c r="G403" s="70" t="s">
        <v>2147</v>
      </c>
      <c r="H403" s="70" t="s">
        <v>2148</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2165</v>
      </c>
      <c r="B404" s="70">
        <v>289</v>
      </c>
      <c r="C404" s="70">
        <v>18</v>
      </c>
      <c r="D404" s="70">
        <v>17</v>
      </c>
      <c r="E404" s="70">
        <v>2021</v>
      </c>
      <c r="F404" s="70" t="s">
        <v>160</v>
      </c>
      <c r="G404" s="70" t="s">
        <v>2147</v>
      </c>
      <c r="H404" s="70" t="s">
        <v>2148</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2166</v>
      </c>
      <c r="B405" s="70">
        <v>289</v>
      </c>
      <c r="C405" s="70">
        <v>19</v>
      </c>
      <c r="D405" s="70">
        <v>17</v>
      </c>
      <c r="E405" s="70">
        <v>2022</v>
      </c>
      <c r="F405" s="70" t="s">
        <v>161</v>
      </c>
      <c r="G405" s="70" t="s">
        <v>2147</v>
      </c>
      <c r="H405" s="70" t="s">
        <v>2148</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2167</v>
      </c>
      <c r="B406" s="70">
        <v>289</v>
      </c>
      <c r="C406" s="70">
        <v>20</v>
      </c>
      <c r="D406" s="70">
        <v>17</v>
      </c>
      <c r="E406" s="70">
        <v>2023</v>
      </c>
      <c r="F406" s="70" t="s">
        <v>1539</v>
      </c>
      <c r="G406" s="1064" t="s">
        <v>2147</v>
      </c>
      <c r="H406" s="70" t="s">
        <v>2148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2168</v>
      </c>
      <c r="B407" s="70">
        <v>289</v>
      </c>
      <c r="C407" s="70">
        <v>21</v>
      </c>
      <c r="D407" s="70">
        <v>17</v>
      </c>
      <c r="E407" s="70">
        <v>2024</v>
      </c>
      <c r="F407" s="70" t="s">
        <v>1554</v>
      </c>
      <c r="G407" s="1064" t="s">
        <v>2147</v>
      </c>
      <c r="H407" s="70" t="s">
        <v>2148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2169</v>
      </c>
      <c r="B408" s="70">
        <v>137</v>
      </c>
      <c r="C408" s="70">
        <v>1</v>
      </c>
      <c r="D408" s="70">
        <v>9</v>
      </c>
      <c r="E408" s="70">
        <v>1990</v>
      </c>
      <c r="F408" s="70" t="s">
        <v>787</v>
      </c>
      <c r="G408" s="70" t="s">
        <v>2170</v>
      </c>
      <c r="H408" s="70" t="s">
        <v>2171</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138</v>
      </c>
      <c r="C409" s="70">
        <v>2</v>
      </c>
      <c r="D409" s="70">
        <v>9</v>
      </c>
      <c r="E409" s="70">
        <v>2005</v>
      </c>
      <c r="F409" s="70" t="s">
        <v>789</v>
      </c>
      <c r="G409" s="70" t="s">
        <v>2170</v>
      </c>
      <c r="H409" s="70" t="s">
        <v>2171</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139</v>
      </c>
      <c r="C410" s="70">
        <v>3</v>
      </c>
      <c r="D410" s="70">
        <v>9</v>
      </c>
      <c r="E410" s="70">
        <v>2006</v>
      </c>
      <c r="F410" s="70" t="s">
        <v>790</v>
      </c>
      <c r="G410" s="70" t="s">
        <v>2170</v>
      </c>
      <c r="H410" s="70" t="s">
        <v>2171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140</v>
      </c>
      <c r="C411" s="70">
        <v>4</v>
      </c>
      <c r="D411" s="70">
        <v>9</v>
      </c>
      <c r="E411" s="70">
        <v>2007</v>
      </c>
      <c r="F411" s="70" t="s">
        <v>791</v>
      </c>
      <c r="G411" s="70" t="s">
        <v>2170</v>
      </c>
      <c r="H411" s="70" t="s">
        <v>2171</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141</v>
      </c>
      <c r="C412" s="70">
        <v>5</v>
      </c>
      <c r="D412" s="70">
        <v>9</v>
      </c>
      <c r="E412" s="70">
        <v>2008</v>
      </c>
      <c r="F412" s="70" t="s">
        <v>792</v>
      </c>
      <c r="G412" s="70" t="s">
        <v>2170</v>
      </c>
      <c r="H412" s="70" t="s">
        <v>2171</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142</v>
      </c>
      <c r="C413" s="70">
        <v>6</v>
      </c>
      <c r="D413" s="70">
        <v>9</v>
      </c>
      <c r="E413" s="70">
        <v>2009</v>
      </c>
      <c r="F413" s="70" t="s">
        <v>176</v>
      </c>
      <c r="G413" s="70" t="s">
        <v>2170</v>
      </c>
      <c r="H413" s="70" t="s">
        <v>2171</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2177</v>
      </c>
      <c r="B414" s="70">
        <v>143</v>
      </c>
      <c r="C414" s="70">
        <v>7</v>
      </c>
      <c r="D414" s="70">
        <v>9</v>
      </c>
      <c r="E414" s="70">
        <v>2010</v>
      </c>
      <c r="F414" s="70" t="s">
        <v>177</v>
      </c>
      <c r="G414" s="70" t="s">
        <v>2170</v>
      </c>
      <c r="H414" s="70" t="s">
        <v>2171</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2178</v>
      </c>
      <c r="B415" s="70">
        <v>144</v>
      </c>
      <c r="C415" s="70">
        <v>8</v>
      </c>
      <c r="D415" s="70">
        <v>9</v>
      </c>
      <c r="E415" s="70">
        <v>2011</v>
      </c>
      <c r="F415" s="70" t="s">
        <v>178</v>
      </c>
      <c r="G415" s="70" t="s">
        <v>2170</v>
      </c>
      <c r="H415" s="70" t="s">
        <v>2171</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2179</v>
      </c>
      <c r="B416" s="70">
        <v>145</v>
      </c>
      <c r="C416" s="70">
        <v>9</v>
      </c>
      <c r="D416" s="70">
        <v>9</v>
      </c>
      <c r="E416" s="70">
        <v>2012</v>
      </c>
      <c r="F416" s="70" t="s">
        <v>179</v>
      </c>
      <c r="G416" s="70" t="s">
        <v>2170</v>
      </c>
      <c r="H416" s="70" t="s">
        <v>2171</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2180</v>
      </c>
      <c r="B417" s="70">
        <v>146</v>
      </c>
      <c r="C417" s="70">
        <v>10</v>
      </c>
      <c r="D417" s="70">
        <v>9</v>
      </c>
      <c r="E417" s="70">
        <v>2013</v>
      </c>
      <c r="F417" s="70" t="s">
        <v>180</v>
      </c>
      <c r="G417" s="70" t="s">
        <v>2170</v>
      </c>
      <c r="H417" s="70" t="s">
        <v>2171</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2181</v>
      </c>
      <c r="B418" s="70">
        <v>147</v>
      </c>
      <c r="C418" s="70">
        <v>11</v>
      </c>
      <c r="D418" s="70">
        <v>9</v>
      </c>
      <c r="E418" s="70">
        <v>2014</v>
      </c>
      <c r="F418" s="70" t="s">
        <v>181</v>
      </c>
      <c r="G418" s="70" t="s">
        <v>2170</v>
      </c>
      <c r="H418" s="70" t="s">
        <v>2171</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2182</v>
      </c>
      <c r="B419" s="70">
        <v>148</v>
      </c>
      <c r="C419" s="70">
        <v>12</v>
      </c>
      <c r="D419" s="70">
        <v>9</v>
      </c>
      <c r="E419" s="70">
        <v>2015</v>
      </c>
      <c r="F419" s="70" t="s">
        <v>182</v>
      </c>
      <c r="G419" s="70" t="s">
        <v>2170</v>
      </c>
      <c r="H419" s="70" t="s">
        <v>2171</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2183</v>
      </c>
      <c r="B420" s="70">
        <v>149</v>
      </c>
      <c r="C420" s="70">
        <v>13</v>
      </c>
      <c r="D420" s="70">
        <v>9</v>
      </c>
      <c r="E420" s="70">
        <v>2016</v>
      </c>
      <c r="F420" s="70" t="s">
        <v>155</v>
      </c>
      <c r="G420" s="70" t="s">
        <v>2170</v>
      </c>
      <c r="H420" s="70" t="s">
        <v>2171</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2184</v>
      </c>
      <c r="B421" s="70">
        <v>150</v>
      </c>
      <c r="C421" s="70">
        <v>14</v>
      </c>
      <c r="D421" s="70">
        <v>9</v>
      </c>
      <c r="E421" s="70">
        <v>2017</v>
      </c>
      <c r="F421" s="70" t="s">
        <v>156</v>
      </c>
      <c r="G421" s="70" t="s">
        <v>2170</v>
      </c>
      <c r="H421" s="70" t="s">
        <v>2171</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2185</v>
      </c>
      <c r="B422" s="70">
        <v>151</v>
      </c>
      <c r="C422" s="70">
        <v>15</v>
      </c>
      <c r="D422" s="70">
        <v>9</v>
      </c>
      <c r="E422" s="70">
        <v>2018</v>
      </c>
      <c r="F422" s="70" t="s">
        <v>183</v>
      </c>
      <c r="G422" s="70" t="s">
        <v>2170</v>
      </c>
      <c r="H422" s="70" t="s">
        <v>2171</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2186</v>
      </c>
      <c r="B423" s="70">
        <v>152</v>
      </c>
      <c r="C423" s="70">
        <v>16</v>
      </c>
      <c r="D423" s="70">
        <v>9</v>
      </c>
      <c r="E423" s="70">
        <v>2019</v>
      </c>
      <c r="F423" s="70" t="s">
        <v>158</v>
      </c>
      <c r="G423" s="70" t="s">
        <v>2170</v>
      </c>
      <c r="H423" s="70" t="s">
        <v>2171</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2187</v>
      </c>
      <c r="B424" s="70">
        <v>153</v>
      </c>
      <c r="C424" s="70">
        <v>17</v>
      </c>
      <c r="D424" s="70">
        <v>9</v>
      </c>
      <c r="E424" s="70">
        <v>2020</v>
      </c>
      <c r="F424" s="70" t="s">
        <v>159</v>
      </c>
      <c r="G424" s="70" t="s">
        <v>2170</v>
      </c>
      <c r="H424" s="70" t="s">
        <v>2171</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2188</v>
      </c>
      <c r="B425" s="70">
        <v>153</v>
      </c>
      <c r="C425" s="70">
        <v>18</v>
      </c>
      <c r="D425" s="70">
        <v>9</v>
      </c>
      <c r="E425" s="70">
        <v>2021</v>
      </c>
      <c r="F425" s="70" t="s">
        <v>160</v>
      </c>
      <c r="G425" s="1064" t="s">
        <v>2170</v>
      </c>
      <c r="H425" s="70" t="s">
        <v>2171</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2189</v>
      </c>
      <c r="B426" s="70">
        <v>153</v>
      </c>
      <c r="C426" s="70">
        <v>19</v>
      </c>
      <c r="D426" s="70">
        <v>9</v>
      </c>
      <c r="E426" s="70">
        <v>2022</v>
      </c>
      <c r="F426" s="70" t="s">
        <v>161</v>
      </c>
      <c r="G426" s="1064" t="s">
        <v>2170</v>
      </c>
      <c r="H426" s="70" t="s">
        <v>2171</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153</v>
      </c>
      <c r="C427" s="70">
        <v>20</v>
      </c>
      <c r="D427" s="70">
        <v>9</v>
      </c>
      <c r="E427" s="70">
        <v>2023</v>
      </c>
      <c r="F427" s="70" t="s">
        <v>1539</v>
      </c>
      <c r="G427" s="70" t="s">
        <v>2170</v>
      </c>
      <c r="H427" s="70" t="s">
        <v>2171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153</v>
      </c>
      <c r="C428" s="70">
        <v>21</v>
      </c>
      <c r="D428" s="70">
        <v>9</v>
      </c>
      <c r="E428" s="70">
        <v>2024</v>
      </c>
      <c r="F428" s="70" t="s">
        <v>1554</v>
      </c>
      <c r="G428" s="70" t="s">
        <v>2170</v>
      </c>
      <c r="H428" s="70" t="s">
        <v>2171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409</v>
      </c>
      <c r="C429" s="70">
        <v>1</v>
      </c>
      <c r="D429" s="70">
        <v>25</v>
      </c>
      <c r="E429" s="70">
        <v>1990</v>
      </c>
      <c r="F429" s="70" t="s">
        <v>787</v>
      </c>
      <c r="G429" s="70" t="s">
        <v>2193</v>
      </c>
      <c r="H429" s="70" t="s">
        <v>2194</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410</v>
      </c>
      <c r="C430" s="70">
        <v>2</v>
      </c>
      <c r="D430" s="70">
        <v>25</v>
      </c>
      <c r="E430" s="70">
        <v>2005</v>
      </c>
      <c r="F430" s="70" t="s">
        <v>789</v>
      </c>
      <c r="G430" s="70" t="s">
        <v>2193</v>
      </c>
      <c r="H430" s="70" t="s">
        <v>2194</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411</v>
      </c>
      <c r="C431" s="70">
        <v>3</v>
      </c>
      <c r="D431" s="70">
        <v>25</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412</v>
      </c>
      <c r="C432" s="70">
        <v>4</v>
      </c>
      <c r="D432" s="70">
        <v>25</v>
      </c>
      <c r="E432" s="70">
        <v>2007</v>
      </c>
      <c r="F432" s="70" t="s">
        <v>791</v>
      </c>
      <c r="G432" s="70" t="s">
        <v>2193</v>
      </c>
      <c r="H432" s="70" t="s">
        <v>2194</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413</v>
      </c>
      <c r="C433" s="70">
        <v>5</v>
      </c>
      <c r="D433" s="70">
        <v>25</v>
      </c>
      <c r="E433" s="70">
        <v>2008</v>
      </c>
      <c r="F433" s="70" t="s">
        <v>792</v>
      </c>
      <c r="G433" s="70" t="s">
        <v>2193</v>
      </c>
      <c r="H433" s="70" t="s">
        <v>2194</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414</v>
      </c>
      <c r="C434" s="70">
        <v>6</v>
      </c>
      <c r="D434" s="70">
        <v>25</v>
      </c>
      <c r="E434" s="70">
        <v>2009</v>
      </c>
      <c r="F434" s="70" t="s">
        <v>176</v>
      </c>
      <c r="G434" s="70" t="s">
        <v>2193</v>
      </c>
      <c r="H434" s="70" t="s">
        <v>2194</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2200</v>
      </c>
      <c r="B435" s="70">
        <v>415</v>
      </c>
      <c r="C435" s="70">
        <v>7</v>
      </c>
      <c r="D435" s="70">
        <v>25</v>
      </c>
      <c r="E435" s="70">
        <v>2010</v>
      </c>
      <c r="F435" s="70" t="s">
        <v>177</v>
      </c>
      <c r="G435" s="70" t="s">
        <v>2193</v>
      </c>
      <c r="H435" s="70" t="s">
        <v>2194</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2201</v>
      </c>
      <c r="B436" s="70">
        <v>416</v>
      </c>
      <c r="C436" s="70">
        <v>8</v>
      </c>
      <c r="D436" s="70">
        <v>25</v>
      </c>
      <c r="E436" s="70">
        <v>2011</v>
      </c>
      <c r="F436" s="70" t="s">
        <v>178</v>
      </c>
      <c r="G436" s="70" t="s">
        <v>2193</v>
      </c>
      <c r="H436" s="70" t="s">
        <v>2194</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2202</v>
      </c>
      <c r="B437" s="70">
        <v>417</v>
      </c>
      <c r="C437" s="70">
        <v>9</v>
      </c>
      <c r="D437" s="70">
        <v>25</v>
      </c>
      <c r="E437" s="70">
        <v>2012</v>
      </c>
      <c r="F437" s="70" t="s">
        <v>179</v>
      </c>
      <c r="G437" s="70" t="s">
        <v>2193</v>
      </c>
      <c r="H437" s="70" t="s">
        <v>2194</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2203</v>
      </c>
      <c r="B438" s="70">
        <v>418</v>
      </c>
      <c r="C438" s="70">
        <v>10</v>
      </c>
      <c r="D438" s="70">
        <v>25</v>
      </c>
      <c r="E438" s="70">
        <v>2013</v>
      </c>
      <c r="F438" s="70" t="s">
        <v>180</v>
      </c>
      <c r="G438" s="70" t="s">
        <v>2193</v>
      </c>
      <c r="H438" s="70" t="s">
        <v>2194</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2204</v>
      </c>
      <c r="B439" s="70">
        <v>419</v>
      </c>
      <c r="C439" s="70">
        <v>11</v>
      </c>
      <c r="D439" s="70">
        <v>25</v>
      </c>
      <c r="E439" s="70">
        <v>2014</v>
      </c>
      <c r="F439" s="70" t="s">
        <v>181</v>
      </c>
      <c r="G439" s="70" t="s">
        <v>2193</v>
      </c>
      <c r="H439" s="70" t="s">
        <v>2194</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2205</v>
      </c>
      <c r="B440" s="70">
        <v>420</v>
      </c>
      <c r="C440" s="70">
        <v>12</v>
      </c>
      <c r="D440" s="70">
        <v>25</v>
      </c>
      <c r="E440" s="70">
        <v>2015</v>
      </c>
      <c r="F440" s="70" t="s">
        <v>182</v>
      </c>
      <c r="G440" s="70" t="s">
        <v>2193</v>
      </c>
      <c r="H440" s="70" t="s">
        <v>2194</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2206</v>
      </c>
      <c r="B441" s="70">
        <v>421</v>
      </c>
      <c r="C441" s="70">
        <v>13</v>
      </c>
      <c r="D441" s="70">
        <v>25</v>
      </c>
      <c r="E441" s="70">
        <v>2016</v>
      </c>
      <c r="F441" s="70" t="s">
        <v>155</v>
      </c>
      <c r="G441" s="70" t="s">
        <v>2193</v>
      </c>
      <c r="H441" s="70" t="s">
        <v>2194</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2207</v>
      </c>
      <c r="B442" s="70">
        <v>422</v>
      </c>
      <c r="C442" s="70">
        <v>14</v>
      </c>
      <c r="D442" s="70">
        <v>25</v>
      </c>
      <c r="E442" s="70">
        <v>2017</v>
      </c>
      <c r="F442" s="70" t="s">
        <v>156</v>
      </c>
      <c r="G442" s="70" t="s">
        <v>2193</v>
      </c>
      <c r="H442" s="70" t="s">
        <v>2194</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2208</v>
      </c>
      <c r="B443" s="70">
        <v>423</v>
      </c>
      <c r="C443" s="70">
        <v>15</v>
      </c>
      <c r="D443" s="70">
        <v>25</v>
      </c>
      <c r="E443" s="70">
        <v>2018</v>
      </c>
      <c r="F443" s="70" t="s">
        <v>183</v>
      </c>
      <c r="G443" s="70" t="s">
        <v>2193</v>
      </c>
      <c r="H443" s="70" t="s">
        <v>2194</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2209</v>
      </c>
      <c r="B444" s="70">
        <v>424</v>
      </c>
      <c r="C444" s="70">
        <v>16</v>
      </c>
      <c r="D444" s="70">
        <v>25</v>
      </c>
      <c r="E444" s="70">
        <v>2019</v>
      </c>
      <c r="F444" s="70" t="s">
        <v>158</v>
      </c>
      <c r="G444" s="1064" t="s">
        <v>2193</v>
      </c>
      <c r="H444" s="70" t="s">
        <v>2194</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2210</v>
      </c>
      <c r="B445" s="70">
        <v>425</v>
      </c>
      <c r="C445" s="70">
        <v>17</v>
      </c>
      <c r="D445" s="70">
        <v>25</v>
      </c>
      <c r="E445" s="70">
        <v>2020</v>
      </c>
      <c r="F445" s="70" t="s">
        <v>159</v>
      </c>
      <c r="G445" s="1064" t="s">
        <v>2193</v>
      </c>
      <c r="H445" s="70" t="s">
        <v>2194</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2211</v>
      </c>
      <c r="B446" s="70">
        <v>425</v>
      </c>
      <c r="C446" s="70">
        <v>18</v>
      </c>
      <c r="D446" s="70">
        <v>25</v>
      </c>
      <c r="E446" s="70">
        <v>2021</v>
      </c>
      <c r="F446" s="70" t="s">
        <v>160</v>
      </c>
      <c r="G446" s="70" t="s">
        <v>2193</v>
      </c>
      <c r="H446" s="70" t="s">
        <v>2194</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2212</v>
      </c>
      <c r="B447" s="70">
        <v>425</v>
      </c>
      <c r="C447" s="70">
        <v>19</v>
      </c>
      <c r="D447" s="70">
        <v>25</v>
      </c>
      <c r="E447" s="70">
        <v>2022</v>
      </c>
      <c r="F447" s="70" t="s">
        <v>161</v>
      </c>
      <c r="G447" s="70" t="s">
        <v>2193</v>
      </c>
      <c r="H447" s="70" t="s">
        <v>2194</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425</v>
      </c>
      <c r="C448" s="70">
        <v>20</v>
      </c>
      <c r="D448" s="70">
        <v>25</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425</v>
      </c>
      <c r="C449" s="70">
        <v>21</v>
      </c>
      <c r="D449" s="70">
        <v>25</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69</v>
      </c>
      <c r="C450" s="70">
        <v>1</v>
      </c>
      <c r="D450" s="70">
        <v>5</v>
      </c>
      <c r="E450" s="70">
        <v>1990</v>
      </c>
      <c r="F450" s="70" t="s">
        <v>787</v>
      </c>
      <c r="G450" s="70" t="s">
        <v>2216</v>
      </c>
      <c r="H450" s="70" t="s">
        <v>2217</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70</v>
      </c>
      <c r="C451" s="70">
        <v>2</v>
      </c>
      <c r="D451" s="70">
        <v>5</v>
      </c>
      <c r="E451" s="70">
        <v>2005</v>
      </c>
      <c r="F451" s="70" t="s">
        <v>789</v>
      </c>
      <c r="G451" s="70" t="s">
        <v>2216</v>
      </c>
      <c r="H451" s="70" t="s">
        <v>2217</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71</v>
      </c>
      <c r="C452" s="70">
        <v>3</v>
      </c>
      <c r="D452" s="70">
        <v>5</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72</v>
      </c>
      <c r="C453" s="70">
        <v>4</v>
      </c>
      <c r="D453" s="70">
        <v>5</v>
      </c>
      <c r="E453" s="70">
        <v>2007</v>
      </c>
      <c r="F453" s="70" t="s">
        <v>791</v>
      </c>
      <c r="G453" s="70" t="s">
        <v>2216</v>
      </c>
      <c r="H453" s="70" t="s">
        <v>2217</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73</v>
      </c>
      <c r="C454" s="70">
        <v>5</v>
      </c>
      <c r="D454" s="70">
        <v>5</v>
      </c>
      <c r="E454" s="70">
        <v>2008</v>
      </c>
      <c r="F454" s="70" t="s">
        <v>792</v>
      </c>
      <c r="G454" s="70" t="s">
        <v>2216</v>
      </c>
      <c r="H454" s="70" t="s">
        <v>2217</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74</v>
      </c>
      <c r="C455" s="70">
        <v>6</v>
      </c>
      <c r="D455" s="70">
        <v>5</v>
      </c>
      <c r="E455" s="70">
        <v>2009</v>
      </c>
      <c r="F455" s="70" t="s">
        <v>176</v>
      </c>
      <c r="G455" s="70" t="s">
        <v>2216</v>
      </c>
      <c r="H455" s="70" t="s">
        <v>2217</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2223</v>
      </c>
      <c r="B456" s="70">
        <v>75</v>
      </c>
      <c r="C456" s="70">
        <v>7</v>
      </c>
      <c r="D456" s="70">
        <v>5</v>
      </c>
      <c r="E456" s="70">
        <v>2010</v>
      </c>
      <c r="F456" s="70" t="s">
        <v>177</v>
      </c>
      <c r="G456" s="70" t="s">
        <v>2216</v>
      </c>
      <c r="H456" s="70" t="s">
        <v>2217</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2224</v>
      </c>
      <c r="B457" s="70">
        <v>76</v>
      </c>
      <c r="C457" s="70">
        <v>8</v>
      </c>
      <c r="D457" s="70">
        <v>5</v>
      </c>
      <c r="E457" s="70">
        <v>2011</v>
      </c>
      <c r="F457" s="70" t="s">
        <v>178</v>
      </c>
      <c r="G457" s="70" t="s">
        <v>2216</v>
      </c>
      <c r="H457" s="70" t="s">
        <v>2217</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2225</v>
      </c>
      <c r="B458" s="70">
        <v>77</v>
      </c>
      <c r="C458" s="70">
        <v>9</v>
      </c>
      <c r="D458" s="70">
        <v>5</v>
      </c>
      <c r="E458" s="70">
        <v>2012</v>
      </c>
      <c r="F458" s="70" t="s">
        <v>179</v>
      </c>
      <c r="G458" s="70" t="s">
        <v>2216</v>
      </c>
      <c r="H458" s="70" t="s">
        <v>2217</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2226</v>
      </c>
      <c r="B459" s="70">
        <v>78</v>
      </c>
      <c r="C459" s="70">
        <v>10</v>
      </c>
      <c r="D459" s="70">
        <v>5</v>
      </c>
      <c r="E459" s="70">
        <v>2013</v>
      </c>
      <c r="F459" s="70" t="s">
        <v>180</v>
      </c>
      <c r="G459" s="70" t="s">
        <v>2216</v>
      </c>
      <c r="H459" s="70" t="s">
        <v>2217</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2227</v>
      </c>
      <c r="B460" s="70">
        <v>79</v>
      </c>
      <c r="C460" s="70">
        <v>11</v>
      </c>
      <c r="D460" s="70">
        <v>5</v>
      </c>
      <c r="E460" s="70">
        <v>2014</v>
      </c>
      <c r="F460" s="70" t="s">
        <v>181</v>
      </c>
      <c r="G460" s="70" t="s">
        <v>2216</v>
      </c>
      <c r="H460" s="70" t="s">
        <v>2217</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2228</v>
      </c>
      <c r="B461" s="70">
        <v>80</v>
      </c>
      <c r="C461" s="70">
        <v>12</v>
      </c>
      <c r="D461" s="70">
        <v>5</v>
      </c>
      <c r="E461" s="70">
        <v>2015</v>
      </c>
      <c r="F461" s="70" t="s">
        <v>182</v>
      </c>
      <c r="G461" s="70" t="s">
        <v>2216</v>
      </c>
      <c r="H461" s="70" t="s">
        <v>2217</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2229</v>
      </c>
      <c r="B462" s="70">
        <v>81</v>
      </c>
      <c r="C462" s="70">
        <v>13</v>
      </c>
      <c r="D462" s="70">
        <v>5</v>
      </c>
      <c r="E462" s="70">
        <v>2016</v>
      </c>
      <c r="F462" s="70" t="s">
        <v>155</v>
      </c>
      <c r="G462" s="1064" t="s">
        <v>2216</v>
      </c>
      <c r="H462" s="70" t="s">
        <v>2217</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2230</v>
      </c>
      <c r="B463" s="70">
        <v>82</v>
      </c>
      <c r="C463" s="70">
        <v>14</v>
      </c>
      <c r="D463" s="70">
        <v>5</v>
      </c>
      <c r="E463" s="70">
        <v>2017</v>
      </c>
      <c r="F463" s="70" t="s">
        <v>156</v>
      </c>
      <c r="G463" s="1064" t="s">
        <v>2216</v>
      </c>
      <c r="H463" s="70" t="s">
        <v>2217</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2231</v>
      </c>
      <c r="B464" s="70">
        <v>83</v>
      </c>
      <c r="C464" s="70">
        <v>15</v>
      </c>
      <c r="D464" s="70">
        <v>5</v>
      </c>
      <c r="E464" s="70">
        <v>2018</v>
      </c>
      <c r="F464" s="70" t="s">
        <v>183</v>
      </c>
      <c r="G464" s="70" t="s">
        <v>2216</v>
      </c>
      <c r="H464" s="70" t="s">
        <v>2217</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2232</v>
      </c>
      <c r="B465" s="70">
        <v>84</v>
      </c>
      <c r="C465" s="70">
        <v>16</v>
      </c>
      <c r="D465" s="70">
        <v>5</v>
      </c>
      <c r="E465" s="70">
        <v>2019</v>
      </c>
      <c r="F465" s="70" t="s">
        <v>158</v>
      </c>
      <c r="G465" s="70" t="s">
        <v>2216</v>
      </c>
      <c r="H465" s="70" t="s">
        <v>2217</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2233</v>
      </c>
      <c r="B466" s="70">
        <v>85</v>
      </c>
      <c r="C466" s="70">
        <v>17</v>
      </c>
      <c r="D466" s="70">
        <v>5</v>
      </c>
      <c r="E466" s="70">
        <v>2020</v>
      </c>
      <c r="F466" s="70" t="s">
        <v>159</v>
      </c>
      <c r="G466" s="70" t="s">
        <v>2216</v>
      </c>
      <c r="H466" s="70" t="s">
        <v>2217</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2234</v>
      </c>
      <c r="B467" s="70">
        <v>85</v>
      </c>
      <c r="C467" s="70">
        <v>18</v>
      </c>
      <c r="D467" s="70">
        <v>5</v>
      </c>
      <c r="E467" s="70">
        <v>2021</v>
      </c>
      <c r="F467" s="70" t="s">
        <v>160</v>
      </c>
      <c r="G467" s="70" t="s">
        <v>2216</v>
      </c>
      <c r="H467" s="70" t="s">
        <v>2217</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2235</v>
      </c>
      <c r="B468" s="70">
        <v>85</v>
      </c>
      <c r="C468" s="70">
        <v>19</v>
      </c>
      <c r="D468" s="70">
        <v>5</v>
      </c>
      <c r="E468" s="70">
        <v>2022</v>
      </c>
      <c r="F468" s="70" t="s">
        <v>161</v>
      </c>
      <c r="G468" s="70" t="s">
        <v>2216</v>
      </c>
      <c r="H468" s="70" t="s">
        <v>2217</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85</v>
      </c>
      <c r="C469" s="70">
        <v>20</v>
      </c>
      <c r="D469" s="70">
        <v>5</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85</v>
      </c>
      <c r="C470" s="70">
        <v>21</v>
      </c>
      <c r="D470" s="70">
        <v>5</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188</v>
      </c>
      <c r="C471" s="70">
        <v>1</v>
      </c>
      <c r="D471" s="70">
        <v>12</v>
      </c>
      <c r="E471" s="70">
        <v>1990</v>
      </c>
      <c r="F471" s="70" t="s">
        <v>787</v>
      </c>
      <c r="G471" s="70" t="s">
        <v>2239</v>
      </c>
      <c r="H471" s="70" t="s">
        <v>2240</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2241</v>
      </c>
      <c r="B472" s="70">
        <v>189</v>
      </c>
      <c r="C472" s="70">
        <v>2</v>
      </c>
      <c r="D472" s="70">
        <v>12</v>
      </c>
      <c r="E472" s="70">
        <v>2005</v>
      </c>
      <c r="F472" s="70" t="s">
        <v>789</v>
      </c>
      <c r="G472" s="70" t="s">
        <v>2239</v>
      </c>
      <c r="H472" s="70" t="s">
        <v>2240</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2242</v>
      </c>
      <c r="B473" s="70">
        <v>190</v>
      </c>
      <c r="C473" s="70">
        <v>3</v>
      </c>
      <c r="D473" s="70">
        <v>12</v>
      </c>
      <c r="E473" s="70">
        <v>2006</v>
      </c>
      <c r="F473" s="70" t="s">
        <v>790</v>
      </c>
      <c r="G473" s="70" t="s">
        <v>2239</v>
      </c>
      <c r="H473" s="70" t="s">
        <v>2240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2243</v>
      </c>
      <c r="B474" s="70">
        <v>191</v>
      </c>
      <c r="C474" s="70">
        <v>4</v>
      </c>
      <c r="D474" s="70">
        <v>12</v>
      </c>
      <c r="E474" s="70">
        <v>2007</v>
      </c>
      <c r="F474" s="70" t="s">
        <v>791</v>
      </c>
      <c r="G474" s="70" t="s">
        <v>2239</v>
      </c>
      <c r="H474" s="70" t="s">
        <v>2240</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2244</v>
      </c>
      <c r="B475" s="70">
        <v>192</v>
      </c>
      <c r="C475" s="70">
        <v>5</v>
      </c>
      <c r="D475" s="70">
        <v>12</v>
      </c>
      <c r="E475" s="70">
        <v>2008</v>
      </c>
      <c r="F475" s="70" t="s">
        <v>792</v>
      </c>
      <c r="G475" s="70" t="s">
        <v>2239</v>
      </c>
      <c r="H475" s="70" t="s">
        <v>2240</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2245</v>
      </c>
      <c r="B476" s="70">
        <v>193</v>
      </c>
      <c r="C476" s="70">
        <v>6</v>
      </c>
      <c r="D476" s="70">
        <v>12</v>
      </c>
      <c r="E476" s="70">
        <v>2009</v>
      </c>
      <c r="F476" s="70" t="s">
        <v>176</v>
      </c>
      <c r="G476" s="70" t="s">
        <v>2239</v>
      </c>
      <c r="H476" s="70" t="s">
        <v>2240</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2246</v>
      </c>
      <c r="B477" s="70">
        <v>194</v>
      </c>
      <c r="C477" s="70">
        <v>7</v>
      </c>
      <c r="D477" s="70">
        <v>12</v>
      </c>
      <c r="E477" s="70">
        <v>2010</v>
      </c>
      <c r="F477" s="70" t="s">
        <v>177</v>
      </c>
      <c r="G477" s="70" t="s">
        <v>2239</v>
      </c>
      <c r="H477" s="70" t="s">
        <v>2240</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2247</v>
      </c>
      <c r="B478" s="70">
        <v>195</v>
      </c>
      <c r="C478" s="70">
        <v>8</v>
      </c>
      <c r="D478" s="70">
        <v>12</v>
      </c>
      <c r="E478" s="70">
        <v>2011</v>
      </c>
      <c r="F478" s="70" t="s">
        <v>178</v>
      </c>
      <c r="G478" s="70" t="s">
        <v>2239</v>
      </c>
      <c r="H478" s="70" t="s">
        <v>2240</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2248</v>
      </c>
      <c r="B479" s="70">
        <v>196</v>
      </c>
      <c r="C479" s="70">
        <v>9</v>
      </c>
      <c r="D479" s="70">
        <v>12</v>
      </c>
      <c r="E479" s="70">
        <v>2012</v>
      </c>
      <c r="F479" s="70" t="s">
        <v>179</v>
      </c>
      <c r="G479" s="70" t="s">
        <v>2239</v>
      </c>
      <c r="H479" s="70" t="s">
        <v>2240</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2249</v>
      </c>
      <c r="B480" s="70">
        <v>197</v>
      </c>
      <c r="C480" s="70">
        <v>10</v>
      </c>
      <c r="D480" s="70">
        <v>12</v>
      </c>
      <c r="E480" s="70">
        <v>2013</v>
      </c>
      <c r="F480" s="70" t="s">
        <v>180</v>
      </c>
      <c r="G480" s="70" t="s">
        <v>2239</v>
      </c>
      <c r="H480" s="70" t="s">
        <v>2240</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2250</v>
      </c>
      <c r="B481" s="70">
        <v>198</v>
      </c>
      <c r="C481" s="70">
        <v>11</v>
      </c>
      <c r="D481" s="70">
        <v>12</v>
      </c>
      <c r="E481" s="70">
        <v>2014</v>
      </c>
      <c r="F481" s="70" t="s">
        <v>181</v>
      </c>
      <c r="G481" s="70" t="s">
        <v>2239</v>
      </c>
      <c r="H481" s="70" t="s">
        <v>2240</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2251</v>
      </c>
      <c r="B482" s="70">
        <v>199</v>
      </c>
      <c r="C482" s="70">
        <v>12</v>
      </c>
      <c r="D482" s="70">
        <v>12</v>
      </c>
      <c r="E482" s="70">
        <v>2015</v>
      </c>
      <c r="F482" s="70" t="s">
        <v>182</v>
      </c>
      <c r="G482" s="1064" t="s">
        <v>2239</v>
      </c>
      <c r="H482" s="70" t="s">
        <v>2240</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2252</v>
      </c>
      <c r="B483" s="70">
        <v>200</v>
      </c>
      <c r="C483" s="70">
        <v>13</v>
      </c>
      <c r="D483" s="70">
        <v>12</v>
      </c>
      <c r="E483" s="70">
        <v>2016</v>
      </c>
      <c r="F483" s="70" t="s">
        <v>155</v>
      </c>
      <c r="G483" s="1064" t="s">
        <v>2239</v>
      </c>
      <c r="H483" s="70" t="s">
        <v>2240</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2253</v>
      </c>
      <c r="B484" s="70">
        <v>201</v>
      </c>
      <c r="C484" s="70">
        <v>14</v>
      </c>
      <c r="D484" s="70">
        <v>12</v>
      </c>
      <c r="E484" s="70">
        <v>2017</v>
      </c>
      <c r="F484" s="70" t="s">
        <v>156</v>
      </c>
      <c r="G484" s="70" t="s">
        <v>2239</v>
      </c>
      <c r="H484" s="70" t="s">
        <v>2240</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2254</v>
      </c>
      <c r="B485" s="70">
        <v>202</v>
      </c>
      <c r="C485" s="70">
        <v>15</v>
      </c>
      <c r="D485" s="70">
        <v>12</v>
      </c>
      <c r="E485" s="70">
        <v>2018</v>
      </c>
      <c r="F485" s="70" t="s">
        <v>183</v>
      </c>
      <c r="G485" s="70" t="s">
        <v>2239</v>
      </c>
      <c r="H485" s="70" t="s">
        <v>2240</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2255</v>
      </c>
      <c r="B486" s="70">
        <v>203</v>
      </c>
      <c r="C486" s="70">
        <v>16</v>
      </c>
      <c r="D486" s="70">
        <v>12</v>
      </c>
      <c r="E486" s="70">
        <v>2019</v>
      </c>
      <c r="F486" s="70" t="s">
        <v>158</v>
      </c>
      <c r="G486" s="70" t="s">
        <v>2239</v>
      </c>
      <c r="H486" s="70" t="s">
        <v>2240</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2256</v>
      </c>
      <c r="B487" s="70">
        <v>204</v>
      </c>
      <c r="C487" s="70">
        <v>17</v>
      </c>
      <c r="D487" s="70">
        <v>12</v>
      </c>
      <c r="E487" s="70">
        <v>2020</v>
      </c>
      <c r="F487" s="70" t="s">
        <v>159</v>
      </c>
      <c r="G487" s="70" t="s">
        <v>2239</v>
      </c>
      <c r="H487" s="70" t="s">
        <v>2240</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2257</v>
      </c>
      <c r="B488" s="70">
        <v>204</v>
      </c>
      <c r="C488" s="70">
        <v>18</v>
      </c>
      <c r="D488" s="70">
        <v>12</v>
      </c>
      <c r="E488" s="70">
        <v>2021</v>
      </c>
      <c r="F488" s="70" t="s">
        <v>160</v>
      </c>
      <c r="G488" s="70" t="s">
        <v>2239</v>
      </c>
      <c r="H488" s="70" t="s">
        <v>2240</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2258</v>
      </c>
      <c r="B489" s="70">
        <v>204</v>
      </c>
      <c r="C489" s="70">
        <v>19</v>
      </c>
      <c r="D489" s="70">
        <v>12</v>
      </c>
      <c r="E489" s="70">
        <v>2022</v>
      </c>
      <c r="F489" s="70" t="s">
        <v>161</v>
      </c>
      <c r="G489" s="70" t="s">
        <v>2239</v>
      </c>
      <c r="H489" s="70" t="s">
        <v>2240</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204</v>
      </c>
      <c r="C490" s="70">
        <v>20</v>
      </c>
      <c r="D490" s="70">
        <v>12</v>
      </c>
      <c r="E490" s="70">
        <v>2023</v>
      </c>
      <c r="F490" s="70" t="s">
        <v>1539</v>
      </c>
      <c r="G490" s="70" t="s">
        <v>2239</v>
      </c>
      <c r="H490" s="70" t="s">
        <v>2240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2260</v>
      </c>
      <c r="B491" s="70">
        <v>204</v>
      </c>
      <c r="C491" s="70">
        <v>21</v>
      </c>
      <c r="D491" s="70">
        <v>12</v>
      </c>
      <c r="E491" s="70">
        <v>2024</v>
      </c>
      <c r="F491" s="70" t="s">
        <v>1554</v>
      </c>
      <c r="G491" s="70" t="s">
        <v>2239</v>
      </c>
      <c r="H491" s="70" t="s">
        <v>2240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1</v>
      </c>
      <c r="C492" s="70">
        <v>1</v>
      </c>
      <c r="D492" s="70">
        <v>1</v>
      </c>
      <c r="E492" s="70">
        <v>1990</v>
      </c>
      <c r="F492" s="70" t="s">
        <v>787</v>
      </c>
      <c r="G492" s="70" t="s">
        <v>2262</v>
      </c>
      <c r="H492" s="70" t="s">
        <v>2263</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2264</v>
      </c>
      <c r="B493" s="70">
        <v>2</v>
      </c>
      <c r="C493" s="70">
        <v>2</v>
      </c>
      <c r="D493" s="70">
        <v>1</v>
      </c>
      <c r="E493" s="70">
        <v>2005</v>
      </c>
      <c r="F493" s="70" t="s">
        <v>789</v>
      </c>
      <c r="G493" s="70" t="s">
        <v>2262</v>
      </c>
      <c r="H493" s="70" t="s">
        <v>2263</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2265</v>
      </c>
      <c r="B494" s="70">
        <v>3</v>
      </c>
      <c r="C494" s="70">
        <v>3</v>
      </c>
      <c r="D494" s="70">
        <v>1</v>
      </c>
      <c r="E494" s="70">
        <v>2006</v>
      </c>
      <c r="F494" s="70" t="s">
        <v>790</v>
      </c>
      <c r="G494" s="70" t="s">
        <v>2262</v>
      </c>
      <c r="H494" s="70" t="s">
        <v>2263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2266</v>
      </c>
      <c r="B495" s="70">
        <v>4</v>
      </c>
      <c r="C495" s="70">
        <v>4</v>
      </c>
      <c r="D495" s="70">
        <v>1</v>
      </c>
      <c r="E495" s="70">
        <v>2007</v>
      </c>
      <c r="F495" s="70" t="s">
        <v>791</v>
      </c>
      <c r="G495" s="70" t="s">
        <v>2262</v>
      </c>
      <c r="H495" s="70" t="s">
        <v>2263</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2267</v>
      </c>
      <c r="B496" s="70">
        <v>5</v>
      </c>
      <c r="C496" s="70">
        <v>5</v>
      </c>
      <c r="D496" s="70">
        <v>1</v>
      </c>
      <c r="E496" s="70">
        <v>2008</v>
      </c>
      <c r="F496" s="70" t="s">
        <v>792</v>
      </c>
      <c r="G496" s="70" t="s">
        <v>2262</v>
      </c>
      <c r="H496" s="70" t="s">
        <v>2263</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2268</v>
      </c>
      <c r="B497" s="70">
        <v>6</v>
      </c>
      <c r="C497" s="70">
        <v>6</v>
      </c>
      <c r="D497" s="70">
        <v>1</v>
      </c>
      <c r="E497" s="70">
        <v>2009</v>
      </c>
      <c r="F497" s="70" t="s">
        <v>176</v>
      </c>
      <c r="G497" s="70" t="s">
        <v>2262</v>
      </c>
      <c r="H497" s="70" t="s">
        <v>2263</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2269</v>
      </c>
      <c r="B498" s="70">
        <v>7</v>
      </c>
      <c r="C498" s="70">
        <v>7</v>
      </c>
      <c r="D498" s="70">
        <v>1</v>
      </c>
      <c r="E498" s="70">
        <v>2010</v>
      </c>
      <c r="F498" s="70" t="s">
        <v>177</v>
      </c>
      <c r="G498" s="70" t="s">
        <v>2262</v>
      </c>
      <c r="H498" s="70" t="s">
        <v>2263</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2270</v>
      </c>
      <c r="B499" s="70">
        <v>8</v>
      </c>
      <c r="C499" s="70">
        <v>8</v>
      </c>
      <c r="D499" s="70">
        <v>1</v>
      </c>
      <c r="E499" s="70">
        <v>2011</v>
      </c>
      <c r="F499" s="70" t="s">
        <v>178</v>
      </c>
      <c r="G499" s="70" t="s">
        <v>2262</v>
      </c>
      <c r="H499" s="70" t="s">
        <v>2263</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2271</v>
      </c>
      <c r="B500" s="70">
        <v>9</v>
      </c>
      <c r="C500" s="70">
        <v>9</v>
      </c>
      <c r="D500" s="70">
        <v>1</v>
      </c>
      <c r="E500" s="70">
        <v>2012</v>
      </c>
      <c r="F500" s="70" t="s">
        <v>179</v>
      </c>
      <c r="G500" s="70" t="s">
        <v>2262</v>
      </c>
      <c r="H500" s="70" t="s">
        <v>2263</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2272</v>
      </c>
      <c r="B501" s="70">
        <v>10</v>
      </c>
      <c r="C501" s="70">
        <v>10</v>
      </c>
      <c r="D501" s="70">
        <v>1</v>
      </c>
      <c r="E501" s="70">
        <v>2013</v>
      </c>
      <c r="F501" s="70" t="s">
        <v>180</v>
      </c>
      <c r="G501" s="1064" t="s">
        <v>2262</v>
      </c>
      <c r="H501" s="70" t="s">
        <v>2263</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2273</v>
      </c>
      <c r="B502" s="70">
        <v>11</v>
      </c>
      <c r="C502" s="70">
        <v>11</v>
      </c>
      <c r="D502" s="70">
        <v>1</v>
      </c>
      <c r="E502" s="70">
        <v>2014</v>
      </c>
      <c r="F502" s="70" t="s">
        <v>181</v>
      </c>
      <c r="G502" s="1064" t="s">
        <v>2262</v>
      </c>
      <c r="H502" s="70" t="s">
        <v>2263</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2274</v>
      </c>
      <c r="B503" s="70">
        <v>12</v>
      </c>
      <c r="C503" s="70">
        <v>12</v>
      </c>
      <c r="D503" s="70">
        <v>1</v>
      </c>
      <c r="E503" s="70">
        <v>2015</v>
      </c>
      <c r="F503" s="70" t="s">
        <v>182</v>
      </c>
      <c r="G503" s="70" t="s">
        <v>2262</v>
      </c>
      <c r="H503" s="70" t="s">
        <v>2263</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2275</v>
      </c>
      <c r="B504" s="70">
        <v>13</v>
      </c>
      <c r="C504" s="70">
        <v>13</v>
      </c>
      <c r="D504" s="70">
        <v>1</v>
      </c>
      <c r="E504" s="70">
        <v>2016</v>
      </c>
      <c r="F504" s="70" t="s">
        <v>155</v>
      </c>
      <c r="G504" s="70" t="s">
        <v>2262</v>
      </c>
      <c r="H504" s="70" t="s">
        <v>2263</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2276</v>
      </c>
      <c r="B505" s="70">
        <v>14</v>
      </c>
      <c r="C505" s="70">
        <v>14</v>
      </c>
      <c r="D505" s="70">
        <v>1</v>
      </c>
      <c r="E505" s="70">
        <v>2017</v>
      </c>
      <c r="F505" s="70" t="s">
        <v>156</v>
      </c>
      <c r="G505" s="70" t="s">
        <v>2262</v>
      </c>
      <c r="H505" s="70" t="s">
        <v>2263</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2277</v>
      </c>
      <c r="B506" s="70">
        <v>15</v>
      </c>
      <c r="C506" s="70">
        <v>15</v>
      </c>
      <c r="D506" s="70">
        <v>1</v>
      </c>
      <c r="E506" s="70">
        <v>2018</v>
      </c>
      <c r="F506" s="70" t="s">
        <v>183</v>
      </c>
      <c r="G506" s="70" t="s">
        <v>2262</v>
      </c>
      <c r="H506" s="70" t="s">
        <v>2263</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2278</v>
      </c>
      <c r="B507" s="70">
        <v>16</v>
      </c>
      <c r="C507" s="70">
        <v>16</v>
      </c>
      <c r="D507" s="70">
        <v>1</v>
      </c>
      <c r="E507" s="70">
        <v>2019</v>
      </c>
      <c r="F507" s="70" t="s">
        <v>158</v>
      </c>
      <c r="G507" s="70" t="s">
        <v>2262</v>
      </c>
      <c r="H507" s="70" t="s">
        <v>2263</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2279</v>
      </c>
      <c r="B508" s="70">
        <v>17</v>
      </c>
      <c r="C508" s="70">
        <v>17</v>
      </c>
      <c r="D508" s="70">
        <v>1</v>
      </c>
      <c r="E508" s="70">
        <v>2020</v>
      </c>
      <c r="F508" s="70" t="s">
        <v>159</v>
      </c>
      <c r="G508" s="70" t="s">
        <v>2262</v>
      </c>
      <c r="H508" s="70" t="s">
        <v>2263</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2280</v>
      </c>
      <c r="B509" s="70">
        <v>17</v>
      </c>
      <c r="C509" s="70">
        <v>18</v>
      </c>
      <c r="D509" s="70">
        <v>1</v>
      </c>
      <c r="E509" s="70">
        <v>2021</v>
      </c>
      <c r="F509" s="70" t="s">
        <v>160</v>
      </c>
      <c r="G509" s="70" t="s">
        <v>2262</v>
      </c>
      <c r="H509" s="70" t="s">
        <v>2263</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2281</v>
      </c>
      <c r="B510" s="70">
        <v>17</v>
      </c>
      <c r="C510" s="70">
        <v>19</v>
      </c>
      <c r="D510" s="70">
        <v>1</v>
      </c>
      <c r="E510" s="70">
        <v>2022</v>
      </c>
      <c r="F510" s="70" t="s">
        <v>161</v>
      </c>
      <c r="G510" s="70" t="s">
        <v>2262</v>
      </c>
      <c r="H510" s="70" t="s">
        <v>2263</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2282</v>
      </c>
      <c r="B511" s="70">
        <v>17</v>
      </c>
      <c r="C511" s="70">
        <v>20</v>
      </c>
      <c r="D511" s="70">
        <v>1</v>
      </c>
      <c r="E511" s="70">
        <v>2023</v>
      </c>
      <c r="F511" s="70" t="s">
        <v>1539</v>
      </c>
      <c r="G511" s="70" t="s">
        <v>2262</v>
      </c>
      <c r="H511" s="70" t="s">
        <v>2263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2283</v>
      </c>
      <c r="B512" s="70">
        <v>17</v>
      </c>
      <c r="C512" s="70">
        <v>21</v>
      </c>
      <c r="D512" s="70">
        <v>1</v>
      </c>
      <c r="E512" s="70">
        <v>2024</v>
      </c>
      <c r="F512" s="70" t="s">
        <v>1554</v>
      </c>
      <c r="G512" s="70" t="s">
        <v>2262</v>
      </c>
      <c r="H512" s="70" t="s">
        <v>2263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2284</v>
      </c>
      <c r="B513" s="70">
        <v>341</v>
      </c>
      <c r="C513" s="70">
        <v>1</v>
      </c>
      <c r="D513" s="70">
        <v>21</v>
      </c>
      <c r="E513" s="70">
        <v>1990</v>
      </c>
      <c r="F513" s="70" t="s">
        <v>787</v>
      </c>
      <c r="G513" s="70" t="s">
        <v>2285</v>
      </c>
      <c r="H513" s="70" t="s">
        <v>2286</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2287</v>
      </c>
      <c r="B514" s="70">
        <v>342</v>
      </c>
      <c r="C514" s="70">
        <v>2</v>
      </c>
      <c r="D514" s="70">
        <v>21</v>
      </c>
      <c r="E514" s="70">
        <v>2005</v>
      </c>
      <c r="F514" s="70" t="s">
        <v>789</v>
      </c>
      <c r="G514" s="70" t="s">
        <v>2285</v>
      </c>
      <c r="H514" s="70" t="s">
        <v>2286</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2288</v>
      </c>
      <c r="B515" s="70">
        <v>343</v>
      </c>
      <c r="C515" s="70">
        <v>3</v>
      </c>
      <c r="D515" s="70">
        <v>21</v>
      </c>
      <c r="E515" s="70">
        <v>2006</v>
      </c>
      <c r="F515" s="70" t="s">
        <v>790</v>
      </c>
      <c r="G515" s="70" t="s">
        <v>2285</v>
      </c>
      <c r="H515" s="70" t="s">
        <v>2286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2289</v>
      </c>
      <c r="B516" s="70">
        <v>344</v>
      </c>
      <c r="C516" s="70">
        <v>4</v>
      </c>
      <c r="D516" s="70">
        <v>21</v>
      </c>
      <c r="E516" s="70">
        <v>2007</v>
      </c>
      <c r="F516" s="70" t="s">
        <v>791</v>
      </c>
      <c r="G516" s="70" t="s">
        <v>2285</v>
      </c>
      <c r="H516" s="70" t="s">
        <v>2286</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2290</v>
      </c>
      <c r="B517" s="70">
        <v>345</v>
      </c>
      <c r="C517" s="70">
        <v>5</v>
      </c>
      <c r="D517" s="70">
        <v>21</v>
      </c>
      <c r="E517" s="70">
        <v>2008</v>
      </c>
      <c r="F517" s="70" t="s">
        <v>792</v>
      </c>
      <c r="G517" s="70" t="s">
        <v>2285</v>
      </c>
      <c r="H517" s="70" t="s">
        <v>2286</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2291</v>
      </c>
      <c r="B518" s="70">
        <v>346</v>
      </c>
      <c r="C518" s="70">
        <v>6</v>
      </c>
      <c r="D518" s="70">
        <v>21</v>
      </c>
      <c r="E518" s="70">
        <v>2009</v>
      </c>
      <c r="F518" s="70" t="s">
        <v>176</v>
      </c>
      <c r="G518" s="70" t="s">
        <v>2285</v>
      </c>
      <c r="H518" s="70" t="s">
        <v>2286</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2292</v>
      </c>
      <c r="B519" s="70">
        <v>347</v>
      </c>
      <c r="C519" s="70">
        <v>7</v>
      </c>
      <c r="D519" s="70">
        <v>21</v>
      </c>
      <c r="E519" s="70">
        <v>2010</v>
      </c>
      <c r="F519" s="70" t="s">
        <v>177</v>
      </c>
      <c r="G519" s="70" t="s">
        <v>2285</v>
      </c>
      <c r="H519" s="70" t="s">
        <v>2286</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2293</v>
      </c>
      <c r="B520" s="70">
        <v>348</v>
      </c>
      <c r="C520" s="70">
        <v>8</v>
      </c>
      <c r="D520" s="70">
        <v>21</v>
      </c>
      <c r="E520" s="70">
        <v>2011</v>
      </c>
      <c r="F520" s="70" t="s">
        <v>178</v>
      </c>
      <c r="G520" s="1064" t="s">
        <v>2285</v>
      </c>
      <c r="H520" s="70" t="s">
        <v>2286</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2294</v>
      </c>
      <c r="B521" s="70">
        <v>349</v>
      </c>
      <c r="C521" s="70">
        <v>9</v>
      </c>
      <c r="D521" s="70">
        <v>21</v>
      </c>
      <c r="E521" s="70">
        <v>2012</v>
      </c>
      <c r="F521" s="70" t="s">
        <v>179</v>
      </c>
      <c r="G521" s="1064" t="s">
        <v>2285</v>
      </c>
      <c r="H521" s="70" t="s">
        <v>2286</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2295</v>
      </c>
      <c r="B522" s="70">
        <v>350</v>
      </c>
      <c r="C522" s="70">
        <v>10</v>
      </c>
      <c r="D522" s="70">
        <v>21</v>
      </c>
      <c r="E522" s="70">
        <v>2013</v>
      </c>
      <c r="F522" s="70" t="s">
        <v>180</v>
      </c>
      <c r="G522" s="70" t="s">
        <v>2285</v>
      </c>
      <c r="H522" s="70" t="s">
        <v>2286</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2296</v>
      </c>
      <c r="B523" s="70">
        <v>351</v>
      </c>
      <c r="C523" s="70">
        <v>11</v>
      </c>
      <c r="D523" s="70">
        <v>21</v>
      </c>
      <c r="E523" s="70">
        <v>2014</v>
      </c>
      <c r="F523" s="70" t="s">
        <v>181</v>
      </c>
      <c r="G523" s="70" t="s">
        <v>2285</v>
      </c>
      <c r="H523" s="70" t="s">
        <v>2286</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2297</v>
      </c>
      <c r="B524" s="70">
        <v>352</v>
      </c>
      <c r="C524" s="70">
        <v>12</v>
      </c>
      <c r="D524" s="70">
        <v>21</v>
      </c>
      <c r="E524" s="70">
        <v>2015</v>
      </c>
      <c r="F524" s="70" t="s">
        <v>182</v>
      </c>
      <c r="G524" s="70" t="s">
        <v>2285</v>
      </c>
      <c r="H524" s="70" t="s">
        <v>2286</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2298</v>
      </c>
      <c r="B525" s="70">
        <v>353</v>
      </c>
      <c r="C525" s="70">
        <v>13</v>
      </c>
      <c r="D525" s="70">
        <v>21</v>
      </c>
      <c r="E525" s="70">
        <v>2016</v>
      </c>
      <c r="F525" s="70" t="s">
        <v>155</v>
      </c>
      <c r="G525" s="70" t="s">
        <v>2285</v>
      </c>
      <c r="H525" s="70" t="s">
        <v>2286</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2299</v>
      </c>
      <c r="B526" s="70">
        <v>354</v>
      </c>
      <c r="C526" s="70">
        <v>14</v>
      </c>
      <c r="D526" s="70">
        <v>21</v>
      </c>
      <c r="E526" s="70">
        <v>2017</v>
      </c>
      <c r="F526" s="70" t="s">
        <v>156</v>
      </c>
      <c r="G526" s="70" t="s">
        <v>2285</v>
      </c>
      <c r="H526" s="70" t="s">
        <v>2286</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2300</v>
      </c>
      <c r="B527" s="70">
        <v>355</v>
      </c>
      <c r="C527" s="70">
        <v>15</v>
      </c>
      <c r="D527" s="70">
        <v>21</v>
      </c>
      <c r="E527" s="70">
        <v>2018</v>
      </c>
      <c r="F527" s="70" t="s">
        <v>183</v>
      </c>
      <c r="G527" s="70" t="s">
        <v>2285</v>
      </c>
      <c r="H527" s="70" t="s">
        <v>2286</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2301</v>
      </c>
      <c r="B528" s="70">
        <v>356</v>
      </c>
      <c r="C528" s="70">
        <v>16</v>
      </c>
      <c r="D528" s="70">
        <v>21</v>
      </c>
      <c r="E528" s="70">
        <v>2019</v>
      </c>
      <c r="F528" s="70" t="s">
        <v>158</v>
      </c>
      <c r="G528" s="70" t="s">
        <v>2285</v>
      </c>
      <c r="H528" s="70" t="s">
        <v>2286</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2302</v>
      </c>
      <c r="B529" s="70">
        <v>357</v>
      </c>
      <c r="C529" s="70">
        <v>17</v>
      </c>
      <c r="D529" s="70">
        <v>21</v>
      </c>
      <c r="E529" s="70">
        <v>2020</v>
      </c>
      <c r="F529" s="70" t="s">
        <v>159</v>
      </c>
      <c r="G529" s="70" t="s">
        <v>2285</v>
      </c>
      <c r="H529" s="70" t="s">
        <v>2286</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2303</v>
      </c>
      <c r="B530" s="70">
        <v>357</v>
      </c>
      <c r="C530" s="70">
        <v>18</v>
      </c>
      <c r="D530" s="70">
        <v>21</v>
      </c>
      <c r="E530" s="70">
        <v>2021</v>
      </c>
      <c r="F530" s="70" t="s">
        <v>160</v>
      </c>
      <c r="G530" s="70" t="s">
        <v>2285</v>
      </c>
      <c r="H530" s="70" t="s">
        <v>2286</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2304</v>
      </c>
      <c r="B531" s="70">
        <v>357</v>
      </c>
      <c r="C531" s="70">
        <v>19</v>
      </c>
      <c r="D531" s="70">
        <v>21</v>
      </c>
      <c r="E531" s="70">
        <v>2022</v>
      </c>
      <c r="F531" s="70" t="s">
        <v>161</v>
      </c>
      <c r="G531" s="70" t="s">
        <v>2285</v>
      </c>
      <c r="H531" s="70" t="s">
        <v>2286</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2305</v>
      </c>
      <c r="B532" s="70">
        <v>357</v>
      </c>
      <c r="C532" s="70">
        <v>20</v>
      </c>
      <c r="D532" s="70">
        <v>21</v>
      </c>
      <c r="E532" s="70">
        <v>2023</v>
      </c>
      <c r="F532" s="70" t="s">
        <v>1539</v>
      </c>
      <c r="G532" s="70" t="s">
        <v>2285</v>
      </c>
      <c r="H532" s="70" t="s">
        <v>2286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2306</v>
      </c>
      <c r="B533" s="70">
        <v>357</v>
      </c>
      <c r="C533" s="70">
        <v>21</v>
      </c>
      <c r="D533" s="70">
        <v>21</v>
      </c>
      <c r="E533" s="70">
        <v>2024</v>
      </c>
      <c r="F533" s="70" t="s">
        <v>1554</v>
      </c>
      <c r="G533" s="70" t="s">
        <v>2285</v>
      </c>
      <c r="H533" s="70" t="s">
        <v>2286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188</v>
      </c>
      <c r="C534" s="70">
        <v>1</v>
      </c>
      <c r="D534" s="70">
        <v>12</v>
      </c>
      <c r="E534" s="70">
        <v>1990</v>
      </c>
      <c r="F534" s="70" t="s">
        <v>787</v>
      </c>
      <c r="G534" s="70" t="s">
        <v>2308</v>
      </c>
      <c r="H534" s="70" t="s">
        <v>2309</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189</v>
      </c>
      <c r="C535" s="70">
        <v>2</v>
      </c>
      <c r="D535" s="70">
        <v>12</v>
      </c>
      <c r="E535" s="70">
        <v>2005</v>
      </c>
      <c r="F535" s="70" t="s">
        <v>789</v>
      </c>
      <c r="G535" s="70" t="s">
        <v>2308</v>
      </c>
      <c r="H535" s="70" t="s">
        <v>2309</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190</v>
      </c>
      <c r="C536" s="70">
        <v>3</v>
      </c>
      <c r="D536" s="70">
        <v>12</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191</v>
      </c>
      <c r="C537" s="70">
        <v>4</v>
      </c>
      <c r="D537" s="70">
        <v>12</v>
      </c>
      <c r="E537" s="70">
        <v>2007</v>
      </c>
      <c r="F537" s="70" t="s">
        <v>791</v>
      </c>
      <c r="G537" s="70" t="s">
        <v>2308</v>
      </c>
      <c r="H537" s="70" t="s">
        <v>2309</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192</v>
      </c>
      <c r="C538" s="70">
        <v>5</v>
      </c>
      <c r="D538" s="70">
        <v>12</v>
      </c>
      <c r="E538" s="70">
        <v>2008</v>
      </c>
      <c r="F538" s="70" t="s">
        <v>792</v>
      </c>
      <c r="G538" s="70" t="s">
        <v>2308</v>
      </c>
      <c r="H538" s="70" t="s">
        <v>2309</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193</v>
      </c>
      <c r="C539" s="70">
        <v>6</v>
      </c>
      <c r="D539" s="70">
        <v>12</v>
      </c>
      <c r="E539" s="70">
        <v>2009</v>
      </c>
      <c r="F539" s="70" t="s">
        <v>176</v>
      </c>
      <c r="G539" s="1064" t="s">
        <v>2308</v>
      </c>
      <c r="H539" s="70" t="s">
        <v>2309</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2315</v>
      </c>
      <c r="B540" s="70">
        <v>194</v>
      </c>
      <c r="C540" s="70">
        <v>7</v>
      </c>
      <c r="D540" s="70">
        <v>12</v>
      </c>
      <c r="E540" s="70">
        <v>2010</v>
      </c>
      <c r="F540" s="70" t="s">
        <v>177</v>
      </c>
      <c r="G540" s="1064" t="s">
        <v>2308</v>
      </c>
      <c r="H540" s="70" t="s">
        <v>2309</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2316</v>
      </c>
      <c r="B541" s="70">
        <v>195</v>
      </c>
      <c r="C541" s="70">
        <v>8</v>
      </c>
      <c r="D541" s="70">
        <v>12</v>
      </c>
      <c r="E541" s="70">
        <v>2011</v>
      </c>
      <c r="F541" s="70" t="s">
        <v>178</v>
      </c>
      <c r="G541" s="70" t="s">
        <v>2308</v>
      </c>
      <c r="H541" s="70" t="s">
        <v>2309</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2317</v>
      </c>
      <c r="B542" s="70">
        <v>196</v>
      </c>
      <c r="C542" s="70">
        <v>9</v>
      </c>
      <c r="D542" s="70">
        <v>12</v>
      </c>
      <c r="E542" s="70">
        <v>2012</v>
      </c>
      <c r="F542" s="70" t="s">
        <v>179</v>
      </c>
      <c r="G542" s="70" t="s">
        <v>2308</v>
      </c>
      <c r="H542" s="70" t="s">
        <v>2309</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2318</v>
      </c>
      <c r="B543" s="70">
        <v>197</v>
      </c>
      <c r="C543" s="70">
        <v>10</v>
      </c>
      <c r="D543" s="70">
        <v>12</v>
      </c>
      <c r="E543" s="70">
        <v>2013</v>
      </c>
      <c r="F543" s="70" t="s">
        <v>180</v>
      </c>
      <c r="G543" s="70" t="s">
        <v>2308</v>
      </c>
      <c r="H543" s="70" t="s">
        <v>2309</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2319</v>
      </c>
      <c r="B544" s="70">
        <v>198</v>
      </c>
      <c r="C544" s="70">
        <v>11</v>
      </c>
      <c r="D544" s="70">
        <v>12</v>
      </c>
      <c r="E544" s="70">
        <v>2014</v>
      </c>
      <c r="F544" s="70" t="s">
        <v>181</v>
      </c>
      <c r="G544" s="70" t="s">
        <v>2308</v>
      </c>
      <c r="H544" s="70" t="s">
        <v>2309</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2320</v>
      </c>
      <c r="B545" s="70">
        <v>199</v>
      </c>
      <c r="C545" s="70">
        <v>12</v>
      </c>
      <c r="D545" s="70">
        <v>12</v>
      </c>
      <c r="E545" s="70">
        <v>2015</v>
      </c>
      <c r="F545" s="70" t="s">
        <v>182</v>
      </c>
      <c r="G545" s="70" t="s">
        <v>2308</v>
      </c>
      <c r="H545" s="70" t="s">
        <v>2309</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2321</v>
      </c>
      <c r="B546" s="70">
        <v>200</v>
      </c>
      <c r="C546" s="70">
        <v>13</v>
      </c>
      <c r="D546" s="70">
        <v>12</v>
      </c>
      <c r="E546" s="70">
        <v>2016</v>
      </c>
      <c r="F546" s="70" t="s">
        <v>155</v>
      </c>
      <c r="G546" s="70" t="s">
        <v>2308</v>
      </c>
      <c r="H546" s="70" t="s">
        <v>2309</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2322</v>
      </c>
      <c r="B547" s="70">
        <v>201</v>
      </c>
      <c r="C547" s="70">
        <v>14</v>
      </c>
      <c r="D547" s="70">
        <v>12</v>
      </c>
      <c r="E547" s="70">
        <v>2017</v>
      </c>
      <c r="F547" s="70" t="s">
        <v>156</v>
      </c>
      <c r="G547" s="70" t="s">
        <v>2308</v>
      </c>
      <c r="H547" s="70" t="s">
        <v>2309</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2323</v>
      </c>
      <c r="B548" s="70">
        <v>202</v>
      </c>
      <c r="C548" s="70">
        <v>15</v>
      </c>
      <c r="D548" s="70">
        <v>12</v>
      </c>
      <c r="E548" s="70">
        <v>2018</v>
      </c>
      <c r="F548" s="70" t="s">
        <v>183</v>
      </c>
      <c r="G548" s="70" t="s">
        <v>2308</v>
      </c>
      <c r="H548" s="70" t="s">
        <v>2309</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2324</v>
      </c>
      <c r="B549" s="70">
        <v>203</v>
      </c>
      <c r="C549" s="70">
        <v>16</v>
      </c>
      <c r="D549" s="70">
        <v>12</v>
      </c>
      <c r="E549" s="70">
        <v>2019</v>
      </c>
      <c r="F549" s="70" t="s">
        <v>158</v>
      </c>
      <c r="G549" s="70" t="s">
        <v>2308</v>
      </c>
      <c r="H549" s="70" t="s">
        <v>2309</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2325</v>
      </c>
      <c r="B550" s="70">
        <v>204</v>
      </c>
      <c r="C550" s="70">
        <v>17</v>
      </c>
      <c r="D550" s="70">
        <v>12</v>
      </c>
      <c r="E550" s="70">
        <v>2020</v>
      </c>
      <c r="F550" s="70" t="s">
        <v>159</v>
      </c>
      <c r="G550" s="70" t="s">
        <v>2308</v>
      </c>
      <c r="H550" s="70" t="s">
        <v>2309</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2326</v>
      </c>
      <c r="B551" s="70">
        <v>204</v>
      </c>
      <c r="C551" s="70">
        <v>18</v>
      </c>
      <c r="D551" s="70">
        <v>12</v>
      </c>
      <c r="E551" s="70">
        <v>2021</v>
      </c>
      <c r="F551" s="70" t="s">
        <v>160</v>
      </c>
      <c r="G551" s="70" t="s">
        <v>2308</v>
      </c>
      <c r="H551" s="70" t="s">
        <v>2309</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2327</v>
      </c>
      <c r="B552" s="70">
        <v>204</v>
      </c>
      <c r="C552" s="70">
        <v>19</v>
      </c>
      <c r="D552" s="70">
        <v>12</v>
      </c>
      <c r="E552" s="70">
        <v>2022</v>
      </c>
      <c r="F552" s="70" t="s">
        <v>161</v>
      </c>
      <c r="G552" s="70" t="s">
        <v>2308</v>
      </c>
      <c r="H552" s="70" t="s">
        <v>2309</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204</v>
      </c>
      <c r="C553" s="70">
        <v>20</v>
      </c>
      <c r="D553" s="70">
        <v>12</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204</v>
      </c>
      <c r="C554" s="70">
        <v>21</v>
      </c>
      <c r="D554" s="70">
        <v>12</v>
      </c>
      <c r="E554" s="70">
        <v>2024</v>
      </c>
      <c r="F554" s="70" t="s">
        <v>1554</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35</v>
      </c>
      <c r="C555" s="70">
        <v>1</v>
      </c>
      <c r="D555" s="70">
        <v>3</v>
      </c>
      <c r="E555" s="70">
        <v>1990</v>
      </c>
      <c r="F555" s="70" t="s">
        <v>787</v>
      </c>
      <c r="G555" s="70" t="s">
        <v>2331</v>
      </c>
      <c r="H555" s="70" t="s">
        <v>2332</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36</v>
      </c>
      <c r="C556" s="70">
        <v>2</v>
      </c>
      <c r="D556" s="70">
        <v>3</v>
      </c>
      <c r="E556" s="70">
        <v>2005</v>
      </c>
      <c r="F556" s="70" t="s">
        <v>789</v>
      </c>
      <c r="G556" s="70" t="s">
        <v>2331</v>
      </c>
      <c r="H556" s="70" t="s">
        <v>2332</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37</v>
      </c>
      <c r="C557" s="70">
        <v>3</v>
      </c>
      <c r="D557" s="70">
        <v>3</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38</v>
      </c>
      <c r="C558" s="70">
        <v>4</v>
      </c>
      <c r="D558" s="70">
        <v>3</v>
      </c>
      <c r="E558" s="70">
        <v>2007</v>
      </c>
      <c r="F558" s="70" t="s">
        <v>791</v>
      </c>
      <c r="G558" s="1064" t="s">
        <v>2331</v>
      </c>
      <c r="H558" s="70" t="s">
        <v>2332</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39</v>
      </c>
      <c r="C559" s="70">
        <v>5</v>
      </c>
      <c r="D559" s="70">
        <v>3</v>
      </c>
      <c r="E559" s="70">
        <v>2008</v>
      </c>
      <c r="F559" s="70" t="s">
        <v>792</v>
      </c>
      <c r="G559" s="1064" t="s">
        <v>2331</v>
      </c>
      <c r="H559" s="70" t="s">
        <v>2332</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40</v>
      </c>
      <c r="C560" s="70">
        <v>6</v>
      </c>
      <c r="D560" s="70">
        <v>3</v>
      </c>
      <c r="E560" s="70">
        <v>2009</v>
      </c>
      <c r="F560" s="70" t="s">
        <v>176</v>
      </c>
      <c r="G560" s="70" t="s">
        <v>2331</v>
      </c>
      <c r="H560" s="70" t="s">
        <v>2332</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2338</v>
      </c>
      <c r="B561" s="70">
        <v>41</v>
      </c>
      <c r="C561" s="70">
        <v>7</v>
      </c>
      <c r="D561" s="70">
        <v>3</v>
      </c>
      <c r="E561" s="70">
        <v>2010</v>
      </c>
      <c r="F561" s="70" t="s">
        <v>177</v>
      </c>
      <c r="G561" s="70" t="s">
        <v>2331</v>
      </c>
      <c r="H561" s="70" t="s">
        <v>2332</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2339</v>
      </c>
      <c r="B562" s="70">
        <v>42</v>
      </c>
      <c r="C562" s="70">
        <v>8</v>
      </c>
      <c r="D562" s="70">
        <v>3</v>
      </c>
      <c r="E562" s="70">
        <v>2011</v>
      </c>
      <c r="F562" s="70" t="s">
        <v>178</v>
      </c>
      <c r="G562" s="70" t="s">
        <v>2331</v>
      </c>
      <c r="H562" s="70" t="s">
        <v>2332</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2340</v>
      </c>
      <c r="B563" s="70">
        <v>43</v>
      </c>
      <c r="C563" s="70">
        <v>9</v>
      </c>
      <c r="D563" s="70">
        <v>3</v>
      </c>
      <c r="E563" s="70">
        <v>2012</v>
      </c>
      <c r="F563" s="70" t="s">
        <v>179</v>
      </c>
      <c r="G563" s="70" t="s">
        <v>2331</v>
      </c>
      <c r="H563" s="70" t="s">
        <v>2332</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2341</v>
      </c>
      <c r="B564" s="70">
        <v>44</v>
      </c>
      <c r="C564" s="70">
        <v>10</v>
      </c>
      <c r="D564" s="70">
        <v>3</v>
      </c>
      <c r="E564" s="70">
        <v>2013</v>
      </c>
      <c r="F564" s="70" t="s">
        <v>180</v>
      </c>
      <c r="G564" s="70" t="s">
        <v>2331</v>
      </c>
      <c r="H564" s="70" t="s">
        <v>2332</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2342</v>
      </c>
      <c r="B565" s="70">
        <v>45</v>
      </c>
      <c r="C565" s="70">
        <v>11</v>
      </c>
      <c r="D565" s="70">
        <v>3</v>
      </c>
      <c r="E565" s="70">
        <v>2014</v>
      </c>
      <c r="F565" s="70" t="s">
        <v>181</v>
      </c>
      <c r="G565" s="70" t="s">
        <v>2331</v>
      </c>
      <c r="H565" s="70" t="s">
        <v>2332</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2343</v>
      </c>
      <c r="B566" s="70">
        <v>46</v>
      </c>
      <c r="C566" s="70">
        <v>12</v>
      </c>
      <c r="D566" s="70">
        <v>3</v>
      </c>
      <c r="E566" s="70">
        <v>2015</v>
      </c>
      <c r="F566" s="70" t="s">
        <v>182</v>
      </c>
      <c r="G566" s="70" t="s">
        <v>2331</v>
      </c>
      <c r="H566" s="70" t="s">
        <v>2332</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2344</v>
      </c>
      <c r="B567" s="70">
        <v>47</v>
      </c>
      <c r="C567" s="70">
        <v>13</v>
      </c>
      <c r="D567" s="70">
        <v>3</v>
      </c>
      <c r="E567" s="70">
        <v>2016</v>
      </c>
      <c r="F567" s="70" t="s">
        <v>155</v>
      </c>
      <c r="G567" s="70" t="s">
        <v>2331</v>
      </c>
      <c r="H567" s="70" t="s">
        <v>2332</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2345</v>
      </c>
      <c r="B568" s="70">
        <v>48</v>
      </c>
      <c r="C568" s="70">
        <v>14</v>
      </c>
      <c r="D568" s="70">
        <v>3</v>
      </c>
      <c r="E568" s="70">
        <v>2017</v>
      </c>
      <c r="F568" s="70" t="s">
        <v>156</v>
      </c>
      <c r="G568" s="70" t="s">
        <v>2331</v>
      </c>
      <c r="H568" s="70" t="s">
        <v>2332</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2346</v>
      </c>
      <c r="B569" s="70">
        <v>49</v>
      </c>
      <c r="C569" s="70">
        <v>15</v>
      </c>
      <c r="D569" s="70">
        <v>3</v>
      </c>
      <c r="E569" s="70">
        <v>2018</v>
      </c>
      <c r="F569" s="70" t="s">
        <v>183</v>
      </c>
      <c r="G569" s="70" t="s">
        <v>2331</v>
      </c>
      <c r="H569" s="70" t="s">
        <v>2332</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2347</v>
      </c>
      <c r="B570" s="70">
        <v>50</v>
      </c>
      <c r="C570" s="70">
        <v>16</v>
      </c>
      <c r="D570" s="70">
        <v>3</v>
      </c>
      <c r="E570" s="70">
        <v>2019</v>
      </c>
      <c r="F570" s="70" t="s">
        <v>158</v>
      </c>
      <c r="G570" s="70" t="s">
        <v>2331</v>
      </c>
      <c r="H570" s="70" t="s">
        <v>2332</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2348</v>
      </c>
      <c r="B571" s="70">
        <v>51</v>
      </c>
      <c r="C571" s="70">
        <v>17</v>
      </c>
      <c r="D571" s="70">
        <v>3</v>
      </c>
      <c r="E571" s="70">
        <v>2020</v>
      </c>
      <c r="F571" s="70" t="s">
        <v>159</v>
      </c>
      <c r="G571" s="70" t="s">
        <v>2331</v>
      </c>
      <c r="H571" s="70" t="s">
        <v>2332</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2349</v>
      </c>
      <c r="B572" s="70">
        <v>51</v>
      </c>
      <c r="C572" s="70">
        <v>18</v>
      </c>
      <c r="D572" s="70">
        <v>3</v>
      </c>
      <c r="E572" s="70">
        <v>2021</v>
      </c>
      <c r="F572" s="70" t="s">
        <v>160</v>
      </c>
      <c r="G572" s="70" t="s">
        <v>2331</v>
      </c>
      <c r="H572" s="70" t="s">
        <v>2332</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2350</v>
      </c>
      <c r="B573" s="70">
        <v>51</v>
      </c>
      <c r="C573" s="70">
        <v>19</v>
      </c>
      <c r="D573" s="70">
        <v>3</v>
      </c>
      <c r="E573" s="70">
        <v>2022</v>
      </c>
      <c r="F573" s="70" t="s">
        <v>161</v>
      </c>
      <c r="G573" s="70" t="s">
        <v>2331</v>
      </c>
      <c r="H573" s="70" t="s">
        <v>2332</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51</v>
      </c>
      <c r="C574" s="70">
        <v>20</v>
      </c>
      <c r="D574" s="70">
        <v>3</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51</v>
      </c>
      <c r="C575" s="70">
        <v>21</v>
      </c>
      <c r="D575" s="70">
        <v>3</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137</v>
      </c>
      <c r="C576" s="70">
        <v>1</v>
      </c>
      <c r="D576" s="70">
        <v>9</v>
      </c>
      <c r="E576" s="70">
        <v>1990</v>
      </c>
      <c r="F576" s="70" t="s">
        <v>787</v>
      </c>
      <c r="G576" s="70" t="s">
        <v>2354</v>
      </c>
      <c r="H576" s="70" t="s">
        <v>2355</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138</v>
      </c>
      <c r="C577" s="70">
        <v>2</v>
      </c>
      <c r="D577" s="70">
        <v>9</v>
      </c>
      <c r="E577" s="70">
        <v>2005</v>
      </c>
      <c r="F577" s="70" t="s">
        <v>789</v>
      </c>
      <c r="G577" s="1064" t="s">
        <v>2354</v>
      </c>
      <c r="H577" s="70" t="s">
        <v>2355</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139</v>
      </c>
      <c r="C578" s="70">
        <v>3</v>
      </c>
      <c r="D578" s="70">
        <v>9</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140</v>
      </c>
      <c r="C579" s="70">
        <v>4</v>
      </c>
      <c r="D579" s="70">
        <v>9</v>
      </c>
      <c r="E579" s="70">
        <v>2007</v>
      </c>
      <c r="F579" s="70" t="s">
        <v>791</v>
      </c>
      <c r="G579" s="70" t="s">
        <v>2354</v>
      </c>
      <c r="H579" s="70" t="s">
        <v>2355</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141</v>
      </c>
      <c r="C580" s="70">
        <v>5</v>
      </c>
      <c r="D580" s="70">
        <v>9</v>
      </c>
      <c r="E580" s="70">
        <v>2008</v>
      </c>
      <c r="F580" s="70" t="s">
        <v>792</v>
      </c>
      <c r="G580" s="70" t="s">
        <v>2354</v>
      </c>
      <c r="H580" s="70" t="s">
        <v>2355</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142</v>
      </c>
      <c r="C581" s="70">
        <v>6</v>
      </c>
      <c r="D581" s="70">
        <v>9</v>
      </c>
      <c r="E581" s="70">
        <v>2009</v>
      </c>
      <c r="F581" s="70" t="s">
        <v>176</v>
      </c>
      <c r="G581" s="70" t="s">
        <v>2354</v>
      </c>
      <c r="H581" s="70" t="s">
        <v>2355</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2361</v>
      </c>
      <c r="B582" s="70">
        <v>143</v>
      </c>
      <c r="C582" s="70">
        <v>7</v>
      </c>
      <c r="D582" s="70">
        <v>9</v>
      </c>
      <c r="E582" s="70">
        <v>2010</v>
      </c>
      <c r="F582" s="70" t="s">
        <v>177</v>
      </c>
      <c r="G582" s="70" t="s">
        <v>2354</v>
      </c>
      <c r="H582" s="70" t="s">
        <v>2355</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2362</v>
      </c>
      <c r="B583" s="70">
        <v>144</v>
      </c>
      <c r="C583" s="70">
        <v>8</v>
      </c>
      <c r="D583" s="70">
        <v>9</v>
      </c>
      <c r="E583" s="70">
        <v>2011</v>
      </c>
      <c r="F583" s="70" t="s">
        <v>178</v>
      </c>
      <c r="G583" s="70" t="s">
        <v>2354</v>
      </c>
      <c r="H583" s="70" t="s">
        <v>2355</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145</v>
      </c>
      <c r="C584" s="70">
        <v>9</v>
      </c>
      <c r="D584" s="70">
        <v>9</v>
      </c>
      <c r="E584" s="70">
        <v>2012</v>
      </c>
      <c r="F584" s="70" t="s">
        <v>179</v>
      </c>
      <c r="G584" s="70" t="s">
        <v>2354</v>
      </c>
      <c r="H584" s="70" t="s">
        <v>2355</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2364</v>
      </c>
      <c r="B585" s="70">
        <v>146</v>
      </c>
      <c r="C585" s="70">
        <v>10</v>
      </c>
      <c r="D585" s="70">
        <v>9</v>
      </c>
      <c r="E585" s="70">
        <v>2013</v>
      </c>
      <c r="F585" s="70" t="s">
        <v>180</v>
      </c>
      <c r="G585" s="70" t="s">
        <v>2354</v>
      </c>
      <c r="H585" s="70" t="s">
        <v>2355</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2365</v>
      </c>
      <c r="B586" s="70">
        <v>147</v>
      </c>
      <c r="C586" s="70">
        <v>11</v>
      </c>
      <c r="D586" s="70">
        <v>9</v>
      </c>
      <c r="E586" s="70">
        <v>2014</v>
      </c>
      <c r="F586" s="70" t="s">
        <v>181</v>
      </c>
      <c r="G586" s="70" t="s">
        <v>2354</v>
      </c>
      <c r="H586" s="70" t="s">
        <v>2355</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2366</v>
      </c>
      <c r="B587" s="70">
        <v>148</v>
      </c>
      <c r="C587" s="70">
        <v>12</v>
      </c>
      <c r="D587" s="70">
        <v>9</v>
      </c>
      <c r="E587" s="70">
        <v>2015</v>
      </c>
      <c r="F587" s="70" t="s">
        <v>182</v>
      </c>
      <c r="G587" s="70" t="s">
        <v>2354</v>
      </c>
      <c r="H587" s="70" t="s">
        <v>2355</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2367</v>
      </c>
      <c r="B588" s="70">
        <v>149</v>
      </c>
      <c r="C588" s="70">
        <v>13</v>
      </c>
      <c r="D588" s="70">
        <v>9</v>
      </c>
      <c r="E588" s="70">
        <v>2016</v>
      </c>
      <c r="F588" s="70" t="s">
        <v>155</v>
      </c>
      <c r="G588" s="70" t="s">
        <v>2354</v>
      </c>
      <c r="H588" s="70" t="s">
        <v>2355</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2368</v>
      </c>
      <c r="B589" s="70">
        <v>150</v>
      </c>
      <c r="C589" s="70">
        <v>14</v>
      </c>
      <c r="D589" s="70">
        <v>9</v>
      </c>
      <c r="E589" s="70">
        <v>2017</v>
      </c>
      <c r="F589" s="70" t="s">
        <v>156</v>
      </c>
      <c r="G589" s="70" t="s">
        <v>2354</v>
      </c>
      <c r="H589" s="70" t="s">
        <v>2355</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2369</v>
      </c>
      <c r="B590" s="70">
        <v>151</v>
      </c>
      <c r="C590" s="70">
        <v>15</v>
      </c>
      <c r="D590" s="70">
        <v>9</v>
      </c>
      <c r="E590" s="70">
        <v>2018</v>
      </c>
      <c r="F590" s="70" t="s">
        <v>183</v>
      </c>
      <c r="G590" s="70" t="s">
        <v>2354</v>
      </c>
      <c r="H590" s="70" t="s">
        <v>2355</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2370</v>
      </c>
      <c r="B591" s="70">
        <v>152</v>
      </c>
      <c r="C591" s="70">
        <v>16</v>
      </c>
      <c r="D591" s="70">
        <v>9</v>
      </c>
      <c r="E591" s="70">
        <v>2019</v>
      </c>
      <c r="F591" s="70" t="s">
        <v>158</v>
      </c>
      <c r="G591" s="70" t="s">
        <v>2354</v>
      </c>
      <c r="H591" s="70" t="s">
        <v>2355</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2371</v>
      </c>
      <c r="B592" s="70">
        <v>153</v>
      </c>
      <c r="C592" s="70">
        <v>17</v>
      </c>
      <c r="D592" s="70">
        <v>9</v>
      </c>
      <c r="E592" s="70">
        <v>2020</v>
      </c>
      <c r="F592" s="70" t="s">
        <v>159</v>
      </c>
      <c r="G592" s="70" t="s">
        <v>2354</v>
      </c>
      <c r="H592" s="70" t="s">
        <v>2355</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2372</v>
      </c>
      <c r="B593" s="70">
        <v>153</v>
      </c>
      <c r="C593" s="70">
        <v>18</v>
      </c>
      <c r="D593" s="70">
        <v>9</v>
      </c>
      <c r="E593" s="70">
        <v>2021</v>
      </c>
      <c r="F593" s="70" t="s">
        <v>160</v>
      </c>
      <c r="G593" s="70" t="s">
        <v>2354</v>
      </c>
      <c r="H593" s="70" t="s">
        <v>2355</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2373</v>
      </c>
      <c r="B594" s="70">
        <v>153</v>
      </c>
      <c r="C594" s="70">
        <v>19</v>
      </c>
      <c r="D594" s="70">
        <v>9</v>
      </c>
      <c r="E594" s="70">
        <v>2022</v>
      </c>
      <c r="F594" s="70" t="s">
        <v>161</v>
      </c>
      <c r="G594" s="70" t="s">
        <v>2354</v>
      </c>
      <c r="H594" s="70" t="s">
        <v>2355</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153</v>
      </c>
      <c r="C595" s="70">
        <v>20</v>
      </c>
      <c r="D595" s="70">
        <v>9</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153</v>
      </c>
      <c r="C596" s="70">
        <v>21</v>
      </c>
      <c r="D596" s="70">
        <v>9</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18</v>
      </c>
      <c r="C597" s="70">
        <v>1</v>
      </c>
      <c r="D597" s="70">
        <v>2</v>
      </c>
      <c r="E597" s="70">
        <v>1990</v>
      </c>
      <c r="F597" s="70" t="s">
        <v>787</v>
      </c>
      <c r="G597" s="1064" t="s">
        <v>2377</v>
      </c>
      <c r="H597" s="70" t="s">
        <v>2378</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19</v>
      </c>
      <c r="C598" s="70">
        <v>2</v>
      </c>
      <c r="D598" s="70">
        <v>2</v>
      </c>
      <c r="E598" s="70">
        <v>2005</v>
      </c>
      <c r="F598" s="70" t="s">
        <v>789</v>
      </c>
      <c r="G598" s="70" t="s">
        <v>2377</v>
      </c>
      <c r="H598" s="70" t="s">
        <v>2378</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20</v>
      </c>
      <c r="C599" s="70">
        <v>3</v>
      </c>
      <c r="D599" s="70">
        <v>2</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21</v>
      </c>
      <c r="C600" s="70">
        <v>4</v>
      </c>
      <c r="D600" s="70">
        <v>2</v>
      </c>
      <c r="E600" s="70">
        <v>2007</v>
      </c>
      <c r="F600" s="70" t="s">
        <v>791</v>
      </c>
      <c r="G600" s="70" t="s">
        <v>2377</v>
      </c>
      <c r="H600" s="70" t="s">
        <v>2378</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22</v>
      </c>
      <c r="C601" s="70">
        <v>5</v>
      </c>
      <c r="D601" s="70">
        <v>2</v>
      </c>
      <c r="E601" s="70">
        <v>2008</v>
      </c>
      <c r="F601" s="70" t="s">
        <v>792</v>
      </c>
      <c r="G601" s="70" t="s">
        <v>2377</v>
      </c>
      <c r="H601" s="70" t="s">
        <v>2378</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23</v>
      </c>
      <c r="C602" s="70">
        <v>6</v>
      </c>
      <c r="D602" s="70">
        <v>2</v>
      </c>
      <c r="E602" s="70">
        <v>2009</v>
      </c>
      <c r="F602" s="70" t="s">
        <v>176</v>
      </c>
      <c r="G602" s="70" t="s">
        <v>2377</v>
      </c>
      <c r="H602" s="70" t="s">
        <v>2378</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2384</v>
      </c>
      <c r="B603" s="70">
        <v>24</v>
      </c>
      <c r="C603" s="70">
        <v>7</v>
      </c>
      <c r="D603" s="70">
        <v>2</v>
      </c>
      <c r="E603" s="70">
        <v>2010</v>
      </c>
      <c r="F603" s="70" t="s">
        <v>177</v>
      </c>
      <c r="G603" s="70" t="s">
        <v>2377</v>
      </c>
      <c r="H603" s="70" t="s">
        <v>2378</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2385</v>
      </c>
      <c r="B604" s="70">
        <v>25</v>
      </c>
      <c r="C604" s="70">
        <v>8</v>
      </c>
      <c r="D604" s="70">
        <v>2</v>
      </c>
      <c r="E604" s="70">
        <v>2011</v>
      </c>
      <c r="F604" s="70" t="s">
        <v>178</v>
      </c>
      <c r="G604" s="70" t="s">
        <v>2377</v>
      </c>
      <c r="H604" s="70" t="s">
        <v>2378</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2386</v>
      </c>
      <c r="B605" s="70">
        <v>26</v>
      </c>
      <c r="C605" s="70">
        <v>9</v>
      </c>
      <c r="D605" s="70">
        <v>2</v>
      </c>
      <c r="E605" s="70">
        <v>2012</v>
      </c>
      <c r="F605" s="70" t="s">
        <v>179</v>
      </c>
      <c r="G605" s="70" t="s">
        <v>2377</v>
      </c>
      <c r="H605" s="70" t="s">
        <v>2378</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2387</v>
      </c>
      <c r="B606" s="70">
        <v>27</v>
      </c>
      <c r="C606" s="70">
        <v>10</v>
      </c>
      <c r="D606" s="70">
        <v>2</v>
      </c>
      <c r="E606" s="70">
        <v>2013</v>
      </c>
      <c r="F606" s="70" t="s">
        <v>180</v>
      </c>
      <c r="G606" s="70" t="s">
        <v>2377</v>
      </c>
      <c r="H606" s="70" t="s">
        <v>2378</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2388</v>
      </c>
      <c r="B607" s="70">
        <v>28</v>
      </c>
      <c r="C607" s="70">
        <v>11</v>
      </c>
      <c r="D607" s="70">
        <v>2</v>
      </c>
      <c r="E607" s="70">
        <v>2014</v>
      </c>
      <c r="F607" s="70" t="s">
        <v>181</v>
      </c>
      <c r="G607" s="70" t="s">
        <v>2377</v>
      </c>
      <c r="H607" s="70" t="s">
        <v>2378</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2389</v>
      </c>
      <c r="B608" s="70">
        <v>29</v>
      </c>
      <c r="C608" s="70">
        <v>12</v>
      </c>
      <c r="D608" s="70">
        <v>2</v>
      </c>
      <c r="E608" s="70">
        <v>2015</v>
      </c>
      <c r="F608" s="70" t="s">
        <v>182</v>
      </c>
      <c r="G608" s="70" t="s">
        <v>2377</v>
      </c>
      <c r="H608" s="70" t="s">
        <v>2378</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2390</v>
      </c>
      <c r="B609" s="70">
        <v>30</v>
      </c>
      <c r="C609" s="70">
        <v>13</v>
      </c>
      <c r="D609" s="70">
        <v>2</v>
      </c>
      <c r="E609" s="70">
        <v>2016</v>
      </c>
      <c r="F609" s="70" t="s">
        <v>155</v>
      </c>
      <c r="G609" s="70" t="s">
        <v>2377</v>
      </c>
      <c r="H609" s="70" t="s">
        <v>2378</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2391</v>
      </c>
      <c r="B610" s="70">
        <v>31</v>
      </c>
      <c r="C610" s="70">
        <v>14</v>
      </c>
      <c r="D610" s="70">
        <v>2</v>
      </c>
      <c r="E610" s="70">
        <v>2017</v>
      </c>
      <c r="F610" s="70" t="s">
        <v>156</v>
      </c>
      <c r="G610" s="70" t="s">
        <v>2377</v>
      </c>
      <c r="H610" s="70" t="s">
        <v>2378</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2392</v>
      </c>
      <c r="B611" s="70">
        <v>32</v>
      </c>
      <c r="C611" s="70">
        <v>15</v>
      </c>
      <c r="D611" s="70">
        <v>2</v>
      </c>
      <c r="E611" s="70">
        <v>2018</v>
      </c>
      <c r="F611" s="70" t="s">
        <v>183</v>
      </c>
      <c r="G611" s="70" t="s">
        <v>2377</v>
      </c>
      <c r="H611" s="70" t="s">
        <v>2378</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2393</v>
      </c>
      <c r="B612" s="70">
        <v>33</v>
      </c>
      <c r="C612" s="70">
        <v>16</v>
      </c>
      <c r="D612" s="70">
        <v>2</v>
      </c>
      <c r="E612" s="70">
        <v>2019</v>
      </c>
      <c r="F612" s="70" t="s">
        <v>158</v>
      </c>
      <c r="G612" s="70" t="s">
        <v>2377</v>
      </c>
      <c r="H612" s="70" t="s">
        <v>2378</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2394</v>
      </c>
      <c r="B613" s="70">
        <v>34</v>
      </c>
      <c r="C613" s="70">
        <v>17</v>
      </c>
      <c r="D613" s="70">
        <v>2</v>
      </c>
      <c r="E613" s="70">
        <v>2020</v>
      </c>
      <c r="F613" s="70" t="s">
        <v>159</v>
      </c>
      <c r="G613" s="70" t="s">
        <v>2377</v>
      </c>
      <c r="H613" s="70" t="s">
        <v>2378</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2395</v>
      </c>
      <c r="B614" s="70">
        <v>34</v>
      </c>
      <c r="C614" s="70">
        <v>18</v>
      </c>
      <c r="D614" s="70">
        <v>2</v>
      </c>
      <c r="E614" s="70">
        <v>2021</v>
      </c>
      <c r="F614" s="70" t="s">
        <v>160</v>
      </c>
      <c r="G614" s="70" t="s">
        <v>2377</v>
      </c>
      <c r="H614" s="70" t="s">
        <v>2378</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2396</v>
      </c>
      <c r="B615" s="70">
        <v>34</v>
      </c>
      <c r="C615" s="70">
        <v>19</v>
      </c>
      <c r="D615" s="70">
        <v>2</v>
      </c>
      <c r="E615" s="70">
        <v>2022</v>
      </c>
      <c r="F615" s="70" t="s">
        <v>161</v>
      </c>
      <c r="G615" s="1064" t="s">
        <v>2377</v>
      </c>
      <c r="H615" s="70" t="s">
        <v>2378</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34</v>
      </c>
      <c r="C616" s="70">
        <v>20</v>
      </c>
      <c r="D616" s="70">
        <v>2</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34</v>
      </c>
      <c r="C617" s="70">
        <v>21</v>
      </c>
      <c r="D617" s="70">
        <v>2</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2471</v>
      </c>
      <c r="B624" s="70">
        <v>517</v>
      </c>
      <c r="C624" s="70">
        <v>7</v>
      </c>
      <c r="D624" s="70">
        <v>31</v>
      </c>
      <c r="E624" s="70">
        <v>2010</v>
      </c>
      <c r="F624" s="70" t="s">
        <v>177</v>
      </c>
      <c r="G624" s="70" t="s">
        <v>2464</v>
      </c>
      <c r="H624" s="70" t="s">
        <v>2465</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2472</v>
      </c>
      <c r="B625" s="70">
        <v>518</v>
      </c>
      <c r="C625" s="70">
        <v>8</v>
      </c>
      <c r="D625" s="70">
        <v>31</v>
      </c>
      <c r="E625" s="70">
        <v>2011</v>
      </c>
      <c r="F625" s="70" t="s">
        <v>178</v>
      </c>
      <c r="G625" s="70" t="s">
        <v>2464</v>
      </c>
      <c r="H625" s="70" t="s">
        <v>2465</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2473</v>
      </c>
      <c r="B626" s="70">
        <v>519</v>
      </c>
      <c r="C626" s="70">
        <v>9</v>
      </c>
      <c r="D626" s="70">
        <v>31</v>
      </c>
      <c r="E626" s="70">
        <v>2012</v>
      </c>
      <c r="F626" s="70" t="s">
        <v>179</v>
      </c>
      <c r="G626" s="70" t="s">
        <v>2464</v>
      </c>
      <c r="H626" s="70" t="s">
        <v>2465</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2474</v>
      </c>
      <c r="B627" s="70">
        <v>520</v>
      </c>
      <c r="C627" s="70">
        <v>10</v>
      </c>
      <c r="D627" s="70">
        <v>31</v>
      </c>
      <c r="E627" s="70">
        <v>2013</v>
      </c>
      <c r="F627" s="70" t="s">
        <v>180</v>
      </c>
      <c r="G627" s="70" t="s">
        <v>2464</v>
      </c>
      <c r="H627" s="70" t="s">
        <v>2465</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2475</v>
      </c>
      <c r="B628" s="70">
        <v>521</v>
      </c>
      <c r="C628" s="70">
        <v>11</v>
      </c>
      <c r="D628" s="70">
        <v>31</v>
      </c>
      <c r="E628" s="70">
        <v>2014</v>
      </c>
      <c r="F628" s="70" t="s">
        <v>181</v>
      </c>
      <c r="G628" s="70" t="s">
        <v>2464</v>
      </c>
      <c r="H628" s="70" t="s">
        <v>2465</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2476</v>
      </c>
      <c r="B629" s="70">
        <v>522</v>
      </c>
      <c r="C629" s="70">
        <v>12</v>
      </c>
      <c r="D629" s="70">
        <v>31</v>
      </c>
      <c r="E629" s="70">
        <v>2015</v>
      </c>
      <c r="F629" s="70" t="s">
        <v>182</v>
      </c>
      <c r="G629" s="70" t="s">
        <v>2464</v>
      </c>
      <c r="H629" s="70" t="s">
        <v>2465</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2477</v>
      </c>
      <c r="B630" s="70">
        <v>523</v>
      </c>
      <c r="C630" s="70">
        <v>13</v>
      </c>
      <c r="D630" s="70">
        <v>31</v>
      </c>
      <c r="E630" s="70">
        <v>2016</v>
      </c>
      <c r="F630" s="70" t="s">
        <v>155</v>
      </c>
      <c r="G630" s="70" t="s">
        <v>2464</v>
      </c>
      <c r="H630" s="70" t="s">
        <v>2465</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2478</v>
      </c>
      <c r="B631" s="70">
        <v>524</v>
      </c>
      <c r="C631" s="70">
        <v>14</v>
      </c>
      <c r="D631" s="70">
        <v>31</v>
      </c>
      <c r="E631" s="70">
        <v>2017</v>
      </c>
      <c r="F631" s="70" t="s">
        <v>156</v>
      </c>
      <c r="G631" s="70" t="s">
        <v>2464</v>
      </c>
      <c r="H631" s="70" t="s">
        <v>2465</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2479</v>
      </c>
      <c r="B632" s="70">
        <v>525</v>
      </c>
      <c r="C632" s="70">
        <v>15</v>
      </c>
      <c r="D632" s="70">
        <v>31</v>
      </c>
      <c r="E632" s="70">
        <v>2018</v>
      </c>
      <c r="F632" s="70" t="s">
        <v>183</v>
      </c>
      <c r="G632" s="70" t="s">
        <v>2464</v>
      </c>
      <c r="H632" s="70" t="s">
        <v>2465</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2480</v>
      </c>
      <c r="B633" s="70">
        <v>526</v>
      </c>
      <c r="C633" s="70">
        <v>16</v>
      </c>
      <c r="D633" s="70">
        <v>31</v>
      </c>
      <c r="E633" s="70">
        <v>2019</v>
      </c>
      <c r="F633" s="70" t="s">
        <v>158</v>
      </c>
      <c r="G633" s="70" t="s">
        <v>2464</v>
      </c>
      <c r="H633" s="70" t="s">
        <v>2465</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2481</v>
      </c>
      <c r="B634" s="70">
        <v>527</v>
      </c>
      <c r="C634" s="70">
        <v>17</v>
      </c>
      <c r="D634" s="70">
        <v>31</v>
      </c>
      <c r="E634" s="70">
        <v>2020</v>
      </c>
      <c r="F634" s="70" t="s">
        <v>159</v>
      </c>
      <c r="G634" s="1064" t="s">
        <v>2464</v>
      </c>
      <c r="H634" s="70" t="s">
        <v>2465</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2482</v>
      </c>
      <c r="B635" s="70">
        <v>527</v>
      </c>
      <c r="C635" s="70">
        <v>18</v>
      </c>
      <c r="D635" s="70">
        <v>31</v>
      </c>
      <c r="E635" s="70">
        <v>2021</v>
      </c>
      <c r="F635" s="70" t="s">
        <v>160</v>
      </c>
      <c r="G635" s="1064" t="s">
        <v>2464</v>
      </c>
      <c r="H635" s="70" t="s">
        <v>2465</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2483</v>
      </c>
      <c r="B636" s="70">
        <v>527</v>
      </c>
      <c r="C636" s="70">
        <v>19</v>
      </c>
      <c r="D636" s="70">
        <v>31</v>
      </c>
      <c r="E636" s="70">
        <v>2022</v>
      </c>
      <c r="F636" s="70" t="s">
        <v>161</v>
      </c>
      <c r="G636" s="70" t="s">
        <v>2464</v>
      </c>
      <c r="H636" s="70" t="s">
        <v>2465</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1633</v>
      </c>
      <c r="IX6" s="1058" t="s">
        <v>1633</v>
      </c>
      <c r="IY6" s="1058" t="s">
        <v>1633</v>
      </c>
      <c r="IZ6" s="1058" t="s">
        <v>1633</v>
      </c>
      <c r="JA6" s="1058" t="s">
        <v>1633</v>
      </c>
      <c r="JB6" s="1058" t="s">
        <v>1633</v>
      </c>
      <c r="JC6" s="1058" t="s">
        <v>1633</v>
      </c>
      <c r="JD6" s="1058" t="s">
        <v>1633</v>
      </c>
      <c r="JE6" s="1058" t="s">
        <v>1633</v>
      </c>
      <c r="JF6" s="1058" t="s">
        <v>1633</v>
      </c>
      <c r="JG6" s="1058" t="s">
        <v>1633</v>
      </c>
      <c r="JH6" s="1058" t="s">
        <v>1633</v>
      </c>
      <c r="JI6" s="1058" t="s">
        <v>1633</v>
      </c>
      <c r="JJ6" s="1058" t="s">
        <v>1633</v>
      </c>
      <c r="JK6" s="1058" t="s">
        <v>1633</v>
      </c>
      <c r="JL6" s="1058" t="s">
        <v>1633</v>
      </c>
      <c r="JM6" s="1058" t="s">
        <v>1633</v>
      </c>
      <c r="JN6" s="1058" t="s">
        <v>1633</v>
      </c>
      <c r="JO6" s="1058" t="s">
        <v>1633</v>
      </c>
      <c r="JP6" s="1058" t="s">
        <v>1633</v>
      </c>
      <c r="JQ6" s="1058" t="s">
        <v>1633</v>
      </c>
      <c r="JR6" s="1058" t="s">
        <v>1633</v>
      </c>
      <c r="JS6" s="1058" t="s">
        <v>1633</v>
      </c>
      <c r="JT6" s="1058" t="s">
        <v>1633</v>
      </c>
      <c r="JU6" s="1058" t="s">
        <v>1633</v>
      </c>
      <c r="JV6" s="1058" t="s">
        <v>1633</v>
      </c>
      <c r="JW6" s="1058" t="s">
        <v>1633</v>
      </c>
      <c r="JX6" s="1058" t="s">
        <v>1633</v>
      </c>
      <c r="JY6" s="1058" t="s">
        <v>1633</v>
      </c>
      <c r="JZ6" s="1058" t="s">
        <v>1633</v>
      </c>
      <c r="KA6" s="1058" t="s">
        <v>1633</v>
      </c>
      <c r="KB6" s="1058" t="s">
        <v>1633</v>
      </c>
      <c r="KC6" s="1058" t="s">
        <v>1633</v>
      </c>
      <c r="KD6" s="1058" t="s">
        <v>1633</v>
      </c>
      <c r="KE6" s="1058" t="s">
        <v>1633</v>
      </c>
      <c r="KF6" s="1058" t="s">
        <v>1633</v>
      </c>
      <c r="KG6" s="1058" t="s">
        <v>1633</v>
      </c>
      <c r="KH6" s="1058" t="s">
        <v>1633</v>
      </c>
      <c r="KI6" s="1058" t="s">
        <v>1633</v>
      </c>
      <c r="KJ6" s="1058" t="s">
        <v>1633</v>
      </c>
      <c r="KK6" s="1058" t="s">
        <v>1633</v>
      </c>
      <c r="KL6" s="1058" t="s">
        <v>1633</v>
      </c>
      <c r="KM6" s="1058" t="s">
        <v>1633</v>
      </c>
      <c r="KN6" s="1058" t="s">
        <v>1633</v>
      </c>
      <c r="KO6" s="1058" t="s">
        <v>1633</v>
      </c>
      <c r="KP6" s="1058" t="s">
        <v>1633</v>
      </c>
      <c r="KQ6" s="1058" t="s">
        <v>1633</v>
      </c>
      <c r="KR6" s="1058" t="s">
        <v>1633</v>
      </c>
      <c r="KS6" s="1058" t="s">
        <v>1633</v>
      </c>
      <c r="KT6" s="1058" t="s">
        <v>1633</v>
      </c>
      <c r="KU6" s="1058" t="s">
        <v>1633</v>
      </c>
      <c r="KV6" s="1058" t="s">
        <v>1633</v>
      </c>
      <c r="KW6" s="1058" t="s">
        <v>1633</v>
      </c>
      <c r="KX6" s="1058" t="s">
        <v>1633</v>
      </c>
      <c r="KY6" s="1058" t="s">
        <v>1633</v>
      </c>
      <c r="KZ6" s="1058" t="s">
        <v>1633</v>
      </c>
      <c r="LA6" s="1058" t="s">
        <v>1633</v>
      </c>
      <c r="LB6" s="1058" t="s">
        <v>1633</v>
      </c>
      <c r="LC6" s="1058" t="s">
        <v>1633</v>
      </c>
      <c r="LD6" s="1058" t="s">
        <v>1633</v>
      </c>
      <c r="LE6" s="1058" t="s">
        <v>1633</v>
      </c>
      <c r="LF6" s="1058" t="s">
        <v>1633</v>
      </c>
      <c r="LG6" s="1058" t="s">
        <v>1633</v>
      </c>
      <c r="LH6" s="1058" t="s">
        <v>1633</v>
      </c>
      <c r="LI6" s="1058" t="s">
        <v>1633</v>
      </c>
      <c r="LJ6" s="1058" t="s">
        <v>1633</v>
      </c>
      <c r="LK6" s="1058" t="s">
        <v>1633</v>
      </c>
      <c r="LL6" s="1058" t="s">
        <v>1633</v>
      </c>
      <c r="LM6" s="1058" t="s">
        <v>1633</v>
      </c>
      <c r="LN6" s="1058" t="s">
        <v>1633</v>
      </c>
      <c r="LO6" s="1058" t="s">
        <v>1633</v>
      </c>
      <c r="LP6" s="1058" t="s">
        <v>1633</v>
      </c>
      <c r="LQ6" s="1058" t="s">
        <v>1633</v>
      </c>
      <c r="LR6" s="1058" t="s">
        <v>1633</v>
      </c>
      <c r="LS6" s="1058" t="s">
        <v>1633</v>
      </c>
      <c r="LT6" s="1058" t="s">
        <v>1633</v>
      </c>
      <c r="LU6" s="1058" t="s">
        <v>1633</v>
      </c>
      <c r="LV6" s="1058" t="s">
        <v>1633</v>
      </c>
      <c r="LW6" s="1058" t="s">
        <v>1633</v>
      </c>
      <c r="LX6" s="1058" t="s">
        <v>1633</v>
      </c>
      <c r="LY6" s="1058" t="s">
        <v>1633</v>
      </c>
      <c r="LZ6" s="1058" t="s">
        <v>1633</v>
      </c>
      <c r="MA6" s="1058" t="s">
        <v>1633</v>
      </c>
      <c r="MB6" s="1058" t="s">
        <v>1633</v>
      </c>
      <c r="MC6" s="1058" t="s">
        <v>1633</v>
      </c>
      <c r="MD6" s="1058" t="s">
        <v>1633</v>
      </c>
      <c r="ME6" s="1058" t="s">
        <v>1633</v>
      </c>
      <c r="MF6" s="1058" t="s">
        <v>1633</v>
      </c>
      <c r="MG6" s="1058" t="s">
        <v>1633</v>
      </c>
      <c r="MH6" s="1058" t="s">
        <v>1633</v>
      </c>
      <c r="MI6" s="1058" t="s">
        <v>1633</v>
      </c>
      <c r="MJ6" s="1058" t="s">
        <v>1633</v>
      </c>
      <c r="MK6" s="1058" t="s">
        <v>1633</v>
      </c>
      <c r="ML6" s="1058" t="s">
        <v>1633</v>
      </c>
      <c r="MM6" s="1058" t="s">
        <v>1633</v>
      </c>
      <c r="MN6" s="1058" t="s">
        <v>1633</v>
      </c>
      <c r="MO6" s="1058" t="s">
        <v>1633</v>
      </c>
      <c r="MP6" s="1058" t="s">
        <v>1633</v>
      </c>
      <c r="MQ6" s="1058" t="s">
        <v>1633</v>
      </c>
      <c r="MR6" s="1058" t="s">
        <v>1633</v>
      </c>
      <c r="MS6" s="1058" t="s">
        <v>1633</v>
      </c>
      <c r="MT6" s="1058" t="s">
        <v>1633</v>
      </c>
      <c r="MU6" s="1058" t="s">
        <v>1633</v>
      </c>
      <c r="MV6" s="1058" t="s">
        <v>1633</v>
      </c>
      <c r="MW6" s="1058" t="s">
        <v>1633</v>
      </c>
      <c r="MX6" s="1058" t="s">
        <v>1633</v>
      </c>
      <c r="MY6" s="1058" t="s">
        <v>1633</v>
      </c>
      <c r="MZ6" s="1058" t="s">
        <v>1633</v>
      </c>
      <c r="NA6" s="1058" t="s">
        <v>1633</v>
      </c>
      <c r="NB6" s="1058" t="s">
        <v>1633</v>
      </c>
      <c r="NC6" s="1058" t="s">
        <v>1633</v>
      </c>
      <c r="ND6" s="1058" t="s">
        <v>1633</v>
      </c>
      <c r="NE6" s="1058" t="s">
        <v>1633</v>
      </c>
      <c r="NF6" s="1058" t="s">
        <v>1633</v>
      </c>
      <c r="NG6" s="1058" t="s">
        <v>1633</v>
      </c>
      <c r="NH6" s="1058" t="s">
        <v>1633</v>
      </c>
      <c r="NI6" s="1058" t="s">
        <v>1633</v>
      </c>
      <c r="NJ6" s="1058" t="s">
        <v>1633</v>
      </c>
      <c r="NK6" s="1058" t="s">
        <v>1633</v>
      </c>
      <c r="NL6" s="1058" t="s">
        <v>1633</v>
      </c>
      <c r="NM6" s="1058" t="s">
        <v>1633</v>
      </c>
      <c r="NN6" s="1058" t="s">
        <v>1633</v>
      </c>
      <c r="NO6" s="1058" t="s">
        <v>1633</v>
      </c>
      <c r="NP6" s="1058" t="s">
        <v>1633</v>
      </c>
      <c r="NQ6" s="1058" t="s">
        <v>1633</v>
      </c>
      <c r="NR6" s="1058" t="s">
        <v>1633</v>
      </c>
      <c r="NS6" s="1058" t="s">
        <v>1633</v>
      </c>
      <c r="NT6" s="1058" t="s">
        <v>1633</v>
      </c>
      <c r="NU6" s="1058" t="s">
        <v>1633</v>
      </c>
      <c r="NV6" s="1058" t="s">
        <v>1633</v>
      </c>
      <c r="NW6" s="1058" t="s">
        <v>1633</v>
      </c>
      <c r="NX6" s="1058" t="s">
        <v>1633</v>
      </c>
      <c r="NY6" s="1058" t="s">
        <v>1633</v>
      </c>
      <c r="NZ6" s="1058" t="s">
        <v>1633</v>
      </c>
      <c r="OA6" s="1058" t="s">
        <v>1633</v>
      </c>
      <c r="OB6" s="1058" t="s">
        <v>1633</v>
      </c>
      <c r="OC6" s="1058" t="s">
        <v>1633</v>
      </c>
      <c r="OD6" s="1058" t="s">
        <v>1633</v>
      </c>
      <c r="OE6" s="1058" t="s">
        <v>1633</v>
      </c>
      <c r="OF6" s="1058" t="s">
        <v>1633</v>
      </c>
      <c r="OG6" s="1058" t="s">
        <v>1633</v>
      </c>
      <c r="OH6" s="1058" t="s">
        <v>1633</v>
      </c>
      <c r="OI6" s="1058" t="s">
        <v>1633</v>
      </c>
      <c r="OJ6" s="1058" t="s">
        <v>1633</v>
      </c>
      <c r="OK6" s="1058" t="s">
        <v>1633</v>
      </c>
      <c r="OL6" s="1058" t="s">
        <v>1633</v>
      </c>
      <c r="OM6" s="1058" t="s">
        <v>1633</v>
      </c>
      <c r="ON6" s="1058" t="s">
        <v>1633</v>
      </c>
      <c r="OO6" s="1058" t="s">
        <v>1633</v>
      </c>
      <c r="OP6" s="1058" t="s">
        <v>1633</v>
      </c>
      <c r="OQ6" s="1058" t="s">
        <v>1633</v>
      </c>
      <c r="OR6" s="1058" t="s">
        <v>1633</v>
      </c>
      <c r="OS6" s="1058" t="s">
        <v>1633</v>
      </c>
      <c r="OT6" s="1058" t="s">
        <v>1633</v>
      </c>
      <c r="OU6" s="1058" t="s">
        <v>1633</v>
      </c>
      <c r="OV6" s="1058" t="s">
        <v>1633</v>
      </c>
      <c r="OW6" s="1058" t="s">
        <v>1633</v>
      </c>
      <c r="OX6" s="1058" t="s">
        <v>1633</v>
      </c>
      <c r="OY6" s="1058" t="s">
        <v>1633</v>
      </c>
      <c r="OZ6" s="1058" t="s">
        <v>1633</v>
      </c>
      <c r="PA6" s="1058" t="s">
        <v>1633</v>
      </c>
      <c r="PB6" s="1058" t="s">
        <v>1633</v>
      </c>
      <c r="PC6" s="1058" t="s">
        <v>1633</v>
      </c>
      <c r="PD6" s="1058" t="s">
        <v>1633</v>
      </c>
      <c r="PE6" s="1058" t="s">
        <v>1633</v>
      </c>
      <c r="PF6" s="1058" t="s">
        <v>1633</v>
      </c>
      <c r="PG6" s="1058" t="s">
        <v>1633</v>
      </c>
      <c r="PH6" s="1058" t="s">
        <v>1633</v>
      </c>
      <c r="PI6" s="1058" t="s">
        <v>1633</v>
      </c>
      <c r="PJ6" s="1058" t="s">
        <v>1633</v>
      </c>
      <c r="PK6" s="1058" t="s">
        <v>1633</v>
      </c>
      <c r="PL6" s="1058" t="s">
        <v>1633</v>
      </c>
      <c r="PM6" s="1058" t="s">
        <v>1633</v>
      </c>
      <c r="PN6" s="1058" t="s">
        <v>1633</v>
      </c>
      <c r="PO6" s="1058" t="s">
        <v>1633</v>
      </c>
      <c r="PP6" s="1058" t="s">
        <v>1633</v>
      </c>
      <c r="PQ6" s="1058" t="s">
        <v>1633</v>
      </c>
      <c r="PR6" s="1058" t="s">
        <v>1633</v>
      </c>
      <c r="PS6" s="1058" t="s">
        <v>1633</v>
      </c>
      <c r="PT6" s="1058" t="s">
        <v>1633</v>
      </c>
      <c r="PU6" s="1058" t="s">
        <v>1633</v>
      </c>
      <c r="PV6" s="1058" t="s">
        <v>1633</v>
      </c>
      <c r="PW6" s="1058" t="s">
        <v>1633</v>
      </c>
      <c r="PX6" s="1058" t="s">
        <v>1633</v>
      </c>
      <c r="PY6" s="1058" t="s">
        <v>1633</v>
      </c>
      <c r="PZ6" s="1058" t="s">
        <v>1633</v>
      </c>
      <c r="QA6" s="1058" t="s">
        <v>1633</v>
      </c>
      <c r="QB6" s="1058" t="s">
        <v>1633</v>
      </c>
      <c r="QC6" s="1058" t="s">
        <v>1633</v>
      </c>
      <c r="QD6" s="1058" t="s">
        <v>1633</v>
      </c>
      <c r="QE6" s="1058" t="s">
        <v>1633</v>
      </c>
      <c r="QF6" s="1058" t="s">
        <v>1633</v>
      </c>
      <c r="QG6" s="1058" t="s">
        <v>1633</v>
      </c>
      <c r="QH6" s="1058" t="s">
        <v>1633</v>
      </c>
      <c r="QI6" s="1058" t="s">
        <v>1633</v>
      </c>
      <c r="QJ6" s="1058" t="s">
        <v>1633</v>
      </c>
      <c r="QK6" s="1058" t="s">
        <v>1633</v>
      </c>
      <c r="QL6" s="1058" t="s">
        <v>1633</v>
      </c>
      <c r="QM6" s="1058" t="s">
        <v>1633</v>
      </c>
      <c r="QN6" s="1058" t="s">
        <v>1633</v>
      </c>
      <c r="QO6" s="1058" t="s">
        <v>1633</v>
      </c>
      <c r="QP6" s="1058" t="s">
        <v>1633</v>
      </c>
      <c r="QQ6" s="1058" t="s">
        <v>1633</v>
      </c>
      <c r="QR6" s="1058" t="s">
        <v>1633</v>
      </c>
      <c r="QS6" s="1058" t="s">
        <v>1633</v>
      </c>
      <c r="QT6" s="1058" t="s">
        <v>1633</v>
      </c>
      <c r="QU6" s="1058" t="s">
        <v>1633</v>
      </c>
      <c r="QV6" s="1058" t="s">
        <v>1633</v>
      </c>
      <c r="QW6" s="1058" t="s">
        <v>1633</v>
      </c>
      <c r="QX6" s="1058" t="s">
        <v>1633</v>
      </c>
      <c r="QY6" s="1058" t="s">
        <v>1633</v>
      </c>
      <c r="QZ6" s="1058" t="s">
        <v>1633</v>
      </c>
      <c r="RA6" s="1058" t="s">
        <v>1633</v>
      </c>
      <c r="RB6" s="1058" t="s">
        <v>1633</v>
      </c>
      <c r="RC6" s="1058" t="s">
        <v>1633</v>
      </c>
      <c r="RD6" s="1058" t="s">
        <v>1633</v>
      </c>
      <c r="RE6" s="1058" t="s">
        <v>1633</v>
      </c>
      <c r="RF6" s="1058" t="s">
        <v>1633</v>
      </c>
      <c r="RG6" s="1058" t="s">
        <v>1633</v>
      </c>
      <c r="RH6" s="1058" t="s">
        <v>1633</v>
      </c>
      <c r="RI6" s="1058" t="s">
        <v>1633</v>
      </c>
      <c r="RJ6" s="1058" t="s">
        <v>1633</v>
      </c>
      <c r="RK6" s="1058" t="s">
        <v>1633</v>
      </c>
      <c r="RL6" s="1058" t="s">
        <v>1633</v>
      </c>
      <c r="RM6" s="1058" t="s">
        <v>1633</v>
      </c>
      <c r="RN6" s="1058" t="s">
        <v>1633</v>
      </c>
      <c r="RO6" s="1058" t="s">
        <v>1633</v>
      </c>
      <c r="RP6" s="1058" t="s">
        <v>1633</v>
      </c>
      <c r="RQ6" s="1058" t="s">
        <v>1633</v>
      </c>
      <c r="RR6" s="1058" t="s">
        <v>1633</v>
      </c>
      <c r="RS6" s="1058" t="s">
        <v>1633</v>
      </c>
      <c r="RT6" s="1058" t="s">
        <v>1633</v>
      </c>
      <c r="RU6" s="1058" t="s">
        <v>1633</v>
      </c>
      <c r="RV6" s="1058" t="s">
        <v>1633</v>
      </c>
      <c r="RW6" s="1058" t="s">
        <v>1633</v>
      </c>
      <c r="RX6" s="1058" t="s">
        <v>1633</v>
      </c>
      <c r="RY6" s="1058" t="s">
        <v>1633</v>
      </c>
      <c r="RZ6" s="1058" t="s">
        <v>1633</v>
      </c>
      <c r="SA6" s="1058" t="s">
        <v>1633</v>
      </c>
      <c r="SB6" s="1058" t="s">
        <v>1633</v>
      </c>
      <c r="SC6" s="1058" t="s">
        <v>1633</v>
      </c>
      <c r="SD6" s="1058" t="s">
        <v>1633</v>
      </c>
      <c r="SE6" s="1058" t="s">
        <v>1633</v>
      </c>
      <c r="SF6" s="1058" t="s">
        <v>1633</v>
      </c>
      <c r="SG6" s="1058" t="s">
        <v>1633</v>
      </c>
      <c r="SH6" s="1058" t="s">
        <v>1633</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1852</v>
      </c>
      <c r="B9" s="70">
        <v>1</v>
      </c>
      <c r="C9" s="70">
        <v>1</v>
      </c>
      <c r="D9" s="70">
        <v>1</v>
      </c>
      <c r="E9" s="70">
        <v>1990</v>
      </c>
      <c r="F9" s="70" t="s">
        <v>787</v>
      </c>
      <c r="G9" s="1073" t="s">
        <v>1853</v>
      </c>
      <c r="H9" s="70" t="s">
        <v>1854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1855</v>
      </c>
      <c r="B10" s="70">
        <v>2</v>
      </c>
      <c r="C10" s="70">
        <v>2</v>
      </c>
      <c r="D10" s="70">
        <v>1</v>
      </c>
      <c r="E10" s="70">
        <v>2005</v>
      </c>
      <c r="F10" s="70" t="s">
        <v>789</v>
      </c>
      <c r="G10" s="1073" t="s">
        <v>1853</v>
      </c>
      <c r="H10" s="70" t="s">
        <v>1854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1856</v>
      </c>
      <c r="B11" s="70">
        <v>3</v>
      </c>
      <c r="C11" s="70">
        <v>3</v>
      </c>
      <c r="D11" s="70">
        <v>1</v>
      </c>
      <c r="E11" s="70">
        <v>2006</v>
      </c>
      <c r="F11" s="70" t="s">
        <v>790</v>
      </c>
      <c r="G11" s="1073" t="s">
        <v>1853</v>
      </c>
      <c r="H11" s="70" t="s">
        <v>1854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1857</v>
      </c>
      <c r="B12" s="70">
        <v>4</v>
      </c>
      <c r="C12" s="70">
        <v>4</v>
      </c>
      <c r="D12" s="70">
        <v>1</v>
      </c>
      <c r="E12" s="70">
        <v>2007</v>
      </c>
      <c r="F12" s="70" t="s">
        <v>791</v>
      </c>
      <c r="G12" s="1073" t="s">
        <v>1853</v>
      </c>
      <c r="H12" s="70" t="s">
        <v>1854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1858</v>
      </c>
      <c r="B13" s="70">
        <v>5</v>
      </c>
      <c r="C13" s="70">
        <v>5</v>
      </c>
      <c r="D13" s="70">
        <v>1</v>
      </c>
      <c r="E13" s="70">
        <v>2008</v>
      </c>
      <c r="F13" s="70" t="s">
        <v>792</v>
      </c>
      <c r="G13" s="1073" t="s">
        <v>1853</v>
      </c>
      <c r="H13" s="70" t="s">
        <v>1854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1859</v>
      </c>
      <c r="B14" s="70">
        <v>6</v>
      </c>
      <c r="C14" s="70">
        <v>6</v>
      </c>
      <c r="D14" s="70">
        <v>1</v>
      </c>
      <c r="E14" s="70">
        <v>2009</v>
      </c>
      <c r="F14" s="70" t="s">
        <v>176</v>
      </c>
      <c r="G14" s="1073" t="s">
        <v>1853</v>
      </c>
      <c r="H14" s="70" t="s">
        <v>1854</v>
      </c>
      <c r="I14" s="1066"/>
      <c r="J14" s="73">
        <v>0</v>
      </c>
      <c r="K14" s="73">
        <v>0</v>
      </c>
      <c r="L14" s="73">
        <v>0</v>
      </c>
      <c r="M14" s="73">
        <v>0</v>
      </c>
      <c r="N14" s="73">
        <v>0</v>
      </c>
      <c r="O14" s="73">
        <v>0</v>
      </c>
      <c r="P14" s="73">
        <v>0</v>
      </c>
      <c r="Q14" s="73">
        <v>0</v>
      </c>
      <c r="R14" s="73">
        <v>0</v>
      </c>
      <c r="S14" s="73">
        <v>0</v>
      </c>
      <c r="T14" s="73">
        <v>6.173</v>
      </c>
      <c r="U14" s="73">
        <v>4.0999999999999996</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44.064999999999998</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6.173</v>
      </c>
      <c r="DV14" s="73">
        <v>4.0999999999999996</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44.064999999999998</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10.273</v>
      </c>
      <c r="HL14" s="73">
        <v>44.064999999999998</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10.273</v>
      </c>
      <c r="IG14" s="73">
        <v>44.064999999999998</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1</v>
      </c>
      <c r="JH14" s="71">
        <v>1</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1</v>
      </c>
      <c r="NI14" s="71">
        <v>1</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2</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2</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1860</v>
      </c>
      <c r="B15" s="70">
        <v>7</v>
      </c>
      <c r="C15" s="70">
        <v>7</v>
      </c>
      <c r="D15" s="70">
        <v>1</v>
      </c>
      <c r="E15" s="70">
        <v>2010</v>
      </c>
      <c r="F15" s="70" t="s">
        <v>177</v>
      </c>
      <c r="G15" s="1073" t="s">
        <v>1853</v>
      </c>
      <c r="H15" s="70" t="s">
        <v>1854</v>
      </c>
      <c r="I15" s="1066"/>
      <c r="J15" s="73">
        <v>0</v>
      </c>
      <c r="K15" s="73">
        <v>0</v>
      </c>
      <c r="L15" s="73">
        <v>0</v>
      </c>
      <c r="M15" s="73">
        <v>0</v>
      </c>
      <c r="N15" s="73">
        <v>0</v>
      </c>
      <c r="O15" s="73">
        <v>0</v>
      </c>
      <c r="P15" s="73">
        <v>0</v>
      </c>
      <c r="Q15" s="73">
        <v>0</v>
      </c>
      <c r="R15" s="73">
        <v>0</v>
      </c>
      <c r="S15" s="73">
        <v>0</v>
      </c>
      <c r="T15" s="73">
        <v>6.65</v>
      </c>
      <c r="U15" s="73">
        <v>3.65</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50.395000000000003</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6.65</v>
      </c>
      <c r="DV15" s="73">
        <v>3.65</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50.395000000000003</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10.3</v>
      </c>
      <c r="HL15" s="73">
        <v>50.395000000000003</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10.3</v>
      </c>
      <c r="IG15" s="73">
        <v>50.395000000000003</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1</v>
      </c>
      <c r="JH15" s="71">
        <v>1</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2</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1</v>
      </c>
      <c r="NI15" s="71">
        <v>1</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2</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2</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2</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1861</v>
      </c>
      <c r="B16" s="70">
        <v>8</v>
      </c>
      <c r="C16" s="70">
        <v>8</v>
      </c>
      <c r="D16" s="70">
        <v>1</v>
      </c>
      <c r="E16" s="70">
        <v>2011</v>
      </c>
      <c r="F16" s="70" t="s">
        <v>178</v>
      </c>
      <c r="G16" s="1073" t="s">
        <v>1853</v>
      </c>
      <c r="H16" s="70" t="s">
        <v>1854</v>
      </c>
      <c r="I16" s="1066"/>
      <c r="J16" s="73">
        <v>0</v>
      </c>
      <c r="K16" s="73">
        <v>0</v>
      </c>
      <c r="L16" s="73">
        <v>0</v>
      </c>
      <c r="M16" s="73">
        <v>0</v>
      </c>
      <c r="N16" s="73">
        <v>0</v>
      </c>
      <c r="O16" s="73">
        <v>0</v>
      </c>
      <c r="P16" s="73">
        <v>0</v>
      </c>
      <c r="Q16" s="73">
        <v>0</v>
      </c>
      <c r="R16" s="73">
        <v>0</v>
      </c>
      <c r="S16" s="73">
        <v>0</v>
      </c>
      <c r="T16" s="73">
        <v>6.5860000000000003</v>
      </c>
      <c r="U16" s="73">
        <v>3.9359999999999999</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50.353999999999999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6.5860000000000003</v>
      </c>
      <c r="DV16" s="73">
        <v>3.9359999999999999</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50.353999999999999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10.522</v>
      </c>
      <c r="HL16" s="73">
        <v>50.353999999999999</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10.522</v>
      </c>
      <c r="IG16" s="73">
        <v>50.353999999999999</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1</v>
      </c>
      <c r="JH16" s="71">
        <v>1</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1</v>
      </c>
      <c r="NI16" s="71">
        <v>1</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2</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2</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1862</v>
      </c>
      <c r="B17" s="70">
        <v>9</v>
      </c>
      <c r="C17" s="70">
        <v>9</v>
      </c>
      <c r="D17" s="70">
        <v>1</v>
      </c>
      <c r="E17" s="70">
        <v>2012</v>
      </c>
      <c r="F17" s="70" t="s">
        <v>179</v>
      </c>
      <c r="G17" s="1073" t="s">
        <v>1853</v>
      </c>
      <c r="H17" s="70" t="s">
        <v>1854</v>
      </c>
      <c r="I17" s="1066"/>
      <c r="J17" s="73">
        <v>0</v>
      </c>
      <c r="K17" s="73">
        <v>0</v>
      </c>
      <c r="L17" s="73">
        <v>0</v>
      </c>
      <c r="M17" s="73">
        <v>0</v>
      </c>
      <c r="N17" s="73">
        <v>0</v>
      </c>
      <c r="O17" s="73">
        <v>0</v>
      </c>
      <c r="P17" s="73">
        <v>0</v>
      </c>
      <c r="Q17" s="73">
        <v>0</v>
      </c>
      <c r="R17" s="73">
        <v>0</v>
      </c>
      <c r="S17" s="73">
        <v>0</v>
      </c>
      <c r="T17" s="73">
        <v>6.8369999999999997</v>
      </c>
      <c r="U17" s="73">
        <v>5.7009999999999996</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57.524999999999999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6.8369999999999997</v>
      </c>
      <c r="DV17" s="73">
        <v>5.7009999999999996</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57.524999999999999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12.538</v>
      </c>
      <c r="HL17" s="73">
        <v>57.524999999999999</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12.538</v>
      </c>
      <c r="IG17" s="73">
        <v>57.524999999999999</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1</v>
      </c>
      <c r="JH17" s="71">
        <v>1</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1</v>
      </c>
      <c r="NI17" s="71">
        <v>1</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2</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2</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1863</v>
      </c>
      <c r="B18" s="70">
        <v>10</v>
      </c>
      <c r="C18" s="70">
        <v>10</v>
      </c>
      <c r="D18" s="70">
        <v>1</v>
      </c>
      <c r="E18" s="70">
        <v>2013</v>
      </c>
      <c r="F18" s="70" t="s">
        <v>180</v>
      </c>
      <c r="G18" s="1073" t="s">
        <v>1853</v>
      </c>
      <c r="H18" s="70" t="s">
        <v>1854</v>
      </c>
      <c r="I18" s="1066"/>
      <c r="J18" s="73">
        <v>0</v>
      </c>
      <c r="K18" s="73">
        <v>0</v>
      </c>
      <c r="L18" s="73">
        <v>0</v>
      </c>
      <c r="M18" s="73">
        <v>0</v>
      </c>
      <c r="N18" s="73">
        <v>0</v>
      </c>
      <c r="O18" s="73">
        <v>0</v>
      </c>
      <c r="P18" s="73">
        <v>0</v>
      </c>
      <c r="Q18" s="73">
        <v>0</v>
      </c>
      <c r="R18" s="73">
        <v>0</v>
      </c>
      <c r="S18" s="73">
        <v>0</v>
      </c>
      <c r="T18" s="73">
        <v>6.7869999999999999</v>
      </c>
      <c r="U18" s="73">
        <v>6.6539999999999999</v>
      </c>
      <c r="V18" s="73">
        <v>3.87</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55.478000000000002</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6.7869999999999999</v>
      </c>
      <c r="DV18" s="73">
        <v>6.6539999999999999</v>
      </c>
      <c r="DW18" s="73">
        <v>3.87</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55.478000000000002</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17.311</v>
      </c>
      <c r="HL18" s="73">
        <v>55.478000000000002</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17.311</v>
      </c>
      <c r="IG18" s="73">
        <v>55.478000000000002</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1</v>
      </c>
      <c r="JH18" s="71">
        <v>1</v>
      </c>
      <c r="JI18" s="71">
        <v>1</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1</v>
      </c>
      <c r="NI18" s="71">
        <v>1</v>
      </c>
      <c r="NJ18" s="71">
        <v>1</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v>
      </c>
      <c r="QY18" s="71">
        <v>2</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3</v>
      </c>
      <c r="RT18" s="71">
        <v>2</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1864</v>
      </c>
      <c r="B19" s="70">
        <v>11</v>
      </c>
      <c r="C19" s="70">
        <v>11</v>
      </c>
      <c r="D19" s="70">
        <v>1</v>
      </c>
      <c r="E19" s="70">
        <v>2014</v>
      </c>
      <c r="F19" s="70" t="s">
        <v>181</v>
      </c>
      <c r="G19" s="1073" t="s">
        <v>1853</v>
      </c>
      <c r="H19" s="70" t="s">
        <v>1854</v>
      </c>
      <c r="I19" s="1066"/>
      <c r="J19" s="73">
        <v>0</v>
      </c>
      <c r="K19" s="73">
        <v>0</v>
      </c>
      <c r="L19" s="73">
        <v>0</v>
      </c>
      <c r="M19" s="73">
        <v>0</v>
      </c>
      <c r="N19" s="73">
        <v>0</v>
      </c>
      <c r="O19" s="73">
        <v>0</v>
      </c>
      <c r="P19" s="73">
        <v>0</v>
      </c>
      <c r="Q19" s="73">
        <v>0</v>
      </c>
      <c r="R19" s="73">
        <v>0</v>
      </c>
      <c r="S19" s="73">
        <v>0</v>
      </c>
      <c r="T19" s="73">
        <v>6.4340000000000002</v>
      </c>
      <c r="U19" s="73">
        <v>5.7370000000000001</v>
      </c>
      <c r="V19" s="73">
        <v>3.8239999999999998</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63.878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6.4340000000000002</v>
      </c>
      <c r="DV19" s="73">
        <v>5.7370000000000001</v>
      </c>
      <c r="DW19" s="73">
        <v>3.8239999999999998</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63.878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15.994999999999999</v>
      </c>
      <c r="HL19" s="73">
        <v>63.878</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15.994999999999999</v>
      </c>
      <c r="IG19" s="73">
        <v>63.878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1</v>
      </c>
      <c r="JH19" s="71">
        <v>1</v>
      </c>
      <c r="JI19" s="71">
        <v>1</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1</v>
      </c>
      <c r="NI19" s="71">
        <v>1</v>
      </c>
      <c r="NJ19" s="71">
        <v>1</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v>
      </c>
      <c r="QY19" s="71">
        <v>2</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3</v>
      </c>
      <c r="RT19" s="71">
        <v>2</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1865</v>
      </c>
      <c r="B20" s="70">
        <v>12</v>
      </c>
      <c r="C20" s="70">
        <v>12</v>
      </c>
      <c r="D20" s="70">
        <v>1</v>
      </c>
      <c r="E20" s="70">
        <v>2015</v>
      </c>
      <c r="F20" s="70" t="s">
        <v>182</v>
      </c>
      <c r="G20" s="1073" t="s">
        <v>1853</v>
      </c>
      <c r="H20" s="70" t="s">
        <v>1854</v>
      </c>
      <c r="I20" s="1066"/>
      <c r="J20" s="73">
        <v>0</v>
      </c>
      <c r="K20" s="73">
        <v>0</v>
      </c>
      <c r="L20" s="73">
        <v>0</v>
      </c>
      <c r="M20" s="73">
        <v>0</v>
      </c>
      <c r="N20" s="73">
        <v>0</v>
      </c>
      <c r="O20" s="73">
        <v>0</v>
      </c>
      <c r="P20" s="73">
        <v>0</v>
      </c>
      <c r="Q20" s="73">
        <v>0</v>
      </c>
      <c r="R20" s="73">
        <v>0</v>
      </c>
      <c r="S20" s="73">
        <v>0</v>
      </c>
      <c r="T20" s="73">
        <v>6.8120000000000003</v>
      </c>
      <c r="U20" s="73">
        <v>5.5179999999999998</v>
      </c>
      <c r="V20" s="73">
        <v>3.4590000000000001</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63.290999999999997</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6.8120000000000003</v>
      </c>
      <c r="DV20" s="73">
        <v>5.5179999999999998</v>
      </c>
      <c r="DW20" s="73">
        <v>3.4590000000000001</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63.290999999999997</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15.789</v>
      </c>
      <c r="HL20" s="73">
        <v>63.290999999999997</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15.789</v>
      </c>
      <c r="IG20" s="73">
        <v>63.290999999999997</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1</v>
      </c>
      <c r="JH20" s="71">
        <v>1</v>
      </c>
      <c r="JI20" s="71">
        <v>1</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1</v>
      </c>
      <c r="NI20" s="71">
        <v>1</v>
      </c>
      <c r="NJ20" s="71">
        <v>1</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2</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2</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1866</v>
      </c>
      <c r="B21" s="70">
        <v>13</v>
      </c>
      <c r="C21" s="70">
        <v>13</v>
      </c>
      <c r="D21" s="70">
        <v>1</v>
      </c>
      <c r="E21" s="70">
        <v>2016</v>
      </c>
      <c r="F21" s="70" t="s">
        <v>155</v>
      </c>
      <c r="G21" s="1073" t="s">
        <v>1853</v>
      </c>
      <c r="H21" s="70" t="s">
        <v>1854</v>
      </c>
      <c r="I21" s="1066"/>
      <c r="J21" s="73">
        <v>0</v>
      </c>
      <c r="K21" s="73">
        <v>0</v>
      </c>
      <c r="L21" s="73">
        <v>0</v>
      </c>
      <c r="M21" s="73">
        <v>0</v>
      </c>
      <c r="N21" s="73">
        <v>0</v>
      </c>
      <c r="O21" s="73">
        <v>0</v>
      </c>
      <c r="P21" s="73">
        <v>0</v>
      </c>
      <c r="Q21" s="73">
        <v>0</v>
      </c>
      <c r="R21" s="73">
        <v>0</v>
      </c>
      <c r="S21" s="73">
        <v>0</v>
      </c>
      <c r="T21" s="73">
        <v>7.0309999999999997</v>
      </c>
      <c r="U21" s="73">
        <v>5.7069999999999999</v>
      </c>
      <c r="V21" s="73">
        <v>3.6160000000000001</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55.83</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7.0309999999999997</v>
      </c>
      <c r="DV21" s="73">
        <v>5.7069999999999999</v>
      </c>
      <c r="DW21" s="73">
        <v>3.6160000000000001</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55.83</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16.353999999999999</v>
      </c>
      <c r="HL21" s="73">
        <v>55.83</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16.353999999999999</v>
      </c>
      <c r="IG21" s="73">
        <v>55.83</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1</v>
      </c>
      <c r="JH21" s="71">
        <v>1</v>
      </c>
      <c r="JI21" s="71">
        <v>1</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1</v>
      </c>
      <c r="NI21" s="71">
        <v>1</v>
      </c>
      <c r="NJ21" s="71">
        <v>1</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2</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2</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1867</v>
      </c>
      <c r="B22" s="70">
        <v>14</v>
      </c>
      <c r="C22" s="70">
        <v>14</v>
      </c>
      <c r="D22" s="70">
        <v>1</v>
      </c>
      <c r="E22" s="70">
        <v>2017</v>
      </c>
      <c r="F22" s="70" t="s">
        <v>156</v>
      </c>
      <c r="G22" s="1073" t="s">
        <v>1853</v>
      </c>
      <c r="H22" s="70" t="s">
        <v>1854</v>
      </c>
      <c r="I22" s="1066"/>
      <c r="J22" s="73">
        <v>0</v>
      </c>
      <c r="K22" s="73">
        <v>0</v>
      </c>
      <c r="L22" s="73">
        <v>0</v>
      </c>
      <c r="M22" s="73">
        <v>0</v>
      </c>
      <c r="N22" s="73">
        <v>0</v>
      </c>
      <c r="O22" s="73">
        <v>0</v>
      </c>
      <c r="P22" s="73">
        <v>0</v>
      </c>
      <c r="Q22" s="73">
        <v>0</v>
      </c>
      <c r="R22" s="73">
        <v>0</v>
      </c>
      <c r="S22" s="73">
        <v>0</v>
      </c>
      <c r="T22" s="73">
        <v>6.7350000000000003</v>
      </c>
      <c r="U22" s="73">
        <v>6.0819999999999999</v>
      </c>
      <c r="V22" s="73">
        <v>3.694</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61.805</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6.7350000000000003</v>
      </c>
      <c r="DV22" s="73">
        <v>6.0819999999999999</v>
      </c>
      <c r="DW22" s="73">
        <v>3.694</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61.805</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16.510999999999999</v>
      </c>
      <c r="HL22" s="73">
        <v>61.805</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16.510999999999999</v>
      </c>
      <c r="IG22" s="73">
        <v>61.805</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1</v>
      </c>
      <c r="JH22" s="71">
        <v>1</v>
      </c>
      <c r="JI22" s="71">
        <v>1</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1</v>
      </c>
      <c r="NI22" s="71">
        <v>1</v>
      </c>
      <c r="NJ22" s="71">
        <v>1</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2</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2</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1868</v>
      </c>
      <c r="B23" s="70">
        <v>15</v>
      </c>
      <c r="C23" s="70">
        <v>15</v>
      </c>
      <c r="D23" s="70">
        <v>1</v>
      </c>
      <c r="E23" s="70">
        <v>2018</v>
      </c>
      <c r="F23" s="70" t="s">
        <v>183</v>
      </c>
      <c r="G23" s="1073" t="s">
        <v>1853</v>
      </c>
      <c r="H23" s="70" t="s">
        <v>1854</v>
      </c>
      <c r="I23" s="1066"/>
      <c r="J23" s="73">
        <v>0</v>
      </c>
      <c r="K23" s="73">
        <v>0</v>
      </c>
      <c r="L23" s="73">
        <v>0</v>
      </c>
      <c r="M23" s="73">
        <v>0</v>
      </c>
      <c r="N23" s="73">
        <v>0</v>
      </c>
      <c r="O23" s="73">
        <v>0</v>
      </c>
      <c r="P23" s="73">
        <v>0</v>
      </c>
      <c r="Q23" s="73">
        <v>0</v>
      </c>
      <c r="R23" s="73">
        <v>0</v>
      </c>
      <c r="S23" s="73">
        <v>0</v>
      </c>
      <c r="T23" s="73">
        <v>6.3129999999999997</v>
      </c>
      <c r="U23" s="73">
        <v>5.8879999999999999</v>
      </c>
      <c r="V23" s="73">
        <v>3.6909999999999998</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57.371000000000002</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6.3129999999999997</v>
      </c>
      <c r="DV23" s="73">
        <v>5.8879999999999999</v>
      </c>
      <c r="DW23" s="73">
        <v>3.6909999999999998</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57.371000000000002</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15.891999999999999</v>
      </c>
      <c r="HL23" s="73">
        <v>57.371000000000002</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15.891999999999999</v>
      </c>
      <c r="IG23" s="73">
        <v>57.371000000000002</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1</v>
      </c>
      <c r="JH23" s="71">
        <v>1</v>
      </c>
      <c r="JI23" s="71">
        <v>1</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1</v>
      </c>
      <c r="NI23" s="71">
        <v>1</v>
      </c>
      <c r="NJ23" s="71">
        <v>1</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2</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2</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1869</v>
      </c>
      <c r="B24" s="70">
        <v>16</v>
      </c>
      <c r="C24" s="70">
        <v>16</v>
      </c>
      <c r="D24" s="70">
        <v>1</v>
      </c>
      <c r="E24" s="70">
        <v>2019</v>
      </c>
      <c r="F24" s="70" t="s">
        <v>158</v>
      </c>
      <c r="G24" s="1073" t="s">
        <v>1853</v>
      </c>
      <c r="H24" s="70" t="s">
        <v>1854</v>
      </c>
      <c r="I24" s="1066"/>
      <c r="J24" s="73">
        <v>0</v>
      </c>
      <c r="K24" s="73">
        <v>0</v>
      </c>
      <c r="L24" s="73">
        <v>0</v>
      </c>
      <c r="M24" s="73">
        <v>0</v>
      </c>
      <c r="N24" s="73">
        <v>0</v>
      </c>
      <c r="O24" s="73">
        <v>0</v>
      </c>
      <c r="P24" s="73">
        <v>0</v>
      </c>
      <c r="Q24" s="73">
        <v>0</v>
      </c>
      <c r="R24" s="73">
        <v>0</v>
      </c>
      <c r="S24" s="73">
        <v>0</v>
      </c>
      <c r="T24" s="73">
        <v>5.9359999999999999</v>
      </c>
      <c r="U24" s="73">
        <v>4.9779999999999998</v>
      </c>
      <c r="V24" s="73">
        <v>4.1920000000000002</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45.918999999999997</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5.9359999999999999</v>
      </c>
      <c r="DV24" s="73">
        <v>4.9779999999999998</v>
      </c>
      <c r="DW24" s="73">
        <v>4.1920000000000002</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45.918999999999997</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15.106</v>
      </c>
      <c r="HL24" s="73">
        <v>45.918999999999997</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15.106</v>
      </c>
      <c r="IG24" s="73">
        <v>45.918999999999997</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1</v>
      </c>
      <c r="JH24" s="71">
        <v>1</v>
      </c>
      <c r="JI24" s="71">
        <v>1</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1</v>
      </c>
      <c r="NI24" s="71">
        <v>1</v>
      </c>
      <c r="NJ24" s="71">
        <v>1</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2</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2</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1870</v>
      </c>
      <c r="B25" s="70">
        <v>17</v>
      </c>
      <c r="C25" s="70">
        <v>17</v>
      </c>
      <c r="D25" s="70">
        <v>1</v>
      </c>
      <c r="E25" s="70">
        <v>2020</v>
      </c>
      <c r="F25" s="70" t="s">
        <v>159</v>
      </c>
      <c r="G25" s="1073" t="s">
        <v>1853</v>
      </c>
      <c r="H25" s="70" t="s">
        <v>1854</v>
      </c>
      <c r="I25" s="1066"/>
      <c r="J25" s="73">
        <v>0</v>
      </c>
      <c r="K25" s="73">
        <v>0</v>
      </c>
      <c r="L25" s="73">
        <v>0</v>
      </c>
      <c r="M25" s="73">
        <v>0</v>
      </c>
      <c r="N25" s="73">
        <v>0</v>
      </c>
      <c r="O25" s="73">
        <v>0</v>
      </c>
      <c r="P25" s="73">
        <v>0</v>
      </c>
      <c r="Q25" s="73">
        <v>0</v>
      </c>
      <c r="R25" s="73">
        <v>0</v>
      </c>
      <c r="S25" s="73">
        <v>0</v>
      </c>
      <c r="T25" s="73">
        <v>4.3159999999999998</v>
      </c>
      <c r="U25" s="73">
        <v>4.5359999999999996</v>
      </c>
      <c r="V25" s="73">
        <v>3.7589999999999999</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44.061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4.3159999999999998</v>
      </c>
      <c r="DV25" s="73">
        <v>4.5359999999999996</v>
      </c>
      <c r="DW25" s="73">
        <v>3.7589999999999999</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44.061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12.611000000000001</v>
      </c>
      <c r="HL25" s="73">
        <v>44.061</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12.611000000000001</v>
      </c>
      <c r="IG25" s="73">
        <v>44.061</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1</v>
      </c>
      <c r="JH25" s="71">
        <v>1</v>
      </c>
      <c r="JI25" s="71">
        <v>1</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1</v>
      </c>
      <c r="NI25" s="71">
        <v>1</v>
      </c>
      <c r="NJ25" s="71">
        <v>1</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2</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2</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1871</v>
      </c>
      <c r="B26" s="70">
        <v>18</v>
      </c>
      <c r="C26" s="70">
        <v>18</v>
      </c>
      <c r="D26" s="70">
        <v>1</v>
      </c>
      <c r="E26" s="70">
        <v>2021</v>
      </c>
      <c r="F26" s="70" t="s">
        <v>160</v>
      </c>
      <c r="G26" s="1073" t="s">
        <v>1853</v>
      </c>
      <c r="H26" s="70" t="s">
        <v>1854</v>
      </c>
      <c r="I26" s="1066"/>
      <c r="J26" s="73">
        <v>0</v>
      </c>
      <c r="K26" s="73">
        <v>0</v>
      </c>
      <c r="L26" s="73">
        <v>0</v>
      </c>
      <c r="M26" s="73">
        <v>0</v>
      </c>
      <c r="N26" s="73">
        <v>0</v>
      </c>
      <c r="O26" s="73">
        <v>0</v>
      </c>
      <c r="P26" s="73">
        <v>0</v>
      </c>
      <c r="Q26" s="73">
        <v>0</v>
      </c>
      <c r="R26" s="73">
        <v>0</v>
      </c>
      <c r="S26" s="73">
        <v>0</v>
      </c>
      <c r="T26" s="73">
        <v>4.532</v>
      </c>
      <c r="U26" s="73">
        <v>4.7409999999999997</v>
      </c>
      <c r="V26" s="73">
        <v>3.6</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44.591000000000001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4.532</v>
      </c>
      <c r="DV26" s="73">
        <v>4.7409999999999997</v>
      </c>
      <c r="DW26" s="73">
        <v>3.6</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44.591000000000001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12.872999999999999</v>
      </c>
      <c r="HL26" s="73">
        <v>44.591000000000001</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12.872999999999999</v>
      </c>
      <c r="IG26" s="73">
        <v>44.591000000000001</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1</v>
      </c>
      <c r="JH26" s="71">
        <v>1</v>
      </c>
      <c r="JI26" s="71">
        <v>1</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1</v>
      </c>
      <c r="NI26" s="71">
        <v>1</v>
      </c>
      <c r="NJ26" s="71">
        <v>1</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2</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2</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1872</v>
      </c>
      <c r="B27" s="70">
        <v>19</v>
      </c>
      <c r="C27" s="70">
        <v>19</v>
      </c>
      <c r="D27" s="70">
        <v>1</v>
      </c>
      <c r="E27" s="70">
        <v>2022</v>
      </c>
      <c r="F27" s="70" t="s">
        <v>161</v>
      </c>
      <c r="G27" s="1073" t="s">
        <v>1853</v>
      </c>
      <c r="H27" s="70" t="s">
        <v>1854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1873</v>
      </c>
      <c r="B28" s="70">
        <v>20</v>
      </c>
      <c r="C28" s="70">
        <v>20</v>
      </c>
      <c r="D28" s="70">
        <v>1</v>
      </c>
      <c r="E28" s="70">
        <v>2023</v>
      </c>
      <c r="F28" s="70" t="s">
        <v>1539</v>
      </c>
      <c r="G28" s="1073" t="s">
        <v>1853</v>
      </c>
      <c r="H28" s="70" t="s">
        <v>1854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1874</v>
      </c>
      <c r="B29" s="70">
        <v>21</v>
      </c>
      <c r="C29" s="70">
        <v>21</v>
      </c>
      <c r="D29" s="70">
        <v>1</v>
      </c>
      <c r="E29" s="70">
        <v>2024</v>
      </c>
      <c r="F29" s="70" t="s">
        <v>1554</v>
      </c>
      <c r="G29" s="1073" t="s">
        <v>1853</v>
      </c>
      <c r="H29" s="70" t="s">
        <v>1854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1564</v>
      </c>
      <c r="G30" s="1073" t="s">
        <v>1853</v>
      </c>
      <c r="H30" s="70" t="s">
        <v>1854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1565</v>
      </c>
      <c r="G31" s="1073" t="s">
        <v>1853</v>
      </c>
      <c r="H31" s="70" t="s">
        <v>1854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1566</v>
      </c>
      <c r="G32" s="1073" t="s">
        <v>1853</v>
      </c>
      <c r="H32" s="70" t="s">
        <v>1854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1567</v>
      </c>
      <c r="G33" s="1073" t="s">
        <v>1853</v>
      </c>
      <c r="H33" s="70" t="s">
        <v>1854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1568</v>
      </c>
      <c r="G34" s="1073" t="s">
        <v>1853</v>
      </c>
      <c r="H34" s="70" t="s">
        <v>1854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1569</v>
      </c>
      <c r="G35" s="1073" t="s">
        <v>1853</v>
      </c>
      <c r="H35" s="70" t="s">
        <v>1854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1638</v>
      </c>
      <c r="AE4" s="1058" t="s">
        <v>1638</v>
      </c>
      <c r="AF4" s="1058" t="s">
        <v>1638</v>
      </c>
      <c r="AG4" s="1058" t="s">
        <v>1638</v>
      </c>
      <c r="AH4" s="1058" t="s">
        <v>1638</v>
      </c>
      <c r="AI4" s="1058" t="s">
        <v>1638</v>
      </c>
      <c r="AJ4" s="1058" t="s">
        <v>1638</v>
      </c>
      <c r="AK4" s="1058" t="s">
        <v>1638</v>
      </c>
      <c r="AL4" s="1058" t="s">
        <v>1638</v>
      </c>
      <c r="AM4" s="1058" t="s">
        <v>1638</v>
      </c>
      <c r="AN4" s="1058" t="s">
        <v>1638</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1651</v>
      </c>
      <c r="B10" s="70">
        <v>2</v>
      </c>
      <c r="C10" s="70">
        <v>18</v>
      </c>
      <c r="D10" s="70">
        <v>2</v>
      </c>
      <c r="E10" s="70">
        <v>2024</v>
      </c>
      <c r="F10" s="70" t="s">
        <v>1554</v>
      </c>
      <c r="G10" s="1073" t="s">
        <v>1648</v>
      </c>
      <c r="H10" s="70" t="s">
        <v>1649</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1715</v>
      </c>
      <c r="B11" s="70">
        <v>3</v>
      </c>
      <c r="C11" s="70">
        <v>18</v>
      </c>
      <c r="D11" s="70">
        <v>3</v>
      </c>
      <c r="E11" s="70">
        <v>2024</v>
      </c>
      <c r="F11" s="70" t="s">
        <v>1554</v>
      </c>
      <c r="G11" s="1073" t="s">
        <v>1712</v>
      </c>
      <c r="H11" s="70" t="s">
        <v>1713</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1659</v>
      </c>
      <c r="B12" s="70">
        <v>4</v>
      </c>
      <c r="C12" s="70">
        <v>18</v>
      </c>
      <c r="D12" s="70">
        <v>4</v>
      </c>
      <c r="E12" s="70">
        <v>2024</v>
      </c>
      <c r="F12" s="70" t="s">
        <v>1554</v>
      </c>
      <c r="G12" s="1073" t="s">
        <v>1656</v>
      </c>
      <c r="H12" s="70" t="s">
        <v>1657</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1679</v>
      </c>
      <c r="B13" s="70">
        <v>5</v>
      </c>
      <c r="C13" s="70">
        <v>18</v>
      </c>
      <c r="D13" s="70">
        <v>5</v>
      </c>
      <c r="E13" s="70">
        <v>2024</v>
      </c>
      <c r="F13" s="70" t="s">
        <v>1554</v>
      </c>
      <c r="G13" s="1073" t="s">
        <v>1676</v>
      </c>
      <c r="H13" s="70" t="s">
        <v>1677</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1668</v>
      </c>
      <c r="H14" s="70" t="s">
        <v>1669</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2438</v>
      </c>
      <c r="B18" s="70">
        <v>10</v>
      </c>
      <c r="C18" s="70">
        <v>18</v>
      </c>
      <c r="D18" s="70">
        <v>10</v>
      </c>
      <c r="E18" s="70">
        <v>2024</v>
      </c>
      <c r="F18" s="70" t="s">
        <v>1554</v>
      </c>
      <c r="G18" s="1073" t="s">
        <v>2435</v>
      </c>
      <c r="H18" s="70" t="s">
        <v>2436</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1675</v>
      </c>
      <c r="B19" s="70">
        <v>11</v>
      </c>
      <c r="C19" s="70">
        <v>18</v>
      </c>
      <c r="D19" s="70">
        <v>11</v>
      </c>
      <c r="E19" s="70">
        <v>2024</v>
      </c>
      <c r="F19" s="70" t="s">
        <v>1554</v>
      </c>
      <c r="G19" s="1073" t="s">
        <v>1672</v>
      </c>
      <c r="H19" s="70" t="s">
        <v>1673</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1699</v>
      </c>
      <c r="B20" s="70">
        <v>12</v>
      </c>
      <c r="C20" s="70">
        <v>18</v>
      </c>
      <c r="D20" s="70">
        <v>12</v>
      </c>
      <c r="E20" s="70">
        <v>2024</v>
      </c>
      <c r="F20" s="70" t="s">
        <v>1554</v>
      </c>
      <c r="G20" s="1073" t="s">
        <v>1696</v>
      </c>
      <c r="H20" s="70" t="s">
        <v>1697</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1711</v>
      </c>
      <c r="B21" s="70">
        <v>13</v>
      </c>
      <c r="C21" s="70">
        <v>18</v>
      </c>
      <c r="D21" s="70">
        <v>13</v>
      </c>
      <c r="E21" s="70">
        <v>2024</v>
      </c>
      <c r="F21" s="70" t="s">
        <v>1554</v>
      </c>
      <c r="G21" s="1073" t="s">
        <v>1708</v>
      </c>
      <c r="H21" s="70" t="s">
        <v>1709</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1655</v>
      </c>
      <c r="B22" s="70">
        <v>14</v>
      </c>
      <c r="C22" s="70">
        <v>18</v>
      </c>
      <c r="D22" s="70">
        <v>14</v>
      </c>
      <c r="E22" s="70">
        <v>2024</v>
      </c>
      <c r="F22" s="70" t="s">
        <v>1554</v>
      </c>
      <c r="G22" s="1073" t="s">
        <v>1652</v>
      </c>
      <c r="H22" s="70" t="s">
        <v>1653</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2410</v>
      </c>
      <c r="B23" s="70">
        <v>15</v>
      </c>
      <c r="C23" s="70">
        <v>18</v>
      </c>
      <c r="D23" s="70">
        <v>15</v>
      </c>
      <c r="E23" s="70">
        <v>2024</v>
      </c>
      <c r="F23" s="70" t="s">
        <v>1554</v>
      </c>
      <c r="G23" s="1073" t="s">
        <v>2407</v>
      </c>
      <c r="H23" s="70" t="s">
        <v>2408</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1727</v>
      </c>
      <c r="B24" s="70">
        <v>16</v>
      </c>
      <c r="C24" s="70">
        <v>18</v>
      </c>
      <c r="D24" s="70">
        <v>16</v>
      </c>
      <c r="E24" s="70">
        <v>2024</v>
      </c>
      <c r="F24" s="70" t="s">
        <v>1554</v>
      </c>
      <c r="G24" s="1073" t="s">
        <v>1724</v>
      </c>
      <c r="H24" s="70" t="s">
        <v>1725</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1723</v>
      </c>
      <c r="B26" s="70">
        <v>18</v>
      </c>
      <c r="C26" s="70">
        <v>18</v>
      </c>
      <c r="D26" s="70">
        <v>18</v>
      </c>
      <c r="E26" s="70">
        <v>2024</v>
      </c>
      <c r="F26" s="70" t="s">
        <v>1554</v>
      </c>
      <c r="G26" s="1073" t="s">
        <v>1720</v>
      </c>
      <c r="H26" s="70" t="s">
        <v>1721</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2430</v>
      </c>
      <c r="B29" s="70">
        <v>21</v>
      </c>
      <c r="C29" s="70">
        <v>18</v>
      </c>
      <c r="D29" s="70">
        <v>21</v>
      </c>
      <c r="E29" s="70">
        <v>2024</v>
      </c>
      <c r="F29" s="70" t="s">
        <v>1554</v>
      </c>
      <c r="G29" s="1073" t="s">
        <v>2427</v>
      </c>
      <c r="H29" s="70" t="s">
        <v>2428</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2418</v>
      </c>
      <c r="B30" s="70">
        <v>22</v>
      </c>
      <c r="C30" s="70">
        <v>18</v>
      </c>
      <c r="D30" s="70">
        <v>22</v>
      </c>
      <c r="E30" s="70">
        <v>2024</v>
      </c>
      <c r="F30" s="70" t="s">
        <v>1554</v>
      </c>
      <c r="G30" s="1073" t="s">
        <v>2415</v>
      </c>
      <c r="H30" s="70" t="s">
        <v>2416</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2426</v>
      </c>
      <c r="B31" s="70">
        <v>23</v>
      </c>
      <c r="C31" s="70">
        <v>18</v>
      </c>
      <c r="D31" s="70">
        <v>23</v>
      </c>
      <c r="E31" s="70">
        <v>2024</v>
      </c>
      <c r="F31" s="70" t="s">
        <v>1554</v>
      </c>
      <c r="G31" s="1073" t="s">
        <v>2423</v>
      </c>
      <c r="H31" s="70" t="s">
        <v>2424</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1683</v>
      </c>
      <c r="B32" s="70">
        <v>24</v>
      </c>
      <c r="C32" s="70">
        <v>18</v>
      </c>
      <c r="D32" s="70">
        <v>24</v>
      </c>
      <c r="E32" s="70">
        <v>2024</v>
      </c>
      <c r="F32" s="70" t="s">
        <v>1554</v>
      </c>
      <c r="G32" s="1073" t="s">
        <v>1680</v>
      </c>
      <c r="H32" s="70" t="s">
        <v>1681</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1719</v>
      </c>
      <c r="B33" s="70">
        <v>25</v>
      </c>
      <c r="C33" s="70">
        <v>18</v>
      </c>
      <c r="D33" s="70">
        <v>25</v>
      </c>
      <c r="E33" s="70">
        <v>2024</v>
      </c>
      <c r="F33" s="70" t="s">
        <v>1554</v>
      </c>
      <c r="G33" s="1073" t="s">
        <v>1716</v>
      </c>
      <c r="H33" s="70" t="s">
        <v>1717</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1667</v>
      </c>
      <c r="B34" s="70">
        <v>26</v>
      </c>
      <c r="C34" s="70">
        <v>18</v>
      </c>
      <c r="D34" s="70">
        <v>26</v>
      </c>
      <c r="E34" s="70">
        <v>2024</v>
      </c>
      <c r="F34" s="70" t="s">
        <v>1554</v>
      </c>
      <c r="G34" s="1073" t="s">
        <v>1664</v>
      </c>
      <c r="H34" s="70" t="s">
        <v>1665</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1707</v>
      </c>
      <c r="B35" s="70">
        <v>27</v>
      </c>
      <c r="C35" s="70">
        <v>18</v>
      </c>
      <c r="D35" s="70">
        <v>27</v>
      </c>
      <c r="E35" s="70">
        <v>2024</v>
      </c>
      <c r="F35" s="70" t="s">
        <v>1554</v>
      </c>
      <c r="G35" s="1073" t="s">
        <v>1704</v>
      </c>
      <c r="H35" s="70" t="s">
        <v>1705</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1874</v>
      </c>
      <c r="B36" s="70">
        <v>28</v>
      </c>
      <c r="C36" s="70">
        <v>18</v>
      </c>
      <c r="D36" s="70">
        <v>28</v>
      </c>
      <c r="E36" s="70">
        <v>2024</v>
      </c>
      <c r="F36" s="70" t="s">
        <v>1554</v>
      </c>
      <c r="G36" s="1073" t="s">
        <v>1853</v>
      </c>
      <c r="H36" s="70" t="s">
        <v>1854</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1735</v>
      </c>
      <c r="B37" s="70">
        <v>29</v>
      </c>
      <c r="C37" s="70">
        <v>18</v>
      </c>
      <c r="D37" s="70">
        <v>29</v>
      </c>
      <c r="E37" s="70">
        <v>2024</v>
      </c>
      <c r="F37" s="70" t="s">
        <v>1554</v>
      </c>
      <c r="G37" s="1073" t="s">
        <v>1732</v>
      </c>
      <c r="H37" s="70" t="s">
        <v>1733</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2458</v>
      </c>
      <c r="B38" s="70">
        <v>30</v>
      </c>
      <c r="C38" s="70">
        <v>18</v>
      </c>
      <c r="D38" s="70">
        <v>30</v>
      </c>
      <c r="E38" s="70">
        <v>2024</v>
      </c>
      <c r="F38" s="70" t="s">
        <v>1554</v>
      </c>
      <c r="G38" s="1073" t="s">
        <v>2455</v>
      </c>
      <c r="H38" s="70" t="s">
        <v>2456</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1647</v>
      </c>
      <c r="B40" s="70">
        <v>32</v>
      </c>
      <c r="C40" s="70">
        <v>18</v>
      </c>
      <c r="D40" s="70">
        <v>32</v>
      </c>
      <c r="E40" s="70">
        <v>2024</v>
      </c>
      <c r="F40" s="70" t="s">
        <v>1554</v>
      </c>
      <c r="G40" s="1073" t="s">
        <v>1644</v>
      </c>
      <c r="H40" s="70" t="s">
        <v>1645</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2406</v>
      </c>
      <c r="B41" s="70">
        <v>33</v>
      </c>
      <c r="C41" s="70">
        <v>18</v>
      </c>
      <c r="D41" s="70">
        <v>33</v>
      </c>
      <c r="E41" s="70">
        <v>2024</v>
      </c>
      <c r="F41" s="70" t="s">
        <v>1554</v>
      </c>
      <c r="G41" s="1073" t="s">
        <v>2403</v>
      </c>
      <c r="H41" s="70" t="s">
        <v>2404</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2402</v>
      </c>
      <c r="B42" s="70">
        <v>34</v>
      </c>
      <c r="C42" s="70">
        <v>18</v>
      </c>
      <c r="D42" s="70">
        <v>34</v>
      </c>
      <c r="E42" s="70">
        <v>2024</v>
      </c>
      <c r="F42" s="70" t="s">
        <v>1554</v>
      </c>
      <c r="G42" s="1073" t="s">
        <v>2399</v>
      </c>
      <c r="H42" s="70" t="s">
        <v>2400</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2414</v>
      </c>
      <c r="B44" s="70">
        <v>36</v>
      </c>
      <c r="C44" s="70">
        <v>18</v>
      </c>
      <c r="D44" s="70">
        <v>36</v>
      </c>
      <c r="E44" s="70">
        <v>2024</v>
      </c>
      <c r="F44" s="70" t="s">
        <v>1554</v>
      </c>
      <c r="G44" s="1073" t="s">
        <v>2411</v>
      </c>
      <c r="H44" s="70" t="s">
        <v>2412</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2454</v>
      </c>
      <c r="B45" s="70">
        <v>37</v>
      </c>
      <c r="C45" s="70">
        <v>18</v>
      </c>
      <c r="D45" s="70">
        <v>37</v>
      </c>
      <c r="E45" s="70">
        <v>2024</v>
      </c>
      <c r="F45" s="70" t="s">
        <v>1554</v>
      </c>
      <c r="G45" s="1073" t="s">
        <v>2451</v>
      </c>
      <c r="H45" s="70" t="s">
        <v>2452</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2462</v>
      </c>
      <c r="B46" s="70">
        <v>38</v>
      </c>
      <c r="C46" s="70">
        <v>18</v>
      </c>
      <c r="D46" s="70">
        <v>38</v>
      </c>
      <c r="E46" s="70">
        <v>2024</v>
      </c>
      <c r="F46" s="70" t="s">
        <v>1554</v>
      </c>
      <c r="G46" s="1073" t="s">
        <v>2459</v>
      </c>
      <c r="H46" s="70" t="s">
        <v>2460</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2442</v>
      </c>
      <c r="B47" s="70">
        <v>39</v>
      </c>
      <c r="C47" s="70">
        <v>18</v>
      </c>
      <c r="D47" s="70">
        <v>39</v>
      </c>
      <c r="E47" s="70">
        <v>2024</v>
      </c>
      <c r="F47" s="70" t="s">
        <v>1554</v>
      </c>
      <c r="G47" s="1073" t="s">
        <v>2439</v>
      </c>
      <c r="H47" s="70" t="s">
        <v>2440</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1703</v>
      </c>
      <c r="B48" s="70">
        <v>40</v>
      </c>
      <c r="C48" s="70">
        <v>18</v>
      </c>
      <c r="D48" s="70">
        <v>40</v>
      </c>
      <c r="E48" s="70">
        <v>2024</v>
      </c>
      <c r="F48" s="70" t="s">
        <v>1554</v>
      </c>
      <c r="G48" s="1073" t="s">
        <v>1700</v>
      </c>
      <c r="H48" s="70" t="s">
        <v>1701</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1731</v>
      </c>
      <c r="B49" s="70">
        <v>41</v>
      </c>
      <c r="C49" s="70">
        <v>18</v>
      </c>
      <c r="D49" s="70">
        <v>41</v>
      </c>
      <c r="E49" s="70">
        <v>2024</v>
      </c>
      <c r="F49" s="70" t="s">
        <v>1554</v>
      </c>
      <c r="G49" s="1073" t="s">
        <v>1728</v>
      </c>
      <c r="H49" s="70" t="s">
        <v>1729</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2450</v>
      </c>
      <c r="B50" s="70">
        <v>42</v>
      </c>
      <c r="C50" s="70">
        <v>18</v>
      </c>
      <c r="D50" s="70">
        <v>42</v>
      </c>
      <c r="E50" s="70">
        <v>2024</v>
      </c>
      <c r="F50" s="70" t="s">
        <v>1554</v>
      </c>
      <c r="G50" s="1073" t="s">
        <v>2447</v>
      </c>
      <c r="H50" s="70" t="s">
        <v>2448</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2446</v>
      </c>
      <c r="B51" s="70">
        <v>43</v>
      </c>
      <c r="C51" s="70">
        <v>18</v>
      </c>
      <c r="D51" s="70">
        <v>43</v>
      </c>
      <c r="E51" s="70">
        <v>2024</v>
      </c>
      <c r="F51" s="70" t="s">
        <v>1554</v>
      </c>
      <c r="G51" s="1073" t="s">
        <v>2443</v>
      </c>
      <c r="H51" s="70" t="s">
        <v>2444</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1643</v>
      </c>
      <c r="B52" s="70">
        <v>44</v>
      </c>
      <c r="C52" s="70">
        <v>18</v>
      </c>
      <c r="D52" s="70">
        <v>44</v>
      </c>
      <c r="E52" s="70">
        <v>2024</v>
      </c>
      <c r="F52" s="70" t="s">
        <v>1554</v>
      </c>
      <c r="G52" s="1073" t="s">
        <v>1640</v>
      </c>
      <c r="H52" s="70" t="s">
        <v>1641</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1580</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1580</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1580</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1580</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1580</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1580</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1580</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1580</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1580</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1580</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1580</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1580</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1580</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1580</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1580</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1580</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1580</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1580</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1580</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1580</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1580</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1580</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1580</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1580</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1580</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1580</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1580</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1580</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1580</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1580</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1580</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1580</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1580</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1580</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1580</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1580</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1580</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1580</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1580</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1580</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1580</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1580</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1580</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1580</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1580</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1580</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1580</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1580</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1580</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1580</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1580</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1580</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1580</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1580</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1580</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1580</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1580</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1580</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1580</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1580</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1580</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1580</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1580</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1580</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1580</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1580</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1580</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1580</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1580</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1580</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1580</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1580</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1580</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1580</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1580</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1580</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1580</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1580</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1580</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1580</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1580</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1580</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1580</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1580</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1580</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1580</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1580</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1580</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1580</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1580</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1580</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1580</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1580</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1580</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1580</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1580</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1580</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1580</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1580</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1580</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1580</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1580</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1580</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1580</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1580</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1580</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1580</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1580</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1580</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1580</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1580</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1580</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1580</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1580</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1580</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1580</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1580</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1580</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1580</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1580</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1580</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1580</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1580</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1580</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1580</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1580</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1580</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1580</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1580</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1580</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1580</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1580</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1580</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1580</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1580</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1580</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1581</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1650</v>
      </c>
      <c r="B190" s="70">
        <v>182</v>
      </c>
      <c r="C190" s="70">
        <v>16</v>
      </c>
      <c r="D190" s="70">
        <v>2</v>
      </c>
      <c r="E190" s="70">
        <v>2022</v>
      </c>
      <c r="F190" s="70" t="s">
        <v>161</v>
      </c>
      <c r="G190" s="1073" t="s">
        <v>1648</v>
      </c>
      <c r="H190" s="70" t="s">
        <v>1649</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1714</v>
      </c>
      <c r="B191" s="70">
        <v>183</v>
      </c>
      <c r="C191" s="70">
        <v>16</v>
      </c>
      <c r="D191" s="70">
        <v>3</v>
      </c>
      <c r="E191" s="70">
        <v>2022</v>
      </c>
      <c r="F191" s="70" t="s">
        <v>161</v>
      </c>
      <c r="G191" s="1073" t="s">
        <v>1712</v>
      </c>
      <c r="H191" s="70" t="s">
        <v>1713</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1658</v>
      </c>
      <c r="B192" s="70">
        <v>184</v>
      </c>
      <c r="C192" s="70">
        <v>16</v>
      </c>
      <c r="D192" s="70">
        <v>4</v>
      </c>
      <c r="E192" s="70">
        <v>2022</v>
      </c>
      <c r="F192" s="70" t="s">
        <v>161</v>
      </c>
      <c r="G192" s="1073" t="s">
        <v>1656</v>
      </c>
      <c r="H192" s="70" t="s">
        <v>1657</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1678</v>
      </c>
      <c r="B193" s="70">
        <v>185</v>
      </c>
      <c r="C193" s="70">
        <v>16</v>
      </c>
      <c r="D193" s="70">
        <v>5</v>
      </c>
      <c r="E193" s="70">
        <v>2022</v>
      </c>
      <c r="F193" s="70" t="s">
        <v>161</v>
      </c>
      <c r="G193" s="1073" t="s">
        <v>1676</v>
      </c>
      <c r="H193" s="70" t="s">
        <v>1677</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1670</v>
      </c>
      <c r="B194" s="70">
        <v>186</v>
      </c>
      <c r="C194" s="70">
        <v>16</v>
      </c>
      <c r="D194" s="70">
        <v>6</v>
      </c>
      <c r="E194" s="70">
        <v>2022</v>
      </c>
      <c r="F194" s="70" t="s">
        <v>161</v>
      </c>
      <c r="G194" s="1073" t="s">
        <v>1668</v>
      </c>
      <c r="H194" s="70" t="s">
        <v>1669</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2437</v>
      </c>
      <c r="B198" s="70">
        <v>190</v>
      </c>
      <c r="C198" s="70">
        <v>16</v>
      </c>
      <c r="D198" s="70">
        <v>10</v>
      </c>
      <c r="E198" s="70">
        <v>2022</v>
      </c>
      <c r="F198" s="70" t="s">
        <v>161</v>
      </c>
      <c r="G198" s="1073" t="s">
        <v>2435</v>
      </c>
      <c r="H198" s="70" t="s">
        <v>2436</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1674</v>
      </c>
      <c r="B199" s="70">
        <v>191</v>
      </c>
      <c r="C199" s="70">
        <v>16</v>
      </c>
      <c r="D199" s="70">
        <v>11</v>
      </c>
      <c r="E199" s="70">
        <v>2022</v>
      </c>
      <c r="F199" s="70" t="s">
        <v>161</v>
      </c>
      <c r="G199" s="1073" t="s">
        <v>1672</v>
      </c>
      <c r="H199" s="70" t="s">
        <v>1673</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1698</v>
      </c>
      <c r="B200" s="70">
        <v>192</v>
      </c>
      <c r="C200" s="70">
        <v>16</v>
      </c>
      <c r="D200" s="70">
        <v>12</v>
      </c>
      <c r="E200" s="70">
        <v>2022</v>
      </c>
      <c r="F200" s="70" t="s">
        <v>161</v>
      </c>
      <c r="G200" s="1073" t="s">
        <v>1696</v>
      </c>
      <c r="H200" s="70" t="s">
        <v>1697</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1710</v>
      </c>
      <c r="B201" s="70">
        <v>193</v>
      </c>
      <c r="C201" s="70">
        <v>16</v>
      </c>
      <c r="D201" s="70">
        <v>13</v>
      </c>
      <c r="E201" s="70">
        <v>2022</v>
      </c>
      <c r="F201" s="70" t="s">
        <v>161</v>
      </c>
      <c r="G201" s="1073" t="s">
        <v>1708</v>
      </c>
      <c r="H201" s="70" t="s">
        <v>1709</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1654</v>
      </c>
      <c r="B202" s="70">
        <v>194</v>
      </c>
      <c r="C202" s="70">
        <v>16</v>
      </c>
      <c r="D202" s="70">
        <v>14</v>
      </c>
      <c r="E202" s="70">
        <v>2022</v>
      </c>
      <c r="F202" s="70" t="s">
        <v>161</v>
      </c>
      <c r="G202" s="1073" t="s">
        <v>1652</v>
      </c>
      <c r="H202" s="70" t="s">
        <v>1653</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2409</v>
      </c>
      <c r="B203" s="70">
        <v>195</v>
      </c>
      <c r="C203" s="70">
        <v>16</v>
      </c>
      <c r="D203" s="70">
        <v>15</v>
      </c>
      <c r="E203" s="70">
        <v>2022</v>
      </c>
      <c r="F203" s="70" t="s">
        <v>161</v>
      </c>
      <c r="G203" s="1073" t="s">
        <v>2407</v>
      </c>
      <c r="H203" s="70" t="s">
        <v>2408</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1726</v>
      </c>
      <c r="B204" s="70">
        <v>196</v>
      </c>
      <c r="C204" s="70">
        <v>16</v>
      </c>
      <c r="D204" s="70">
        <v>16</v>
      </c>
      <c r="E204" s="70">
        <v>2022</v>
      </c>
      <c r="F204" s="70" t="s">
        <v>161</v>
      </c>
      <c r="G204" s="1073" t="s">
        <v>1724</v>
      </c>
      <c r="H204" s="70" t="s">
        <v>1725</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1722</v>
      </c>
      <c r="B206" s="70">
        <v>198</v>
      </c>
      <c r="C206" s="70">
        <v>16</v>
      </c>
      <c r="D206" s="70">
        <v>18</v>
      </c>
      <c r="E206" s="70">
        <v>2022</v>
      </c>
      <c r="F206" s="70" t="s">
        <v>161</v>
      </c>
      <c r="G206" s="1073" t="s">
        <v>1720</v>
      </c>
      <c r="H206" s="70" t="s">
        <v>1721</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2429</v>
      </c>
      <c r="B209" s="70">
        <v>201</v>
      </c>
      <c r="C209" s="70">
        <v>16</v>
      </c>
      <c r="D209" s="70">
        <v>21</v>
      </c>
      <c r="E209" s="70">
        <v>2022</v>
      </c>
      <c r="F209" s="70" t="s">
        <v>161</v>
      </c>
      <c r="G209" s="1073" t="s">
        <v>2427</v>
      </c>
      <c r="H209" s="70" t="s">
        <v>2428</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2417</v>
      </c>
      <c r="B210" s="70">
        <v>202</v>
      </c>
      <c r="C210" s="70">
        <v>16</v>
      </c>
      <c r="D210" s="70">
        <v>22</v>
      </c>
      <c r="E210" s="70">
        <v>2022</v>
      </c>
      <c r="F210" s="70" t="s">
        <v>161</v>
      </c>
      <c r="G210" s="1073" t="s">
        <v>2415</v>
      </c>
      <c r="H210" s="70" t="s">
        <v>2416</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2425</v>
      </c>
      <c r="B211" s="70">
        <v>203</v>
      </c>
      <c r="C211" s="70">
        <v>16</v>
      </c>
      <c r="D211" s="70">
        <v>23</v>
      </c>
      <c r="E211" s="70">
        <v>2022</v>
      </c>
      <c r="F211" s="70" t="s">
        <v>161</v>
      </c>
      <c r="G211" s="1073" t="s">
        <v>2423</v>
      </c>
      <c r="H211" s="70" t="s">
        <v>2424</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1682</v>
      </c>
      <c r="B212" s="70">
        <v>204</v>
      </c>
      <c r="C212" s="70">
        <v>16</v>
      </c>
      <c r="D212" s="70">
        <v>24</v>
      </c>
      <c r="E212" s="70">
        <v>2022</v>
      </c>
      <c r="F212" s="70" t="s">
        <v>161</v>
      </c>
      <c r="G212" s="1073" t="s">
        <v>1680</v>
      </c>
      <c r="H212" s="70" t="s">
        <v>1681</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1718</v>
      </c>
      <c r="B213" s="70">
        <v>205</v>
      </c>
      <c r="C213" s="70">
        <v>16</v>
      </c>
      <c r="D213" s="70">
        <v>25</v>
      </c>
      <c r="E213" s="70">
        <v>2022</v>
      </c>
      <c r="F213" s="70" t="s">
        <v>161</v>
      </c>
      <c r="G213" s="1073" t="s">
        <v>1716</v>
      </c>
      <c r="H213" s="70" t="s">
        <v>1717</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1666</v>
      </c>
      <c r="B214" s="70">
        <v>206</v>
      </c>
      <c r="C214" s="70">
        <v>16</v>
      </c>
      <c r="D214" s="70">
        <v>26</v>
      </c>
      <c r="E214" s="70">
        <v>2022</v>
      </c>
      <c r="F214" s="70" t="s">
        <v>161</v>
      </c>
      <c r="G214" s="1073" t="s">
        <v>1664</v>
      </c>
      <c r="H214" s="70" t="s">
        <v>1665</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1706</v>
      </c>
      <c r="B215" s="70">
        <v>207</v>
      </c>
      <c r="C215" s="70">
        <v>16</v>
      </c>
      <c r="D215" s="70">
        <v>27</v>
      </c>
      <c r="E215" s="70">
        <v>2022</v>
      </c>
      <c r="F215" s="70" t="s">
        <v>161</v>
      </c>
      <c r="G215" s="1073" t="s">
        <v>1704</v>
      </c>
      <c r="H215" s="70" t="s">
        <v>1705</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1872</v>
      </c>
      <c r="B216" s="70">
        <v>208</v>
      </c>
      <c r="C216" s="70">
        <v>16</v>
      </c>
      <c r="D216" s="70">
        <v>28</v>
      </c>
      <c r="E216" s="70">
        <v>2022</v>
      </c>
      <c r="F216" s="70" t="s">
        <v>161</v>
      </c>
      <c r="G216" s="1073" t="s">
        <v>1853</v>
      </c>
      <c r="H216" s="70" t="s">
        <v>1854</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1734</v>
      </c>
      <c r="B217" s="70">
        <v>209</v>
      </c>
      <c r="C217" s="70">
        <v>16</v>
      </c>
      <c r="D217" s="70">
        <v>29</v>
      </c>
      <c r="E217" s="70">
        <v>2022</v>
      </c>
      <c r="F217" s="70" t="s">
        <v>161</v>
      </c>
      <c r="G217" s="1073" t="s">
        <v>1732</v>
      </c>
      <c r="H217" s="70" t="s">
        <v>1733</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2457</v>
      </c>
      <c r="B218" s="70">
        <v>210</v>
      </c>
      <c r="C218" s="70">
        <v>16</v>
      </c>
      <c r="D218" s="70">
        <v>30</v>
      </c>
      <c r="E218" s="70">
        <v>2022</v>
      </c>
      <c r="F218" s="70" t="s">
        <v>161</v>
      </c>
      <c r="G218" s="1073" t="s">
        <v>2455</v>
      </c>
      <c r="H218" s="70" t="s">
        <v>2456</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1646</v>
      </c>
      <c r="B220" s="70">
        <v>212</v>
      </c>
      <c r="C220" s="70">
        <v>16</v>
      </c>
      <c r="D220" s="70">
        <v>32</v>
      </c>
      <c r="E220" s="70">
        <v>2022</v>
      </c>
      <c r="F220" s="70" t="s">
        <v>161</v>
      </c>
      <c r="G220" s="1073" t="s">
        <v>1644</v>
      </c>
      <c r="H220" s="70" t="s">
        <v>1645</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2405</v>
      </c>
      <c r="B221" s="70">
        <v>213</v>
      </c>
      <c r="C221" s="70">
        <v>16</v>
      </c>
      <c r="D221" s="70">
        <v>33</v>
      </c>
      <c r="E221" s="70">
        <v>2022</v>
      </c>
      <c r="F221" s="70" t="s">
        <v>161</v>
      </c>
      <c r="G221" s="1073" t="s">
        <v>2403</v>
      </c>
      <c r="H221" s="70" t="s">
        <v>2404</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2401</v>
      </c>
      <c r="B222" s="70">
        <v>214</v>
      </c>
      <c r="C222" s="70">
        <v>16</v>
      </c>
      <c r="D222" s="70">
        <v>34</v>
      </c>
      <c r="E222" s="70">
        <v>2022</v>
      </c>
      <c r="F222" s="70" t="s">
        <v>161</v>
      </c>
      <c r="G222" s="1073" t="s">
        <v>2399</v>
      </c>
      <c r="H222" s="70" t="s">
        <v>2400</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2413</v>
      </c>
      <c r="B224" s="70">
        <v>216</v>
      </c>
      <c r="C224" s="70">
        <v>16</v>
      </c>
      <c r="D224" s="70">
        <v>36</v>
      </c>
      <c r="E224" s="70">
        <v>2022</v>
      </c>
      <c r="F224" s="70" t="s">
        <v>161</v>
      </c>
      <c r="G224" s="1073" t="s">
        <v>2411</v>
      </c>
      <c r="H224" s="70" t="s">
        <v>2412</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2453</v>
      </c>
      <c r="B225" s="70">
        <v>217</v>
      </c>
      <c r="C225" s="70">
        <v>16</v>
      </c>
      <c r="D225" s="70">
        <v>37</v>
      </c>
      <c r="E225" s="70">
        <v>2022</v>
      </c>
      <c r="F225" s="70" t="s">
        <v>161</v>
      </c>
      <c r="G225" s="1073" t="s">
        <v>2451</v>
      </c>
      <c r="H225" s="70" t="s">
        <v>2452</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2461</v>
      </c>
      <c r="B226" s="70">
        <v>218</v>
      </c>
      <c r="C226" s="70">
        <v>16</v>
      </c>
      <c r="D226" s="70">
        <v>38</v>
      </c>
      <c r="E226" s="70">
        <v>2022</v>
      </c>
      <c r="F226" s="70" t="s">
        <v>161</v>
      </c>
      <c r="G226" s="1073" t="s">
        <v>2459</v>
      </c>
      <c r="H226" s="70" t="s">
        <v>2460</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2441</v>
      </c>
      <c r="B227" s="70">
        <v>219</v>
      </c>
      <c r="C227" s="70">
        <v>16</v>
      </c>
      <c r="D227" s="70">
        <v>39</v>
      </c>
      <c r="E227" s="70">
        <v>2022</v>
      </c>
      <c r="F227" s="70" t="s">
        <v>161</v>
      </c>
      <c r="G227" s="1073" t="s">
        <v>2439</v>
      </c>
      <c r="H227" s="70" t="s">
        <v>2440</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1702</v>
      </c>
      <c r="B228" s="70">
        <v>220</v>
      </c>
      <c r="C228" s="70">
        <v>16</v>
      </c>
      <c r="D228" s="70">
        <v>40</v>
      </c>
      <c r="E228" s="70">
        <v>2022</v>
      </c>
      <c r="F228" s="70" t="s">
        <v>161</v>
      </c>
      <c r="G228" s="1073" t="s">
        <v>1700</v>
      </c>
      <c r="H228" s="70" t="s">
        <v>1701</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1730</v>
      </c>
      <c r="B229" s="70">
        <v>221</v>
      </c>
      <c r="C229" s="70">
        <v>16</v>
      </c>
      <c r="D229" s="70">
        <v>41</v>
      </c>
      <c r="E229" s="70">
        <v>2022</v>
      </c>
      <c r="F229" s="70" t="s">
        <v>161</v>
      </c>
      <c r="G229" s="1073" t="s">
        <v>1728</v>
      </c>
      <c r="H229" s="70" t="s">
        <v>1729</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2449</v>
      </c>
      <c r="B230" s="70">
        <v>222</v>
      </c>
      <c r="C230" s="70">
        <v>16</v>
      </c>
      <c r="D230" s="70">
        <v>42</v>
      </c>
      <c r="E230" s="70">
        <v>2022</v>
      </c>
      <c r="F230" s="70" t="s">
        <v>161</v>
      </c>
      <c r="G230" s="1073" t="s">
        <v>2447</v>
      </c>
      <c r="H230" s="70" t="s">
        <v>2448</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2445</v>
      </c>
      <c r="B231" s="70">
        <v>223</v>
      </c>
      <c r="C231" s="70">
        <v>16</v>
      </c>
      <c r="D231" s="70">
        <v>43</v>
      </c>
      <c r="E231" s="70">
        <v>2022</v>
      </c>
      <c r="F231" s="70" t="s">
        <v>161</v>
      </c>
      <c r="G231" s="1073" t="s">
        <v>2443</v>
      </c>
      <c r="H231" s="70" t="s">
        <v>2444</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1642</v>
      </c>
      <c r="B232" s="70">
        <v>224</v>
      </c>
      <c r="C232" s="70">
        <v>16</v>
      </c>
      <c r="D232" s="70">
        <v>44</v>
      </c>
      <c r="E232" s="70">
        <v>2022</v>
      </c>
      <c r="F232" s="70" t="s">
        <v>161</v>
      </c>
      <c r="G232" s="1073" t="s">
        <v>1640</v>
      </c>
      <c r="H232" s="70" t="s">
        <v>1641</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1583</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1583</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1583</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1583</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1583</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1583</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1583</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1583</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1583</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1583</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1583</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1583</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1583</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1583</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1583</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1583</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1583</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1583</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1583</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1583</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1583</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1583</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1583</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1583</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1583</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1583</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1583</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1583</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1583</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1583</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1583</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1583</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1583</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1583</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1583</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1583</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1583</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1583</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1583</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1583</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1583</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1583</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1583</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1583</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1583</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1583</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1583</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1583</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1583</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1583</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1583</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1583</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1583</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1583</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1583</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1583</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1583</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1583</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1583</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1583</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1583</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1583</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1583</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1583</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1583</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1583</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1583</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1583</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1583</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1583</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1583</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1583</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1583</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1583</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1583</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1583</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1583</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1583</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1583</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1583</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1583</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1583</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1583</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1583</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1583</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1583</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1583</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1583</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1583</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1583</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1583</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1583</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1583</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1583</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1583</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1583</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1583</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1583</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1583</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1583</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1583</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1583</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1583</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1583</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1583</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1583</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1583</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1583</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1583</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1583</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1583</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1583</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1583</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1583</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1583</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1583</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1583</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1583</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1583</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1583</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1583</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1583</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1583</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1583</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1583</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1583</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1583</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1583</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1583</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1583</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1583</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1583</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1583</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1583</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1583</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1583</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1853</v>
      </c>
      <c r="H6" s="77" t="s">
        <v>1854</v>
      </c>
      <c r="I6" s="77" t="s">
        <v>2464</v>
      </c>
      <c r="J6" s="77" t="s">
        <v>2465</v>
      </c>
      <c r="K6" s="1080">
        <v>35</v>
      </c>
      <c r="L6" s="1081">
        <v>30</v>
      </c>
      <c r="M6" s="1044"/>
      <c r="N6" s="988">
        <v>1</v>
      </c>
      <c r="O6" s="77" t="s">
        <v>1738</v>
      </c>
      <c r="P6" s="77" t="s">
        <v>1739</v>
      </c>
      <c r="Q6" s="77" t="s">
        <v>1501</v>
      </c>
      <c r="R6" s="16"/>
      <c r="S6" s="77">
        <v>1</v>
      </c>
      <c r="T6" s="77" t="s">
        <v>1853</v>
      </c>
      <c r="U6" s="77" t="s">
        <v>1854</v>
      </c>
      <c r="V6" s="77" t="s">
        <v>1501</v>
      </c>
      <c r="W6" s="16"/>
      <c r="X6" s="77">
        <v>1</v>
      </c>
      <c r="Y6" s="692" t="s">
        <v>1738</v>
      </c>
      <c r="Z6" s="77" t="s">
        <v>1739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1648</v>
      </c>
      <c r="AE7" s="77" t="s">
        <v>1649</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1712</v>
      </c>
      <c r="AE8" s="77" t="s">
        <v>1713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1807</v>
      </c>
      <c r="P9" s="77" t="s">
        <v>1808</v>
      </c>
      <c r="Q9" s="77" t="s">
        <v>1501</v>
      </c>
      <c r="R9" s="16"/>
      <c r="S9" s="16"/>
      <c r="T9" s="16"/>
      <c r="U9" s="16"/>
      <c r="V9" s="16"/>
      <c r="W9" s="16"/>
      <c r="X9" s="77">
        <v>4</v>
      </c>
      <c r="Y9" s="692" t="s">
        <v>1807</v>
      </c>
      <c r="Z9" s="77" t="s">
        <v>1808</v>
      </c>
      <c r="AA9" s="77" t="s">
        <v>1501</v>
      </c>
      <c r="AB9" s="16"/>
      <c r="AC9" s="77">
        <v>4</v>
      </c>
      <c r="AD9" s="77" t="s">
        <v>1656</v>
      </c>
      <c r="AE9" s="77" t="s">
        <v>1657</v>
      </c>
      <c r="AF9" s="77" t="s">
        <v>1501</v>
      </c>
    </row>
    <row r="10" spans="1:32" ht="12">
      <c r="A10" s="16"/>
      <c r="B10" s="16"/>
      <c r="C10" s="16"/>
      <c r="D10" s="16"/>
      <c r="F10" s="75" t="s">
        <v>1501</v>
      </c>
      <c r="G10" s="76" t="s">
        <v>1853</v>
      </c>
      <c r="H10" s="77" t="s">
        <v>1854</v>
      </c>
      <c r="I10" s="77" t="s">
        <v>2464</v>
      </c>
      <c r="J10" s="77" t="s">
        <v>2465</v>
      </c>
      <c r="K10" s="1079">
        <v>35</v>
      </c>
      <c r="L10" s="1045">
        <v>30</v>
      </c>
      <c r="M10" s="1044"/>
      <c r="N10" s="988">
        <v>5</v>
      </c>
      <c r="O10" s="77" t="s">
        <v>1830</v>
      </c>
      <c r="P10" s="77" t="s">
        <v>1831</v>
      </c>
      <c r="Q10" s="77" t="s">
        <v>1501</v>
      </c>
      <c r="R10" s="16"/>
      <c r="S10" s="16"/>
      <c r="T10" s="16"/>
      <c r="U10" s="16"/>
      <c r="V10" s="16"/>
      <c r="W10" s="16"/>
      <c r="X10" s="77">
        <v>5</v>
      </c>
      <c r="Y10" s="692" t="s">
        <v>1830</v>
      </c>
      <c r="Z10" s="77" t="s">
        <v>1831</v>
      </c>
      <c r="AA10" s="77" t="s">
        <v>1501</v>
      </c>
      <c r="AB10" s="16"/>
      <c r="AC10" s="77">
        <v>5</v>
      </c>
      <c r="AD10" s="77" t="s">
        <v>1676</v>
      </c>
      <c r="AE10" s="77" t="s">
        <v>1677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1853</v>
      </c>
      <c r="P11" s="77" t="s">
        <v>1854</v>
      </c>
      <c r="Q11" s="77" t="s">
        <v>1501</v>
      </c>
      <c r="R11" s="16"/>
      <c r="S11" s="16"/>
      <c r="T11" s="16"/>
      <c r="U11" s="16"/>
      <c r="V11" s="16"/>
      <c r="W11" s="16"/>
      <c r="X11" s="77">
        <v>6</v>
      </c>
      <c r="Y11" s="692" t="s">
        <v>1853</v>
      </c>
      <c r="Z11" s="77" t="s">
        <v>1854</v>
      </c>
      <c r="AA11" s="77" t="s">
        <v>1501</v>
      </c>
      <c r="AB11" s="16"/>
      <c r="AC11" s="77">
        <v>6</v>
      </c>
      <c r="AD11" s="77" t="s">
        <v>1668</v>
      </c>
      <c r="AE11" s="77" t="s">
        <v>1669</v>
      </c>
      <c r="AF11" s="77" t="s">
        <v>1501</v>
      </c>
    </row>
    <row r="12" spans="1:32" ht="12">
      <c r="A12" s="16"/>
      <c r="B12" s="16"/>
      <c r="C12" s="16"/>
      <c r="D12" s="16"/>
      <c r="F12" s="75" t="s">
        <v>1505</v>
      </c>
      <c r="G12" s="76" t="s">
        <v>1853</v>
      </c>
      <c r="H12" s="77"/>
      <c r="I12" s="77" t="s">
        <v>1853</v>
      </c>
      <c r="J12" s="77"/>
      <c r="K12" s="1079" t="s">
        <v>1544</v>
      </c>
      <c r="L12" s="1045"/>
      <c r="M12" s="1044"/>
      <c r="N12" s="988">
        <v>7</v>
      </c>
      <c r="O12" s="77" t="s">
        <v>1876</v>
      </c>
      <c r="P12" s="77" t="s">
        <v>1877</v>
      </c>
      <c r="Q12" s="77" t="s">
        <v>1501</v>
      </c>
      <c r="R12" s="16"/>
      <c r="S12" s="16"/>
      <c r="T12" s="16"/>
      <c r="U12" s="16"/>
      <c r="V12" s="16"/>
      <c r="W12" s="16"/>
      <c r="X12" s="77">
        <v>7</v>
      </c>
      <c r="Y12" s="692" t="s">
        <v>1876</v>
      </c>
      <c r="Z12" s="77" t="s">
        <v>1877</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1899</v>
      </c>
      <c r="P13" s="77" t="s">
        <v>1736</v>
      </c>
      <c r="Q13" s="77" t="s">
        <v>1501</v>
      </c>
      <c r="R13" s="16"/>
      <c r="S13" s="16"/>
      <c r="T13" s="16"/>
      <c r="U13" s="16"/>
      <c r="V13" s="16"/>
      <c r="W13" s="16"/>
      <c r="X13" s="77">
        <v>8</v>
      </c>
      <c r="Y13" s="692" t="s">
        <v>1899</v>
      </c>
      <c r="Z13" s="77" t="s">
        <v>1736</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1921</v>
      </c>
      <c r="P14" s="77" t="s">
        <v>1922</v>
      </c>
      <c r="Q14" s="77" t="s">
        <v>1501</v>
      </c>
      <c r="R14" s="16"/>
      <c r="S14" s="16"/>
      <c r="T14" s="16"/>
      <c r="U14" s="16"/>
      <c r="V14" s="16"/>
      <c r="W14" s="16"/>
      <c r="X14" s="77">
        <v>9</v>
      </c>
      <c r="Y14" s="692" t="s">
        <v>1921</v>
      </c>
      <c r="Z14" s="77" t="s">
        <v>1922</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1578</v>
      </c>
      <c r="P15" s="77" t="s">
        <v>1579</v>
      </c>
      <c r="Q15" s="77" t="s">
        <v>1501</v>
      </c>
      <c r="R15" s="16"/>
      <c r="S15" s="16"/>
      <c r="T15" s="16"/>
      <c r="U15" s="16"/>
      <c r="V15" s="16"/>
      <c r="W15" s="16"/>
      <c r="X15" s="77">
        <v>10</v>
      </c>
      <c r="Y15" s="692" t="s">
        <v>1578</v>
      </c>
      <c r="Z15" s="77" t="s">
        <v>1579</v>
      </c>
      <c r="AA15" s="77" t="s">
        <v>1501</v>
      </c>
      <c r="AB15" s="16"/>
      <c r="AC15" s="77">
        <v>10</v>
      </c>
      <c r="AD15" s="77" t="s">
        <v>2435</v>
      </c>
      <c r="AE15" s="77" t="s">
        <v>2436</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1672</v>
      </c>
      <c r="AE16" s="77" t="s">
        <v>1673</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1696</v>
      </c>
      <c r="AE17" s="77" t="s">
        <v>1697</v>
      </c>
      <c r="AF17" s="77" t="s">
        <v>1501</v>
      </c>
    </row>
    <row r="18" spans="1:32" ht="12">
      <c r="A18" s="16"/>
      <c r="B18" s="16"/>
      <c r="C18" s="16"/>
      <c r="D18" s="16"/>
      <c r="E18" s="16"/>
      <c r="F18" s="16"/>
      <c r="G18" s="16"/>
      <c r="H18" s="16"/>
      <c r="I18" s="16"/>
      <c r="J18" s="16"/>
      <c r="K18" s="1044"/>
      <c r="L18" s="1044"/>
      <c r="M18" s="1044"/>
      <c r="N18" s="988">
        <v>13</v>
      </c>
      <c r="O18" s="77" t="s">
        <v>2009</v>
      </c>
      <c r="P18" s="77" t="s">
        <v>2010</v>
      </c>
      <c r="Q18" s="77" t="s">
        <v>1501</v>
      </c>
      <c r="R18" s="16"/>
      <c r="S18" s="16"/>
      <c r="T18" s="16"/>
      <c r="U18" s="16"/>
      <c r="V18" s="16"/>
      <c r="W18" s="16"/>
      <c r="X18" s="77">
        <v>13</v>
      </c>
      <c r="Y18" s="692" t="s">
        <v>2009</v>
      </c>
      <c r="Z18" s="77" t="s">
        <v>2010</v>
      </c>
      <c r="AA18" s="77" t="s">
        <v>1501</v>
      </c>
      <c r="AB18" s="16"/>
      <c r="AC18" s="77">
        <v>13</v>
      </c>
      <c r="AD18" s="77" t="s">
        <v>1708</v>
      </c>
      <c r="AE18" s="77" t="s">
        <v>1709</v>
      </c>
      <c r="AF18" s="77" t="s">
        <v>1501</v>
      </c>
    </row>
    <row r="19" spans="1:32" ht="12">
      <c r="A19" s="16"/>
      <c r="B19" s="16"/>
      <c r="C19" s="16"/>
      <c r="D19" s="16"/>
      <c r="E19" s="16"/>
      <c r="F19" s="16"/>
      <c r="G19" s="16"/>
      <c r="H19" s="16"/>
      <c r="I19" s="16"/>
      <c r="J19" s="16"/>
      <c r="K19" s="1044"/>
      <c r="L19" s="1044"/>
      <c r="M19" s="1044"/>
      <c r="N19" s="988">
        <v>14</v>
      </c>
      <c r="O19" s="77" t="s">
        <v>2032</v>
      </c>
      <c r="P19" s="77" t="s">
        <v>2033</v>
      </c>
      <c r="Q19" s="77" t="s">
        <v>1501</v>
      </c>
      <c r="R19" s="16"/>
      <c r="S19" s="16"/>
      <c r="T19" s="16"/>
      <c r="U19" s="16"/>
      <c r="V19" s="16"/>
      <c r="W19" s="16"/>
      <c r="X19" s="77">
        <v>14</v>
      </c>
      <c r="Y19" s="692" t="s">
        <v>2032</v>
      </c>
      <c r="Z19" s="77" t="s">
        <v>2033</v>
      </c>
      <c r="AA19" s="77" t="s">
        <v>1501</v>
      </c>
      <c r="AB19" s="16"/>
      <c r="AC19" s="77">
        <v>14</v>
      </c>
      <c r="AD19" s="77" t="s">
        <v>1652</v>
      </c>
      <c r="AE19" s="77" t="s">
        <v>1653</v>
      </c>
      <c r="AF19" s="77" t="s">
        <v>1501</v>
      </c>
    </row>
    <row r="20" spans="1:32" ht="12">
      <c r="A20" s="16"/>
      <c r="B20" s="16"/>
      <c r="C20" s="16"/>
      <c r="D20" s="16"/>
      <c r="E20" s="16"/>
      <c r="F20" s="16"/>
      <c r="G20" s="16"/>
      <c r="H20" s="16"/>
      <c r="I20" s="16"/>
      <c r="J20" s="16"/>
      <c r="K20" s="1044"/>
      <c r="L20" s="1044"/>
      <c r="M20" s="1044"/>
      <c r="N20" s="988">
        <v>15</v>
      </c>
      <c r="O20" s="77" t="s">
        <v>2055</v>
      </c>
      <c r="P20" s="77" t="s">
        <v>2056</v>
      </c>
      <c r="Q20" s="77" t="s">
        <v>1501</v>
      </c>
      <c r="R20" s="16"/>
      <c r="S20" s="16"/>
      <c r="T20" s="16"/>
      <c r="U20" s="16"/>
      <c r="V20" s="16"/>
      <c r="W20" s="16"/>
      <c r="X20" s="77">
        <v>15</v>
      </c>
      <c r="Y20" s="692" t="s">
        <v>2055</v>
      </c>
      <c r="Z20" s="77" t="s">
        <v>2056</v>
      </c>
      <c r="AA20" s="77" t="s">
        <v>1501</v>
      </c>
      <c r="AB20" s="16"/>
      <c r="AC20" s="77">
        <v>15</v>
      </c>
      <c r="AD20" s="77" t="s">
        <v>2407</v>
      </c>
      <c r="AE20" s="77" t="s">
        <v>2408</v>
      </c>
      <c r="AF20" s="77" t="s">
        <v>1501</v>
      </c>
    </row>
    <row r="21" spans="1:32" ht="12">
      <c r="A21" s="16"/>
      <c r="B21" s="16"/>
      <c r="C21" s="16"/>
      <c r="D21" s="16"/>
      <c r="E21" s="16"/>
      <c r="F21" s="16"/>
      <c r="G21" s="16"/>
      <c r="H21" s="16"/>
      <c r="I21" s="16"/>
      <c r="J21" s="16"/>
      <c r="K21" s="1044"/>
      <c r="L21" s="1044"/>
      <c r="M21" s="1044"/>
      <c r="N21" s="988">
        <v>16</v>
      </c>
      <c r="O21" s="77" t="s">
        <v>2078</v>
      </c>
      <c r="P21" s="77" t="s">
        <v>2079</v>
      </c>
      <c r="Q21" s="77" t="s">
        <v>1501</v>
      </c>
      <c r="R21" s="16"/>
      <c r="S21" s="16"/>
      <c r="T21" s="16"/>
      <c r="U21" s="16"/>
      <c r="V21" s="16"/>
      <c r="W21" s="16"/>
      <c r="X21" s="77">
        <v>16</v>
      </c>
      <c r="Y21" s="692" t="s">
        <v>2078</v>
      </c>
      <c r="Z21" s="77" t="s">
        <v>2079</v>
      </c>
      <c r="AA21" s="77" t="s">
        <v>1501</v>
      </c>
      <c r="AB21" s="16"/>
      <c r="AC21" s="77">
        <v>16</v>
      </c>
      <c r="AD21" s="77" t="s">
        <v>1724</v>
      </c>
      <c r="AE21" s="77" t="s">
        <v>1725</v>
      </c>
      <c r="AF21" s="77" t="s">
        <v>1501</v>
      </c>
    </row>
    <row r="22" spans="1:32" ht="12">
      <c r="A22" s="16"/>
      <c r="B22" s="16"/>
      <c r="C22" s="16"/>
      <c r="D22" s="16"/>
      <c r="E22" s="16"/>
      <c r="F22" s="16"/>
      <c r="G22" s="16"/>
      <c r="H22" s="16"/>
      <c r="I22" s="16"/>
      <c r="J22" s="16"/>
      <c r="K22" s="1044"/>
      <c r="L22" s="1044"/>
      <c r="M22" s="1044"/>
      <c r="N22" s="988">
        <v>17</v>
      </c>
      <c r="O22" s="77" t="s">
        <v>2101</v>
      </c>
      <c r="P22" s="77" t="s">
        <v>2102</v>
      </c>
      <c r="Q22" s="77" t="s">
        <v>1501</v>
      </c>
      <c r="R22" s="16"/>
      <c r="S22" s="16"/>
      <c r="T22" s="16"/>
      <c r="U22" s="16"/>
      <c r="V22" s="16"/>
      <c r="W22" s="16"/>
      <c r="X22" s="77">
        <v>17</v>
      </c>
      <c r="Y22" s="692" t="s">
        <v>2101</v>
      </c>
      <c r="Z22" s="77" t="s">
        <v>2102</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2124</v>
      </c>
      <c r="P23" s="77" t="s">
        <v>2125</v>
      </c>
      <c r="Q23" s="77" t="s">
        <v>1501</v>
      </c>
      <c r="R23" s="16"/>
      <c r="S23" s="16"/>
      <c r="T23" s="16"/>
      <c r="U23" s="16"/>
      <c r="V23" s="16"/>
      <c r="W23" s="16"/>
      <c r="X23" s="77">
        <v>18</v>
      </c>
      <c r="Y23" s="692" t="s">
        <v>2124</v>
      </c>
      <c r="Z23" s="77" t="s">
        <v>2125</v>
      </c>
      <c r="AA23" s="77" t="s">
        <v>1501</v>
      </c>
      <c r="AB23" s="16"/>
      <c r="AC23" s="77">
        <v>18</v>
      </c>
      <c r="AD23" s="77" t="s">
        <v>1720</v>
      </c>
      <c r="AE23" s="77" t="s">
        <v>1721</v>
      </c>
      <c r="AF23" s="77" t="s">
        <v>1501</v>
      </c>
    </row>
    <row r="24" spans="1:32" ht="12">
      <c r="A24" s="16"/>
      <c r="B24" s="16"/>
      <c r="C24" s="16"/>
      <c r="D24" s="16"/>
      <c r="E24" s="16"/>
      <c r="F24" s="16"/>
      <c r="G24" s="16"/>
      <c r="H24" s="16"/>
      <c r="I24" s="16"/>
      <c r="J24" s="16"/>
      <c r="K24" s="1044"/>
      <c r="L24" s="1044"/>
      <c r="M24" s="1044"/>
      <c r="N24" s="988">
        <v>19</v>
      </c>
      <c r="O24" s="77" t="s">
        <v>2147</v>
      </c>
      <c r="P24" s="77" t="s">
        <v>2148</v>
      </c>
      <c r="Q24" s="77" t="s">
        <v>1501</v>
      </c>
      <c r="R24" s="16"/>
      <c r="S24" s="16"/>
      <c r="T24" s="16"/>
      <c r="U24" s="16"/>
      <c r="V24" s="16"/>
      <c r="W24" s="16"/>
      <c r="X24" s="77">
        <v>19</v>
      </c>
      <c r="Y24" s="692" t="s">
        <v>2147</v>
      </c>
      <c r="Z24" s="77" t="s">
        <v>2148</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2170</v>
      </c>
      <c r="P25" s="77" t="s">
        <v>2171</v>
      </c>
      <c r="Q25" s="77" t="s">
        <v>1501</v>
      </c>
      <c r="R25" s="16"/>
      <c r="S25" s="16"/>
      <c r="T25" s="16"/>
      <c r="U25" s="16"/>
      <c r="V25" s="16"/>
      <c r="W25" s="16"/>
      <c r="X25" s="77">
        <v>20</v>
      </c>
      <c r="Y25" s="692" t="s">
        <v>2170</v>
      </c>
      <c r="Z25" s="77" t="s">
        <v>2171</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2427</v>
      </c>
      <c r="AE26" s="77" t="s">
        <v>2428</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2415</v>
      </c>
      <c r="AE27" s="77" t="s">
        <v>2416</v>
      </c>
      <c r="AF27" s="77" t="s">
        <v>1501</v>
      </c>
    </row>
    <row r="28" spans="1:32" ht="12">
      <c r="A28" s="16"/>
      <c r="B28" s="16"/>
      <c r="C28" s="16"/>
      <c r="D28" s="16"/>
      <c r="E28" s="16"/>
      <c r="F28" s="16"/>
      <c r="G28" s="16"/>
      <c r="H28" s="16"/>
      <c r="I28" s="16"/>
      <c r="J28" s="16"/>
      <c r="K28" s="1044"/>
      <c r="L28" s="1044"/>
      <c r="M28" s="1044"/>
      <c r="N28" s="988">
        <v>23</v>
      </c>
      <c r="O28" s="77" t="s">
        <v>2239</v>
      </c>
      <c r="P28" s="77" t="s">
        <v>2240</v>
      </c>
      <c r="Q28" s="77" t="s">
        <v>1501</v>
      </c>
      <c r="R28" s="16"/>
      <c r="S28" s="16"/>
      <c r="T28" s="16"/>
      <c r="U28" s="16"/>
      <c r="V28" s="16"/>
      <c r="W28" s="16"/>
      <c r="X28" s="77">
        <v>23</v>
      </c>
      <c r="Y28" s="692" t="s">
        <v>2239</v>
      </c>
      <c r="Z28" s="77" t="s">
        <v>2240</v>
      </c>
      <c r="AA28" s="77" t="s">
        <v>1501</v>
      </c>
      <c r="AB28" s="16"/>
      <c r="AC28" s="77">
        <v>23</v>
      </c>
      <c r="AD28" s="77" t="s">
        <v>2423</v>
      </c>
      <c r="AE28" s="77" t="s">
        <v>2424</v>
      </c>
      <c r="AF28" s="77" t="s">
        <v>1501</v>
      </c>
    </row>
    <row r="29" spans="1:32" ht="12">
      <c r="A29" s="16"/>
      <c r="B29" s="16"/>
      <c r="C29" s="16"/>
      <c r="D29" s="16"/>
      <c r="E29" s="16"/>
      <c r="F29" s="16"/>
      <c r="G29" s="16"/>
      <c r="H29" s="16"/>
      <c r="I29" s="16"/>
      <c r="J29" s="16"/>
      <c r="K29" s="1044"/>
      <c r="L29" s="1044"/>
      <c r="M29" s="1044"/>
      <c r="N29" s="988">
        <v>24</v>
      </c>
      <c r="O29" s="77" t="s">
        <v>2262</v>
      </c>
      <c r="P29" s="77" t="s">
        <v>2263</v>
      </c>
      <c r="Q29" s="77" t="s">
        <v>1501</v>
      </c>
      <c r="R29" s="16"/>
      <c r="S29" s="16"/>
      <c r="T29" s="16"/>
      <c r="U29" s="16"/>
      <c r="V29" s="16"/>
      <c r="W29" s="16"/>
      <c r="X29" s="77">
        <v>24</v>
      </c>
      <c r="Y29" s="692" t="s">
        <v>2262</v>
      </c>
      <c r="Z29" s="77" t="s">
        <v>2263</v>
      </c>
      <c r="AA29" s="77" t="s">
        <v>1501</v>
      </c>
      <c r="AB29" s="16"/>
      <c r="AC29" s="77">
        <v>24</v>
      </c>
      <c r="AD29" s="77" t="s">
        <v>1680</v>
      </c>
      <c r="AE29" s="77" t="s">
        <v>1681</v>
      </c>
      <c r="AF29" s="77" t="s">
        <v>1501</v>
      </c>
    </row>
    <row r="30" spans="1:32" ht="12">
      <c r="A30" s="16"/>
      <c r="B30" s="16"/>
      <c r="C30" s="16"/>
      <c r="D30" s="16"/>
      <c r="E30" s="16"/>
      <c r="F30" s="16"/>
      <c r="G30" s="16"/>
      <c r="H30" s="16"/>
      <c r="I30" s="16"/>
      <c r="J30" s="16"/>
      <c r="K30" s="1044"/>
      <c r="L30" s="1044"/>
      <c r="M30" s="1044"/>
      <c r="N30" s="988">
        <v>25</v>
      </c>
      <c r="O30" s="77" t="s">
        <v>2285</v>
      </c>
      <c r="P30" s="77" t="s">
        <v>2286</v>
      </c>
      <c r="Q30" s="77" t="s">
        <v>1501</v>
      </c>
      <c r="R30" s="16"/>
      <c r="S30" s="16"/>
      <c r="T30" s="16"/>
      <c r="U30" s="16"/>
      <c r="V30" s="16"/>
      <c r="W30" s="16"/>
      <c r="X30" s="77">
        <v>25</v>
      </c>
      <c r="Y30" s="692" t="s">
        <v>2285</v>
      </c>
      <c r="Z30" s="77" t="s">
        <v>2286</v>
      </c>
      <c r="AA30" s="77" t="s">
        <v>1501</v>
      </c>
      <c r="AB30" s="16"/>
      <c r="AC30" s="77">
        <v>25</v>
      </c>
      <c r="AD30" s="77" t="s">
        <v>1716</v>
      </c>
      <c r="AE30" s="77" t="s">
        <v>1717</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1664</v>
      </c>
      <c r="AE31" s="77" t="s">
        <v>1665</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1704</v>
      </c>
      <c r="AE32" s="77" t="s">
        <v>1705</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1853</v>
      </c>
      <c r="AE33" s="77" t="s">
        <v>1854</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1732</v>
      </c>
      <c r="AE34" s="77" t="s">
        <v>1733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2455</v>
      </c>
      <c r="AE35" s="77" t="s">
        <v>2456</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1644</v>
      </c>
      <c r="AE37" s="77" t="s">
        <v>1645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2403</v>
      </c>
      <c r="AE38" s="77" t="s">
        <v>2404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2399</v>
      </c>
      <c r="AE39" s="77" t="s">
        <v>2400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2411</v>
      </c>
      <c r="AE41" s="77" t="s">
        <v>2412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2451</v>
      </c>
      <c r="AE42" s="77" t="s">
        <v>2452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2459</v>
      </c>
      <c r="AE43" s="77" t="s">
        <v>2460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2439</v>
      </c>
      <c r="AE44" s="77" t="s">
        <v>2440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1700</v>
      </c>
      <c r="AE45" s="77" t="s">
        <v>1701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1728</v>
      </c>
      <c r="AE46" s="77" t="s">
        <v>1729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2447</v>
      </c>
      <c r="AE47" s="77" t="s">
        <v>2448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2443</v>
      </c>
      <c r="AE48" s="77" t="s">
        <v>2444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1640</v>
      </c>
      <c r="AE49" s="77" t="s">
        <v>1641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忠岡町</v>
      </c>
      <c r="K4" s="70" t="str">
        <f>HLOOKUP(K3,比較地域マスタ!$E$5:$L$6,2,0)</f>
        <v>27341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2025-03-04T09:49:50Z</dcterms:created>
  <dcterms:modified xsi:type="dcterms:W3CDTF">2025-03-04T09:49:51Z</dcterms:modified>
  <cp:category/>
  <cp:contentStatus/>
</cp:coreProperties>
</file>